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aka\Documentos Anteriores\NEXUS\2026\LOMA CUSPIDE\"/>
    </mc:Choice>
  </mc:AlternateContent>
  <xr:revisionPtr revIDLastSave="0" documentId="13_ncr:1_{9BA6DDE4-F1B8-4B3E-8780-FECD9A45CA32}" xr6:coauthVersionLast="47" xr6:coauthVersionMax="47" xr10:uidLastSave="{00000000-0000-0000-0000-000000000000}"/>
  <bookViews>
    <workbookView xWindow="-110" yWindow="-110" windowWidth="19420" windowHeight="10300" activeTab="1" xr2:uid="{614AEDA9-9A58-48AE-898E-5178740F3D38}"/>
  </bookViews>
  <sheets>
    <sheet name="Lista de precios" sheetId="1" r:id="rId1"/>
    <sheet name="Sheet2" sheetId="4" r:id="rId2"/>
    <sheet name="Sheet1" sheetId="3" r:id="rId3"/>
    <sheet name="Ubicación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6" i="4" l="1"/>
  <c r="O16" i="4" s="1"/>
  <c r="N21" i="4"/>
  <c r="O21" i="4" s="1"/>
  <c r="N20" i="4"/>
  <c r="O20" i="4" s="1"/>
  <c r="N19" i="4"/>
  <c r="O19" i="4" s="1"/>
  <c r="N18" i="4"/>
  <c r="O18" i="4" s="1"/>
  <c r="N17" i="4"/>
  <c r="O17" i="4" s="1"/>
  <c r="N15" i="4"/>
  <c r="O15" i="4" s="1"/>
  <c r="N14" i="4"/>
  <c r="O14" i="4" s="1"/>
  <c r="N13" i="4"/>
  <c r="O13" i="4" s="1"/>
  <c r="N12" i="4"/>
  <c r="O12" i="4" s="1"/>
  <c r="N11" i="4"/>
  <c r="O11" i="4" s="1"/>
  <c r="N10" i="4"/>
  <c r="O10" i="4" s="1"/>
  <c r="N9" i="4"/>
  <c r="O9" i="4" s="1"/>
  <c r="N8" i="4"/>
  <c r="O8" i="4" s="1"/>
  <c r="N7" i="4"/>
  <c r="O7" i="4" s="1"/>
  <c r="N6" i="4"/>
  <c r="O6" i="4" s="1"/>
  <c r="N5" i="4"/>
  <c r="O5" i="4" s="1"/>
  <c r="N4" i="4"/>
  <c r="O4" i="4" s="1"/>
  <c r="N3" i="4"/>
  <c r="O3" i="4" s="1"/>
  <c r="V26" i="3"/>
  <c r="T26" i="3"/>
  <c r="U26" i="3" s="1"/>
  <c r="S26" i="3"/>
  <c r="R26" i="3"/>
  <c r="N26" i="3"/>
  <c r="M26" i="3"/>
  <c r="V27" i="3"/>
  <c r="T27" i="3"/>
  <c r="U27" i="3" s="1"/>
  <c r="S27" i="3"/>
  <c r="R27" i="3"/>
  <c r="M27" i="3"/>
  <c r="N27" i="3" s="1"/>
  <c r="V28" i="3"/>
  <c r="T28" i="3"/>
  <c r="U28" i="3" s="1"/>
  <c r="S28" i="3"/>
  <c r="R28" i="3"/>
  <c r="M28" i="3"/>
  <c r="N28" i="3" s="1"/>
  <c r="V25" i="3"/>
  <c r="T25" i="3"/>
  <c r="U25" i="3" s="1"/>
  <c r="S25" i="3"/>
  <c r="R25" i="3"/>
  <c r="N25" i="3"/>
  <c r="M25" i="3"/>
  <c r="V29" i="3"/>
  <c r="U29" i="3"/>
  <c r="T29" i="3"/>
  <c r="S29" i="3"/>
  <c r="R29" i="3"/>
  <c r="M29" i="3"/>
  <c r="N29" i="3" s="1"/>
  <c r="V18" i="3"/>
  <c r="T18" i="3"/>
  <c r="U18" i="3" s="1"/>
  <c r="S18" i="3"/>
  <c r="R18" i="3"/>
  <c r="M18" i="3"/>
  <c r="N18" i="3" s="1"/>
  <c r="V15" i="3"/>
  <c r="T15" i="3"/>
  <c r="U15" i="3" s="1"/>
  <c r="S15" i="3"/>
  <c r="R15" i="3"/>
  <c r="M15" i="3"/>
  <c r="N15" i="3" s="1"/>
  <c r="V20" i="3"/>
  <c r="U20" i="3"/>
  <c r="T20" i="3"/>
  <c r="S20" i="3"/>
  <c r="R20" i="3"/>
  <c r="M20" i="3"/>
  <c r="N20" i="3" s="1"/>
  <c r="V19" i="3"/>
  <c r="T19" i="3"/>
  <c r="U19" i="3" s="1"/>
  <c r="S19" i="3"/>
  <c r="R19" i="3"/>
  <c r="M19" i="3"/>
  <c r="N19" i="3" s="1"/>
  <c r="V16" i="3"/>
  <c r="T16" i="3"/>
  <c r="U16" i="3" s="1"/>
  <c r="S16" i="3"/>
  <c r="R16" i="3"/>
  <c r="M16" i="3"/>
  <c r="N16" i="3" s="1"/>
  <c r="V14" i="3"/>
  <c r="T14" i="3"/>
  <c r="U14" i="3" s="1"/>
  <c r="S14" i="3"/>
  <c r="R14" i="3"/>
  <c r="M14" i="3"/>
  <c r="N14" i="3" s="1"/>
  <c r="V17" i="3"/>
  <c r="T17" i="3"/>
  <c r="U17" i="3" s="1"/>
  <c r="S17" i="3"/>
  <c r="R17" i="3"/>
  <c r="N17" i="3"/>
  <c r="M17" i="3"/>
  <c r="V12" i="3"/>
  <c r="T12" i="3"/>
  <c r="U12" i="3" s="1"/>
  <c r="S12" i="3"/>
  <c r="R12" i="3"/>
  <c r="M12" i="3"/>
  <c r="N12" i="3" s="1"/>
  <c r="V10" i="3"/>
  <c r="T10" i="3"/>
  <c r="U10" i="3" s="1"/>
  <c r="S10" i="3"/>
  <c r="R10" i="3"/>
  <c r="M10" i="3"/>
  <c r="N10" i="3" s="1"/>
  <c r="V11" i="3"/>
  <c r="T11" i="3"/>
  <c r="U11" i="3" s="1"/>
  <c r="S11" i="3"/>
  <c r="R11" i="3"/>
  <c r="M11" i="3"/>
  <c r="N11" i="3" s="1"/>
  <c r="V9" i="3"/>
  <c r="T9" i="3"/>
  <c r="U9" i="3" s="1"/>
  <c r="S9" i="3"/>
  <c r="R9" i="3"/>
  <c r="M9" i="3"/>
  <c r="N9" i="3" s="1"/>
  <c r="V13" i="3"/>
  <c r="T13" i="3"/>
  <c r="U13" i="3" s="1"/>
  <c r="S13" i="3"/>
  <c r="R13" i="3"/>
  <c r="N13" i="3"/>
  <c r="M13" i="3"/>
  <c r="V7" i="3"/>
  <c r="T7" i="3"/>
  <c r="U7" i="3" s="1"/>
  <c r="S7" i="3"/>
  <c r="R7" i="3"/>
  <c r="M7" i="3"/>
  <c r="N7" i="3" s="1"/>
  <c r="V8" i="3"/>
  <c r="T8" i="3"/>
  <c r="U8" i="3" s="1"/>
  <c r="S8" i="3"/>
  <c r="R8" i="3"/>
  <c r="M8" i="3"/>
  <c r="N8" i="3" s="1"/>
  <c r="V2" i="3"/>
  <c r="T2" i="3"/>
  <c r="U2" i="3" s="1"/>
  <c r="S2" i="3"/>
  <c r="R2" i="3"/>
  <c r="N2" i="3"/>
  <c r="M2" i="3"/>
  <c r="V6" i="3"/>
  <c r="U6" i="3"/>
  <c r="T6" i="3"/>
  <c r="S6" i="3"/>
  <c r="R6" i="3"/>
  <c r="M6" i="3"/>
  <c r="N6" i="3" s="1"/>
  <c r="V5" i="3"/>
  <c r="T5" i="3"/>
  <c r="U5" i="3" s="1"/>
  <c r="S5" i="3"/>
  <c r="R5" i="3"/>
  <c r="M5" i="3"/>
  <c r="N5" i="3" s="1"/>
  <c r="V3" i="3"/>
  <c r="T3" i="3"/>
  <c r="U3" i="3" s="1"/>
  <c r="S3" i="3"/>
  <c r="R3" i="3"/>
  <c r="M3" i="3"/>
  <c r="N3" i="3" s="1"/>
  <c r="V4" i="3"/>
  <c r="U4" i="3"/>
  <c r="T4" i="3"/>
  <c r="S4" i="3"/>
  <c r="R4" i="3"/>
  <c r="M4" i="3"/>
  <c r="N4" i="3" s="1"/>
  <c r="V23" i="3"/>
  <c r="T23" i="3"/>
  <c r="U23" i="3" s="1"/>
  <c r="S23" i="3"/>
  <c r="R23" i="3"/>
  <c r="N23" i="3"/>
  <c r="M23" i="3"/>
  <c r="V22" i="3"/>
  <c r="T22" i="3"/>
  <c r="U22" i="3" s="1"/>
  <c r="S22" i="3"/>
  <c r="R22" i="3"/>
  <c r="M22" i="3"/>
  <c r="N22" i="3" s="1"/>
  <c r="V24" i="3"/>
  <c r="T24" i="3"/>
  <c r="U24" i="3" s="1"/>
  <c r="S24" i="3"/>
  <c r="R24" i="3"/>
  <c r="M24" i="3"/>
  <c r="N24" i="3" s="1"/>
  <c r="V21" i="3"/>
  <c r="T21" i="3"/>
  <c r="U21" i="3" s="1"/>
  <c r="S21" i="3"/>
  <c r="R21" i="3"/>
  <c r="N21" i="3"/>
  <c r="M21" i="3"/>
  <c r="W71" i="1"/>
  <c r="W70" i="1"/>
  <c r="W56" i="1"/>
  <c r="O59" i="1"/>
  <c r="N46" i="1"/>
  <c r="O46" i="1" s="1"/>
  <c r="U45" i="1"/>
  <c r="V45" i="1" s="1"/>
  <c r="N45" i="1"/>
  <c r="N44" i="1"/>
  <c r="O43" i="1"/>
  <c r="N43" i="1"/>
  <c r="N42" i="1"/>
  <c r="O42" i="1" s="1"/>
  <c r="W41" i="1"/>
  <c r="N41" i="1"/>
  <c r="O41" i="1" s="1"/>
  <c r="N40" i="1"/>
  <c r="O40" i="1" s="1"/>
  <c r="N39" i="1"/>
  <c r="O39" i="1" s="1"/>
  <c r="N38" i="1"/>
  <c r="O38" i="1" s="1"/>
  <c r="O37" i="1"/>
  <c r="N37" i="1"/>
  <c r="N36" i="1"/>
  <c r="O36" i="1" s="1"/>
  <c r="N35" i="1"/>
  <c r="O35" i="1" s="1"/>
  <c r="N34" i="1"/>
  <c r="O34" i="1" s="1"/>
  <c r="N33" i="1"/>
  <c r="O33" i="1" s="1"/>
  <c r="N7" i="2"/>
  <c r="O7" i="2" s="1"/>
  <c r="N5" i="2"/>
  <c r="O5" i="2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75" i="1"/>
  <c r="O75" i="1" s="1"/>
  <c r="N74" i="1"/>
  <c r="O74" i="1" s="1"/>
  <c r="N73" i="1"/>
  <c r="O73" i="1" s="1"/>
  <c r="N72" i="1"/>
  <c r="O72" i="1" s="1"/>
  <c r="N71" i="1"/>
  <c r="O71" i="1" s="1"/>
  <c r="N70" i="1"/>
  <c r="O70" i="1" s="1"/>
  <c r="N69" i="1"/>
  <c r="O69" i="1" s="1"/>
  <c r="N68" i="1"/>
  <c r="O68" i="1" s="1"/>
  <c r="N67" i="1"/>
  <c r="O67" i="1" s="1"/>
  <c r="N66" i="1"/>
  <c r="O66" i="1" s="1"/>
  <c r="N65" i="1"/>
  <c r="O65" i="1" s="1"/>
  <c r="N64" i="1"/>
  <c r="O64" i="1" s="1"/>
  <c r="N63" i="1"/>
  <c r="O63" i="1" s="1"/>
  <c r="N62" i="1"/>
  <c r="O62" i="1" s="1"/>
  <c r="N61" i="1"/>
  <c r="O61" i="1" s="1"/>
  <c r="N60" i="1"/>
  <c r="O60" i="1" s="1"/>
  <c r="N59" i="1"/>
  <c r="N58" i="1"/>
  <c r="O58" i="1" s="1"/>
  <c r="N57" i="1"/>
  <c r="O57" i="1" s="1"/>
  <c r="N56" i="1"/>
  <c r="O56" i="1" s="1"/>
  <c r="W33" i="1" l="1"/>
  <c r="U33" i="1"/>
  <c r="V33" i="1" s="1"/>
  <c r="W39" i="1"/>
  <c r="U39" i="1"/>
  <c r="V39" i="1" s="1"/>
  <c r="T39" i="1"/>
  <c r="W42" i="1"/>
  <c r="U42" i="1"/>
  <c r="V42" i="1" s="1"/>
  <c r="T42" i="1"/>
  <c r="S42" i="1"/>
  <c r="W36" i="1"/>
  <c r="U36" i="1"/>
  <c r="V36" i="1" s="1"/>
  <c r="T36" i="1"/>
  <c r="S36" i="1"/>
  <c r="S39" i="1"/>
  <c r="T40" i="1"/>
  <c r="S40" i="1"/>
  <c r="W40" i="1"/>
  <c r="W43" i="1"/>
  <c r="U43" i="1"/>
  <c r="V43" i="1" s="1"/>
  <c r="T43" i="1"/>
  <c r="S43" i="1"/>
  <c r="T34" i="1"/>
  <c r="S34" i="1"/>
  <c r="W34" i="1"/>
  <c r="W37" i="1"/>
  <c r="U37" i="1"/>
  <c r="V37" i="1" s="1"/>
  <c r="T37" i="1"/>
  <c r="S37" i="1"/>
  <c r="U40" i="1"/>
  <c r="V40" i="1" s="1"/>
  <c r="U34" i="1"/>
  <c r="V34" i="1" s="1"/>
  <c r="U41" i="1"/>
  <c r="V41" i="1" s="1"/>
  <c r="T41" i="1"/>
  <c r="S41" i="1"/>
  <c r="T45" i="1"/>
  <c r="S45" i="1"/>
  <c r="W45" i="1"/>
  <c r="U35" i="1"/>
  <c r="V35" i="1" s="1"/>
  <c r="T35" i="1"/>
  <c r="S35" i="1"/>
  <c r="W35" i="1"/>
  <c r="U46" i="1"/>
  <c r="V46" i="1" s="1"/>
  <c r="T46" i="1"/>
  <c r="S46" i="1"/>
  <c r="S33" i="1"/>
  <c r="T33" i="1"/>
  <c r="W46" i="1"/>
  <c r="W68" i="1"/>
  <c r="U63" i="1"/>
  <c r="V63" i="1" s="1"/>
  <c r="T76" i="1"/>
  <c r="U58" i="1"/>
  <c r="V58" i="1" s="1"/>
  <c r="U61" i="1"/>
  <c r="V61" i="1" s="1"/>
  <c r="W66" i="1"/>
  <c r="U74" i="1"/>
  <c r="V74" i="1" s="1"/>
  <c r="S82" i="1"/>
  <c r="T72" i="1"/>
  <c r="U77" i="1"/>
  <c r="V77" i="1" s="1"/>
  <c r="W67" i="1"/>
  <c r="T78" i="1"/>
  <c r="W64" i="1"/>
  <c r="W80" i="1"/>
  <c r="W76" i="1"/>
  <c r="U71" i="1"/>
  <c r="V71" i="1" s="1"/>
  <c r="U57" i="1"/>
  <c r="V57" i="1" s="1"/>
  <c r="T57" i="1"/>
  <c r="S57" i="1"/>
  <c r="W57" i="1"/>
  <c r="W74" i="1"/>
  <c r="W79" i="1"/>
  <c r="U79" i="1"/>
  <c r="V79" i="1" s="1"/>
  <c r="T79" i="1"/>
  <c r="S79" i="1"/>
  <c r="W59" i="1"/>
  <c r="U59" i="1"/>
  <c r="V59" i="1" s="1"/>
  <c r="T59" i="1"/>
  <c r="S59" i="1"/>
  <c r="W69" i="1"/>
  <c r="U69" i="1"/>
  <c r="V69" i="1" s="1"/>
  <c r="T69" i="1"/>
  <c r="S69" i="1"/>
  <c r="S70" i="1"/>
  <c r="T70" i="1"/>
  <c r="S66" i="1"/>
  <c r="U70" i="1"/>
  <c r="V70" i="1" s="1"/>
  <c r="T56" i="1"/>
  <c r="S56" i="1"/>
  <c r="U66" i="1"/>
  <c r="V66" i="1" s="1"/>
  <c r="U56" i="1"/>
  <c r="V56" i="1" s="1"/>
  <c r="S76" i="1"/>
  <c r="T71" i="1"/>
  <c r="S71" i="1"/>
  <c r="S64" i="1" l="1"/>
  <c r="T61" i="1"/>
  <c r="S61" i="1"/>
  <c r="S80" i="1"/>
  <c r="S68" i="1"/>
  <c r="U68" i="1"/>
  <c r="V68" i="1" s="1"/>
  <c r="T68" i="1"/>
  <c r="S67" i="1"/>
  <c r="T66" i="1"/>
  <c r="W63" i="1"/>
  <c r="S63" i="1"/>
  <c r="T63" i="1"/>
  <c r="W61" i="1"/>
  <c r="W58" i="1"/>
  <c r="W44" i="1"/>
  <c r="U44" i="1"/>
  <c r="V44" i="1" s="1"/>
  <c r="T44" i="1"/>
  <c r="S44" i="1"/>
  <c r="W38" i="1"/>
  <c r="U38" i="1"/>
  <c r="V38" i="1" s="1"/>
  <c r="T38" i="1"/>
  <c r="S38" i="1"/>
  <c r="S58" i="1"/>
  <c r="U76" i="1"/>
  <c r="V76" i="1" s="1"/>
  <c r="T58" i="1"/>
  <c r="S74" i="1"/>
  <c r="T74" i="1"/>
  <c r="U72" i="1"/>
  <c r="V72" i="1" s="1"/>
  <c r="T80" i="1"/>
  <c r="T64" i="1"/>
  <c r="U80" i="1"/>
  <c r="V80" i="1" s="1"/>
  <c r="U64" i="1"/>
  <c r="V64" i="1" s="1"/>
  <c r="S77" i="1"/>
  <c r="T77" i="1"/>
  <c r="W78" i="1"/>
  <c r="U67" i="1"/>
  <c r="V67" i="1" s="1"/>
  <c r="S78" i="1"/>
  <c r="T67" i="1"/>
  <c r="U78" i="1"/>
  <c r="V78" i="1" s="1"/>
  <c r="W75" i="1"/>
  <c r="T75" i="1"/>
  <c r="U75" i="1"/>
  <c r="V75" i="1" s="1"/>
  <c r="S75" i="1"/>
  <c r="W83" i="1"/>
  <c r="U83" i="1"/>
  <c r="V83" i="1" s="1"/>
  <c r="T83" i="1"/>
  <c r="S83" i="1"/>
  <c r="W73" i="1"/>
  <c r="U73" i="1"/>
  <c r="V73" i="1" s="1"/>
  <c r="T73" i="1"/>
  <c r="S73" i="1"/>
  <c r="T62" i="1"/>
  <c r="S62" i="1"/>
  <c r="W62" i="1"/>
  <c r="U62" i="1"/>
  <c r="V62" i="1" s="1"/>
  <c r="W82" i="1"/>
  <c r="T82" i="1"/>
  <c r="W77" i="1"/>
  <c r="W72" i="1"/>
  <c r="S72" i="1"/>
  <c r="U82" i="1"/>
  <c r="V82" i="1" s="1"/>
  <c r="W60" i="1"/>
  <c r="U60" i="1"/>
  <c r="V60" i="1" s="1"/>
  <c r="T60" i="1"/>
  <c r="S60" i="1"/>
  <c r="U81" i="1"/>
  <c r="V81" i="1" s="1"/>
  <c r="T81" i="1"/>
  <c r="S81" i="1"/>
  <c r="W81" i="1"/>
  <c r="W65" i="1"/>
  <c r="U65" i="1"/>
  <c r="V65" i="1" s="1"/>
  <c r="T65" i="1"/>
  <c r="S65" i="1"/>
  <c r="N22" i="1" l="1"/>
  <c r="O22" i="1" s="1"/>
  <c r="N21" i="1"/>
  <c r="O21" i="1" s="1"/>
  <c r="N20" i="1"/>
  <c r="O20" i="1" s="1"/>
  <c r="N17" i="1"/>
  <c r="O17" i="1" s="1"/>
  <c r="N16" i="1"/>
  <c r="O16" i="1" s="1"/>
  <c r="N15" i="1"/>
  <c r="I15" i="1"/>
  <c r="O15" i="1" s="1"/>
  <c r="N14" i="1"/>
  <c r="O14" i="1" s="1"/>
  <c r="N13" i="1"/>
  <c r="I13" i="1"/>
  <c r="O13" i="1" s="1"/>
  <c r="U20" i="1" l="1"/>
  <c r="V20" i="1" s="1"/>
  <c r="W13" i="1"/>
  <c r="U13" i="1"/>
  <c r="V13" i="1" s="1"/>
  <c r="T13" i="1"/>
  <c r="S13" i="1"/>
  <c r="W14" i="1"/>
  <c r="U14" i="1"/>
  <c r="V14" i="1" s="1"/>
  <c r="T14" i="1"/>
  <c r="S14" i="1"/>
  <c r="W20" i="1" l="1"/>
  <c r="W19" i="1"/>
  <c r="T19" i="1"/>
  <c r="U19" i="1"/>
  <c r="V19" i="1" s="1"/>
  <c r="S19" i="1"/>
  <c r="U18" i="1"/>
  <c r="V18" i="1" s="1"/>
  <c r="W18" i="1"/>
  <c r="T18" i="1"/>
  <c r="S18" i="1"/>
  <c r="W17" i="1"/>
  <c r="U17" i="1"/>
  <c r="V17" i="1" s="1"/>
  <c r="T17" i="1"/>
  <c r="S17" i="1"/>
  <c r="U22" i="1"/>
  <c r="V22" i="1" s="1"/>
  <c r="T22" i="1"/>
  <c r="S22" i="1"/>
  <c r="W22" i="1"/>
  <c r="W15" i="1"/>
  <c r="T15" i="1"/>
  <c r="U15" i="1"/>
  <c r="V15" i="1" s="1"/>
  <c r="S15" i="1"/>
  <c r="T21" i="1"/>
  <c r="S21" i="1"/>
  <c r="W21" i="1"/>
  <c r="U21" i="1"/>
  <c r="V21" i="1" s="1"/>
  <c r="S20" i="1"/>
  <c r="T20" i="1"/>
  <c r="W16" i="1"/>
  <c r="U16" i="1"/>
  <c r="V16" i="1" s="1"/>
  <c r="T16" i="1"/>
  <c r="S16" i="1"/>
</calcChain>
</file>

<file path=xl/sharedStrings.xml><?xml version="1.0" encoding="utf-8"?>
<sst xmlns="http://schemas.openxmlformats.org/spreadsheetml/2006/main" count="686" uniqueCount="239">
  <si>
    <t>No.</t>
  </si>
  <si>
    <t>Unidad</t>
  </si>
  <si>
    <t>Tipología</t>
  </si>
  <si>
    <t>Torre</t>
  </si>
  <si>
    <t>Nivel</t>
  </si>
  <si>
    <t>M² Habitable</t>
  </si>
  <si>
    <t>M² Balcón</t>
  </si>
  <si>
    <t>M² Terraza</t>
  </si>
  <si>
    <t>M² Jardín</t>
  </si>
  <si>
    <t>M² Bodega</t>
  </si>
  <si>
    <t>No.  Bodega</t>
  </si>
  <si>
    <t>Cajones</t>
  </si>
  <si>
    <t>M² X Estac.</t>
  </si>
  <si>
    <t>Superficie                              Total</t>
  </si>
  <si>
    <t>Enganche 25%</t>
  </si>
  <si>
    <t>Inicial 10%</t>
  </si>
  <si>
    <t>Saldo Enganche 15%</t>
  </si>
  <si>
    <t>6 Pagos Mens. Sin Intereses</t>
  </si>
  <si>
    <t>Saldo Total 75%</t>
  </si>
  <si>
    <t>A</t>
  </si>
  <si>
    <t>N1</t>
  </si>
  <si>
    <t>S3-3</t>
  </si>
  <si>
    <t>S3-4</t>
  </si>
  <si>
    <t>S3-1</t>
  </si>
  <si>
    <t>S3-2</t>
  </si>
  <si>
    <t>PL</t>
  </si>
  <si>
    <t>N12</t>
  </si>
  <si>
    <t>335 m2</t>
  </si>
  <si>
    <t>0 m2</t>
  </si>
  <si>
    <t>19 m2</t>
  </si>
  <si>
    <t>9 m2</t>
  </si>
  <si>
    <t>S1-3</t>
  </si>
  <si>
    <t>12.50 m2</t>
  </si>
  <si>
    <t>438 m2</t>
  </si>
  <si>
    <t>A12PL2</t>
  </si>
  <si>
    <t>S1-1</t>
  </si>
  <si>
    <t>PH</t>
  </si>
  <si>
    <t>N13</t>
  </si>
  <si>
    <t>S2-3</t>
  </si>
  <si>
    <t>*9</t>
  </si>
  <si>
    <t>S2-1</t>
  </si>
  <si>
    <t>*10</t>
  </si>
  <si>
    <t>A13PH4</t>
  </si>
  <si>
    <t>S2-2</t>
  </si>
  <si>
    <t>23 de marzo del 2026</t>
  </si>
  <si>
    <t>*1</t>
  </si>
  <si>
    <t>B0201</t>
  </si>
  <si>
    <t>B</t>
  </si>
  <si>
    <t>N2</t>
  </si>
  <si>
    <t>S1-105</t>
  </si>
  <si>
    <t>C</t>
  </si>
  <si>
    <t>C0503</t>
  </si>
  <si>
    <t>N5</t>
  </si>
  <si>
    <t>S1-89</t>
  </si>
  <si>
    <t>LISTA DE PRECIOS (PRE-VENTA 014 PM).</t>
  </si>
  <si>
    <t>"LOMA CÚSPIDE"</t>
  </si>
  <si>
    <t>"TORRE A"</t>
  </si>
  <si>
    <t>A00GH1</t>
  </si>
  <si>
    <t>GH</t>
  </si>
  <si>
    <t>A00GH2</t>
  </si>
  <si>
    <t>A00GH3</t>
  </si>
  <si>
    <t>A00GH4</t>
  </si>
  <si>
    <t>A1001</t>
  </si>
  <si>
    <t>N10</t>
  </si>
  <si>
    <t>S1-42</t>
  </si>
  <si>
    <t>*6</t>
  </si>
  <si>
    <t>A12PL1</t>
  </si>
  <si>
    <t>*8</t>
  </si>
  <si>
    <t>A13PH1</t>
  </si>
  <si>
    <t>A13PH3</t>
  </si>
  <si>
    <t>NOTA IMPORTANTE: ESTA LISTA DE PRECIOS NO ES UN CONTRATO Y ESTA SUJETA A CAMBIOS SIN PREVIO AVISO.</t>
  </si>
  <si>
    <t>"TORRE B"</t>
  </si>
  <si>
    <t>B0402</t>
  </si>
  <si>
    <t>N4</t>
  </si>
  <si>
    <t>S1-96</t>
  </si>
  <si>
    <t>*3</t>
  </si>
  <si>
    <t>B0601</t>
  </si>
  <si>
    <t>N6</t>
  </si>
  <si>
    <t>S1-74</t>
  </si>
  <si>
    <t>*4</t>
  </si>
  <si>
    <t>B0602</t>
  </si>
  <si>
    <t>S1-83</t>
  </si>
  <si>
    <t>*5</t>
  </si>
  <si>
    <t>B0701</t>
  </si>
  <si>
    <t>N7</t>
  </si>
  <si>
    <t>S1-73</t>
  </si>
  <si>
    <t>B0801</t>
  </si>
  <si>
    <t>N8</t>
  </si>
  <si>
    <t>S1-64</t>
  </si>
  <si>
    <t>*7</t>
  </si>
  <si>
    <t>B0901</t>
  </si>
  <si>
    <t>N9</t>
  </si>
  <si>
    <t>S1-51</t>
  </si>
  <si>
    <t>B0902</t>
  </si>
  <si>
    <t>S1-59</t>
  </si>
  <si>
    <t>B1001</t>
  </si>
  <si>
    <t>S1-25</t>
  </si>
  <si>
    <t>B1002</t>
  </si>
  <si>
    <t>S1-43</t>
  </si>
  <si>
    <t>*11</t>
  </si>
  <si>
    <t>B1101</t>
  </si>
  <si>
    <t>N11</t>
  </si>
  <si>
    <t>S1-7</t>
  </si>
  <si>
    <t>B1102</t>
  </si>
  <si>
    <t>219 m2</t>
  </si>
  <si>
    <t>12 m2</t>
  </si>
  <si>
    <t>4m2</t>
  </si>
  <si>
    <t>S1-26</t>
  </si>
  <si>
    <t>261 m2</t>
  </si>
  <si>
    <t>*13</t>
  </si>
  <si>
    <t>B1202</t>
  </si>
  <si>
    <t>5m2</t>
  </si>
  <si>
    <t>S1-4</t>
  </si>
  <si>
    <t>*14</t>
  </si>
  <si>
    <t>B13PH2</t>
  </si>
  <si>
    <t>S1-6</t>
  </si>
  <si>
    <t>"TORRE C"</t>
  </si>
  <si>
    <t>C00GH1</t>
  </si>
  <si>
    <t>S3-10</t>
  </si>
  <si>
    <t>C00GH2</t>
  </si>
  <si>
    <t>S3-11</t>
  </si>
  <si>
    <t>C00GH3</t>
  </si>
  <si>
    <t>S3-9</t>
  </si>
  <si>
    <t>C00GH4</t>
  </si>
  <si>
    <t>S3-8</t>
  </si>
  <si>
    <t>C0204</t>
  </si>
  <si>
    <t>S1-103</t>
  </si>
  <si>
    <t>C0303</t>
  </si>
  <si>
    <t>N3</t>
  </si>
  <si>
    <t>S1-100</t>
  </si>
  <si>
    <t>C0403</t>
  </si>
  <si>
    <t>S1-93</t>
  </si>
  <si>
    <t>C0404</t>
  </si>
  <si>
    <t>S1-92</t>
  </si>
  <si>
    <t>C0504</t>
  </si>
  <si>
    <t>S1-90</t>
  </si>
  <si>
    <t>C0603</t>
  </si>
  <si>
    <t>S1-80</t>
  </si>
  <si>
    <t>C0604</t>
  </si>
  <si>
    <t>S1-81</t>
  </si>
  <si>
    <t>C0703</t>
  </si>
  <si>
    <t>S1-75</t>
  </si>
  <si>
    <t>C704</t>
  </si>
  <si>
    <t>S1-76</t>
  </si>
  <si>
    <t>*16</t>
  </si>
  <si>
    <t>C0803</t>
  </si>
  <si>
    <t>S1-69</t>
  </si>
  <si>
    <t>*17</t>
  </si>
  <si>
    <t>C0903</t>
  </si>
  <si>
    <t>S1-63</t>
  </si>
  <si>
    <t>C0904</t>
  </si>
  <si>
    <t>S1-65</t>
  </si>
  <si>
    <t>*19</t>
  </si>
  <si>
    <t>C1003</t>
  </si>
  <si>
    <t>S1-58</t>
  </si>
  <si>
    <t>C1004</t>
  </si>
  <si>
    <t>S1-60</t>
  </si>
  <si>
    <t>*21</t>
  </si>
  <si>
    <t>C1101</t>
  </si>
  <si>
    <t>S1-48</t>
  </si>
  <si>
    <t>C1102</t>
  </si>
  <si>
    <t>S1-49</t>
  </si>
  <si>
    <t>*23</t>
  </si>
  <si>
    <t>C1103</t>
  </si>
  <si>
    <t>S1-50</t>
  </si>
  <si>
    <t>C1104</t>
  </si>
  <si>
    <t>S1-55</t>
  </si>
  <si>
    <t>C12P01</t>
  </si>
  <si>
    <t>*26</t>
  </si>
  <si>
    <t>C13PH1</t>
  </si>
  <si>
    <t>S2-9</t>
  </si>
  <si>
    <t>*27</t>
  </si>
  <si>
    <t>C13PH2</t>
  </si>
  <si>
    <t>S2-10</t>
  </si>
  <si>
    <t>*28</t>
  </si>
  <si>
    <t>C13PH3</t>
  </si>
  <si>
    <t>S2-7</t>
  </si>
  <si>
    <t>C13PH4</t>
  </si>
  <si>
    <t>S2-8</t>
  </si>
  <si>
    <t>POR VENDER</t>
  </si>
  <si>
    <t xml:space="preserve">VENDIDO </t>
  </si>
  <si>
    <t>TORRE A</t>
  </si>
  <si>
    <t>TORRE B</t>
  </si>
  <si>
    <t>FRENTE</t>
  </si>
  <si>
    <t>ATRÁS</t>
  </si>
  <si>
    <t>PH01</t>
  </si>
  <si>
    <t>PH03</t>
  </si>
  <si>
    <t xml:space="preserve">PH04                  </t>
  </si>
  <si>
    <t xml:space="preserve">PH01               </t>
  </si>
  <si>
    <t xml:space="preserve">PH02             </t>
  </si>
  <si>
    <t xml:space="preserve">PH03               </t>
  </si>
  <si>
    <t>PH04</t>
  </si>
  <si>
    <t>PH02</t>
  </si>
  <si>
    <t xml:space="preserve">PL01               </t>
  </si>
  <si>
    <t>PL02</t>
  </si>
  <si>
    <t>PL01</t>
  </si>
  <si>
    <t xml:space="preserve">PL02                     </t>
  </si>
  <si>
    <t xml:space="preserve">1102
</t>
  </si>
  <si>
    <t xml:space="preserve">1002
</t>
  </si>
  <si>
    <t xml:space="preserve">902
</t>
  </si>
  <si>
    <t xml:space="preserve">904 
</t>
  </si>
  <si>
    <t xml:space="preserve">801
</t>
  </si>
  <si>
    <t xml:space="preserve">802
</t>
  </si>
  <si>
    <t xml:space="preserve">803
</t>
  </si>
  <si>
    <t xml:space="preserve">701
</t>
  </si>
  <si>
    <t xml:space="preserve">702
</t>
  </si>
  <si>
    <t xml:space="preserve">702
</t>
  </si>
  <si>
    <t xml:space="preserve">704
</t>
  </si>
  <si>
    <t xml:space="preserve">701
</t>
  </si>
  <si>
    <t xml:space="preserve">601
</t>
  </si>
  <si>
    <t xml:space="preserve">602.                  
</t>
  </si>
  <si>
    <t xml:space="preserve">501
</t>
  </si>
  <si>
    <t xml:space="preserve">504
</t>
  </si>
  <si>
    <t xml:space="preserve">502
 </t>
  </si>
  <si>
    <t xml:space="preserve">402
 </t>
  </si>
  <si>
    <t>404            Muestra</t>
  </si>
  <si>
    <t xml:space="preserve">302
 </t>
  </si>
  <si>
    <t>201               Oficina Ventas</t>
  </si>
  <si>
    <t>204                  l</t>
  </si>
  <si>
    <t>202            Muestra</t>
  </si>
  <si>
    <t>G01</t>
  </si>
  <si>
    <t>G02</t>
  </si>
  <si>
    <t>G</t>
  </si>
  <si>
    <t>G03</t>
  </si>
  <si>
    <t>G04</t>
  </si>
  <si>
    <t xml:space="preserve">BG-01                </t>
  </si>
  <si>
    <t xml:space="preserve">BG-02                      </t>
  </si>
  <si>
    <t>AMENIDADES</t>
  </si>
  <si>
    <t>ESTACIONAMIENTO</t>
  </si>
  <si>
    <t>LOMA CUSPIDE</t>
  </si>
  <si>
    <t xml:space="preserve">502
</t>
  </si>
  <si>
    <t xml:space="preserve">503
</t>
  </si>
  <si>
    <t xml:space="preserve">804
</t>
  </si>
  <si>
    <t xml:space="preserve">602
</t>
  </si>
  <si>
    <t>TORRE C</t>
  </si>
  <si>
    <t xml:space="preserve">Precio venta  </t>
  </si>
  <si>
    <t xml:space="preserve">Precio venta   </t>
  </si>
  <si>
    <t xml:space="preserve">Precio Pventa 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</si>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</sst>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#,##0\ &quot;m2&quot;"/>
    <numFmt numFmtId="168" formatCode="#,##0.00\ &quot;m2&quot;"/>
    <numFmt numFmtId="169" formatCode="_([$$-409]* #,##0_);_([$$-409]* \(#,##0\);_([$$-409]* &quot;-&quot;??_);_(@_)"/>
    <numFmt numFmtId="170" formatCode="_-&quot;$&quot;* #,##0_-;\-&quot;$&quot;* #,##0_-;_-&quot;$&quot;* &quot;-&quot;??_-;_-@_-"/>
    <numFmt numFmtId="171" formatCode="0.0%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Display"/>
      <family val="2"/>
      <scheme val="major"/>
    </font>
    <font>
      <b/>
      <sz val="12"/>
      <name val="Aptos Display"/>
      <family val="2"/>
      <scheme val="major"/>
    </font>
    <font>
      <sz val="12"/>
      <color theme="1"/>
      <name val="Aptos Display"/>
      <family val="1"/>
      <scheme val="major"/>
    </font>
    <font>
      <sz val="12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sz val="12"/>
      <name val="Aptos Display"/>
      <family val="2"/>
      <scheme val="major"/>
    </font>
    <font>
      <sz val="12"/>
      <color theme="0"/>
      <name val="Aptos Display"/>
      <family val="2"/>
      <scheme val="major"/>
    </font>
    <font>
      <sz val="12"/>
      <name val="Aptos Display"/>
      <family val="1"/>
      <scheme val="major"/>
    </font>
    <font>
      <b/>
      <sz val="16"/>
      <color rgb="FF000000"/>
      <name val="Segoe UI"/>
      <family val="2"/>
    </font>
    <font>
      <sz val="16"/>
      <color rgb="FF000000"/>
      <name val="Segoe UI"/>
      <family val="2"/>
    </font>
    <font>
      <b/>
      <sz val="14"/>
      <color rgb="FF000000"/>
      <name val="Segoe UI"/>
      <family val="2"/>
    </font>
    <font>
      <b/>
      <sz val="16"/>
      <color rgb="FF000000"/>
      <name val="Segoe UI"/>
      <family val="2"/>
    </font>
    <font>
      <b/>
      <sz val="14"/>
      <color rgb="FF000000"/>
      <name val="Segoe UI"/>
      <family val="2"/>
    </font>
    <font>
      <b/>
      <sz val="48"/>
      <color rgb="FF000000"/>
      <name val="Calibri"/>
      <family val="2"/>
    </font>
    <font>
      <b/>
      <sz val="22"/>
      <color rgb="FF000000"/>
      <name val="Calibri"/>
      <family val="2"/>
    </font>
    <font>
      <b/>
      <sz val="18"/>
      <color rgb="FF000000"/>
      <name val="Calibri"/>
      <family val="2"/>
    </font>
    <font>
      <b/>
      <u/>
      <sz val="14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Segoe UI"/>
      <family val="2"/>
    </font>
    <font>
      <sz val="12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7F77D"/>
        <bgColor rgb="FF000000"/>
      </patternFill>
    </fill>
    <fill>
      <patternFill patternType="solid">
        <fgColor rgb="FFF7F77D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15" fontId="3" fillId="2" borderId="2" xfId="0" applyNumberFormat="1" applyFont="1" applyFill="1" applyBorder="1" applyAlignment="1">
      <alignment horizontal="center" vertical="center"/>
    </xf>
    <xf numFmtId="15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167" fontId="4" fillId="0" borderId="3" xfId="0" applyNumberFormat="1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9" fontId="4" fillId="0" borderId="3" xfId="2" applyNumberFormat="1" applyFont="1" applyFill="1" applyBorder="1" applyAlignment="1">
      <alignment horizontal="center" vertical="center"/>
    </xf>
    <xf numFmtId="165" fontId="4" fillId="0" borderId="3" xfId="0" applyNumberFormat="1" applyFont="1" applyBorder="1"/>
    <xf numFmtId="165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1" fontId="4" fillId="0" borderId="6" xfId="1" applyNumberFormat="1" applyFont="1" applyFill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167" fontId="4" fillId="0" borderId="6" xfId="0" applyNumberFormat="1" applyFont="1" applyBorder="1" applyAlignment="1">
      <alignment horizontal="center" vertical="center"/>
    </xf>
    <xf numFmtId="168" fontId="4" fillId="0" borderId="6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9" fontId="4" fillId="0" borderId="6" xfId="2" applyNumberFormat="1" applyFont="1" applyFill="1" applyBorder="1" applyAlignment="1">
      <alignment horizontal="center" vertical="center"/>
    </xf>
    <xf numFmtId="165" fontId="4" fillId="0" borderId="6" xfId="0" applyNumberFormat="1" applyFont="1" applyBorder="1"/>
    <xf numFmtId="165" fontId="4" fillId="0" borderId="7" xfId="0" applyNumberFormat="1" applyFont="1" applyBorder="1"/>
    <xf numFmtId="169" fontId="4" fillId="0" borderId="6" xfId="1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1" fontId="4" fillId="0" borderId="9" xfId="1" applyNumberFormat="1" applyFont="1" applyFill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167" fontId="4" fillId="0" borderId="9" xfId="0" applyNumberFormat="1" applyFont="1" applyBorder="1" applyAlignment="1">
      <alignment horizontal="center" vertical="center"/>
    </xf>
    <xf numFmtId="168" fontId="4" fillId="0" borderId="9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9" fontId="4" fillId="0" borderId="9" xfId="1" applyNumberFormat="1" applyFont="1" applyFill="1" applyBorder="1" applyAlignment="1">
      <alignment horizontal="center" vertical="center"/>
    </xf>
    <xf numFmtId="165" fontId="4" fillId="0" borderId="9" xfId="0" applyNumberFormat="1" applyFont="1" applyBorder="1"/>
    <xf numFmtId="165" fontId="4" fillId="0" borderId="10" xfId="0" applyNumberFormat="1" applyFont="1" applyBorder="1"/>
    <xf numFmtId="49" fontId="3" fillId="0" borderId="0" xfId="0" applyNumberFormat="1" applyFont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horizontal="right"/>
    </xf>
    <xf numFmtId="169" fontId="4" fillId="0" borderId="3" xfId="1" applyNumberFormat="1" applyFont="1" applyFill="1" applyBorder="1" applyAlignment="1">
      <alignment horizontal="center" vertical="center"/>
    </xf>
    <xf numFmtId="165" fontId="6" fillId="0" borderId="6" xfId="0" applyNumberFormat="1" applyFont="1" applyBorder="1"/>
    <xf numFmtId="165" fontId="6" fillId="0" borderId="7" xfId="0" applyNumberFormat="1" applyFont="1" applyBorder="1"/>
    <xf numFmtId="0" fontId="4" fillId="0" borderId="11" xfId="0" applyFont="1" applyBorder="1" applyAlignment="1">
      <alignment horizontal="center"/>
    </xf>
    <xf numFmtId="1" fontId="4" fillId="0" borderId="3" xfId="1" applyNumberFormat="1" applyFont="1" applyFill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70" fontId="4" fillId="0" borderId="6" xfId="3" applyNumberFormat="1" applyFont="1" applyFill="1" applyBorder="1" applyAlignment="1">
      <alignment horizontal="center"/>
    </xf>
    <xf numFmtId="0" fontId="2" fillId="0" borderId="0" xfId="0" applyFont="1"/>
    <xf numFmtId="1" fontId="3" fillId="0" borderId="0" xfId="1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1" fontId="4" fillId="3" borderId="6" xfId="1" applyNumberFormat="1" applyFont="1" applyFill="1" applyBorder="1" applyAlignment="1">
      <alignment horizontal="center" vertical="center"/>
    </xf>
    <xf numFmtId="1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167" fontId="4" fillId="3" borderId="6" xfId="0" applyNumberFormat="1" applyFont="1" applyFill="1" applyBorder="1" applyAlignment="1">
      <alignment horizontal="center" vertical="center"/>
    </xf>
    <xf numFmtId="168" fontId="4" fillId="3" borderId="6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/>
    <xf numFmtId="165" fontId="4" fillId="3" borderId="7" xfId="0" applyNumberFormat="1" applyFont="1" applyFill="1" applyBorder="1"/>
    <xf numFmtId="0" fontId="0" fillId="3" borderId="0" xfId="0" applyFill="1"/>
    <xf numFmtId="169" fontId="4" fillId="3" borderId="6" xfId="1" applyNumberFormat="1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9" fontId="4" fillId="3" borderId="3" xfId="1" applyNumberFormat="1" applyFont="1" applyFill="1" applyBorder="1" applyAlignment="1">
      <alignment horizontal="center" vertical="center"/>
    </xf>
    <xf numFmtId="165" fontId="4" fillId="3" borderId="3" xfId="0" applyNumberFormat="1" applyFont="1" applyFill="1" applyBorder="1"/>
    <xf numFmtId="165" fontId="4" fillId="3" borderId="4" xfId="0" applyNumberFormat="1" applyFont="1" applyFill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1" fontId="6" fillId="0" borderId="3" xfId="1" applyNumberFormat="1" applyFont="1" applyFill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7" fontId="6" fillId="0" borderId="3" xfId="0" applyNumberFormat="1" applyFont="1" applyBorder="1" applyAlignment="1">
      <alignment horizontal="center" vertical="center"/>
    </xf>
    <xf numFmtId="168" fontId="6" fillId="0" borderId="3" xfId="0" applyNumberFormat="1" applyFont="1" applyBorder="1" applyAlignment="1">
      <alignment horizontal="center" vertical="center"/>
    </xf>
    <xf numFmtId="165" fontId="6" fillId="0" borderId="3" xfId="0" applyNumberFormat="1" applyFont="1" applyBorder="1"/>
    <xf numFmtId="165" fontId="6" fillId="0" borderId="4" xfId="0" applyNumberFormat="1" applyFont="1" applyBorder="1"/>
    <xf numFmtId="0" fontId="6" fillId="0" borderId="5" xfId="0" applyFont="1" applyBorder="1" applyAlignment="1">
      <alignment horizontal="center"/>
    </xf>
    <xf numFmtId="1" fontId="6" fillId="0" borderId="6" xfId="1" applyNumberFormat="1" applyFont="1" applyFill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167" fontId="6" fillId="0" borderId="6" xfId="0" applyNumberFormat="1" applyFont="1" applyBorder="1" applyAlignment="1">
      <alignment horizontal="center" vertical="center"/>
    </xf>
    <xf numFmtId="168" fontId="6" fillId="0" borderId="6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169" fontId="9" fillId="0" borderId="6" xfId="1" applyNumberFormat="1" applyFont="1" applyFill="1" applyBorder="1" applyAlignment="1">
      <alignment horizontal="center" vertical="center"/>
    </xf>
    <xf numFmtId="170" fontId="9" fillId="0" borderId="6" xfId="3" applyNumberFormat="1" applyFont="1" applyFill="1" applyBorder="1" applyAlignment="1">
      <alignment horizontal="center"/>
    </xf>
    <xf numFmtId="1" fontId="7" fillId="0" borderId="6" xfId="1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" fontId="6" fillId="0" borderId="9" xfId="1" applyNumberFormat="1" applyFont="1" applyFill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167" fontId="6" fillId="0" borderId="9" xfId="0" applyNumberFormat="1" applyFont="1" applyBorder="1" applyAlignment="1">
      <alignment horizontal="center" vertical="center"/>
    </xf>
    <xf numFmtId="168" fontId="6" fillId="0" borderId="9" xfId="0" applyNumberFormat="1" applyFont="1" applyBorder="1" applyAlignment="1">
      <alignment horizontal="center" vertical="center"/>
    </xf>
    <xf numFmtId="170" fontId="9" fillId="0" borderId="9" xfId="3" applyNumberFormat="1" applyFont="1" applyFill="1" applyBorder="1" applyAlignment="1">
      <alignment horizontal="center"/>
    </xf>
    <xf numFmtId="165" fontId="6" fillId="0" borderId="9" xfId="0" applyNumberFormat="1" applyFont="1" applyBorder="1"/>
    <xf numFmtId="165" fontId="6" fillId="0" borderId="10" xfId="0" applyNumberFormat="1" applyFont="1" applyBorder="1"/>
    <xf numFmtId="165" fontId="6" fillId="3" borderId="6" xfId="0" applyNumberFormat="1" applyFont="1" applyFill="1" applyBorder="1"/>
    <xf numFmtId="165" fontId="6" fillId="3" borderId="7" xfId="0" applyNumberFormat="1" applyFont="1" applyFill="1" applyBorder="1"/>
    <xf numFmtId="15" fontId="10" fillId="0" borderId="0" xfId="0" applyNumberFormat="1" applyFont="1"/>
    <xf numFmtId="0" fontId="10" fillId="0" borderId="0" xfId="0" applyFont="1"/>
    <xf numFmtId="0" fontId="11" fillId="0" borderId="0" xfId="0" applyFont="1"/>
    <xf numFmtId="171" fontId="12" fillId="0" borderId="0" xfId="4" applyNumberFormat="1" applyFont="1" applyFill="1" applyBorder="1"/>
    <xf numFmtId="0" fontId="13" fillId="0" borderId="0" xfId="0" applyFont="1"/>
    <xf numFmtId="0" fontId="10" fillId="6" borderId="0" xfId="0" applyFont="1" applyFill="1" applyAlignment="1">
      <alignment horizontal="center" vertical="center"/>
    </xf>
    <xf numFmtId="171" fontId="14" fillId="6" borderId="0" xfId="4" applyNumberFormat="1" applyFont="1" applyFill="1" applyBorder="1"/>
    <xf numFmtId="0" fontId="16" fillId="0" borderId="0" xfId="0" applyFont="1"/>
    <xf numFmtId="0" fontId="16" fillId="7" borderId="13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1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0" fillId="4" borderId="6" xfId="0" applyFill="1" applyBorder="1" applyAlignment="1">
      <alignment horizontal="left" vertical="top" wrapText="1"/>
    </xf>
    <xf numFmtId="0" fontId="19" fillId="8" borderId="6" xfId="0" applyFont="1" applyFill="1" applyBorder="1" applyAlignment="1">
      <alignment horizontal="center"/>
    </xf>
    <xf numFmtId="0" fontId="0" fillId="6" borderId="6" xfId="0" applyFill="1" applyBorder="1" applyAlignment="1">
      <alignment horizontal="left" vertical="top" wrapText="1"/>
    </xf>
    <xf numFmtId="0" fontId="0" fillId="6" borderId="6" xfId="0" applyFill="1" applyBorder="1" applyAlignment="1">
      <alignment horizontal="left" vertical="top"/>
    </xf>
    <xf numFmtId="0" fontId="0" fillId="5" borderId="6" xfId="0" applyFill="1" applyBorder="1" applyAlignment="1">
      <alignment horizontal="left" vertical="top" wrapText="1"/>
    </xf>
    <xf numFmtId="0" fontId="21" fillId="6" borderId="6" xfId="0" applyFont="1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/>
    </xf>
    <xf numFmtId="0" fontId="19" fillId="8" borderId="15" xfId="0" applyFont="1" applyFill="1" applyBorder="1" applyAlignment="1">
      <alignment horizontal="center"/>
    </xf>
    <xf numFmtId="0" fontId="22" fillId="6" borderId="15" xfId="0" applyFont="1" applyFill="1" applyBorder="1" applyAlignment="1">
      <alignment horizontal="left" vertical="top" wrapText="1"/>
    </xf>
    <xf numFmtId="0" fontId="14" fillId="0" borderId="16" xfId="0" applyFont="1" applyBorder="1"/>
    <xf numFmtId="0" fontId="0" fillId="0" borderId="17" xfId="0" applyBorder="1"/>
    <xf numFmtId="0" fontId="0" fillId="0" borderId="18" xfId="0" applyBorder="1"/>
    <xf numFmtId="0" fontId="10" fillId="9" borderId="0" xfId="0" applyFont="1" applyFill="1" applyAlignment="1">
      <alignment horizontal="center" vertical="center"/>
    </xf>
    <xf numFmtId="0" fontId="0" fillId="10" borderId="6" xfId="0" applyFill="1" applyBorder="1" applyAlignment="1">
      <alignment horizontal="left" vertical="top"/>
    </xf>
    <xf numFmtId="0" fontId="0" fillId="10" borderId="6" xfId="0" applyFill="1" applyBorder="1" applyAlignment="1">
      <alignment horizontal="left" vertical="top" wrapText="1"/>
    </xf>
    <xf numFmtId="0" fontId="10" fillId="11" borderId="0" xfId="0" applyFont="1" applyFill="1"/>
    <xf numFmtId="0" fontId="11" fillId="11" borderId="0" xfId="0" applyFont="1" applyFill="1"/>
    <xf numFmtId="0" fontId="10" fillId="10" borderId="0" xfId="0" applyFont="1" applyFill="1" applyAlignment="1">
      <alignment horizontal="center" vertical="center"/>
    </xf>
    <xf numFmtId="171" fontId="12" fillId="10" borderId="0" xfId="4" applyNumberFormat="1" applyFont="1" applyFill="1" applyBorder="1"/>
    <xf numFmtId="0" fontId="1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1" fontId="4" fillId="3" borderId="2" xfId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5" fontId="3" fillId="2" borderId="9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167" fontId="4" fillId="3" borderId="2" xfId="0" applyNumberFormat="1" applyFont="1" applyFill="1" applyBorder="1" applyAlignment="1">
      <alignment horizontal="center" vertical="center"/>
    </xf>
    <xf numFmtId="15" fontId="3" fillId="2" borderId="9" xfId="0" applyNumberFormat="1" applyFont="1" applyFill="1" applyBorder="1" applyAlignment="1">
      <alignment horizontal="center" vertical="center" wrapText="1"/>
    </xf>
    <xf numFmtId="168" fontId="4" fillId="3" borderId="2" xfId="0" applyNumberFormat="1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169" fontId="4" fillId="3" borderId="2" xfId="1" applyNumberFormat="1" applyFont="1" applyFill="1" applyBorder="1" applyAlignment="1">
      <alignment horizontal="center" vertical="center"/>
    </xf>
    <xf numFmtId="165" fontId="6" fillId="3" borderId="2" xfId="0" applyNumberFormat="1" applyFont="1" applyFill="1" applyBorder="1"/>
    <xf numFmtId="165" fontId="4" fillId="3" borderId="2" xfId="0" applyNumberFormat="1" applyFont="1" applyFill="1" applyBorder="1"/>
    <xf numFmtId="0" fontId="3" fillId="2" borderId="10" xfId="0" applyFont="1" applyFill="1" applyBorder="1" applyAlignment="1">
      <alignment horizontal="center" vertical="center" wrapText="1"/>
    </xf>
    <xf numFmtId="164" fontId="4" fillId="12" borderId="6" xfId="0" applyNumberFormat="1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/>
    </xf>
    <xf numFmtId="1" fontId="4" fillId="12" borderId="6" xfId="1" applyNumberFormat="1" applyFont="1" applyFill="1" applyBorder="1" applyAlignment="1">
      <alignment horizontal="center" vertical="center"/>
    </xf>
    <xf numFmtId="1" fontId="4" fillId="12" borderId="6" xfId="0" applyNumberFormat="1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49" fontId="4" fillId="12" borderId="6" xfId="0" applyNumberFormat="1" applyFont="1" applyFill="1" applyBorder="1" applyAlignment="1">
      <alignment horizontal="center" vertical="center"/>
    </xf>
    <xf numFmtId="167" fontId="4" fillId="12" borderId="6" xfId="0" applyNumberFormat="1" applyFont="1" applyFill="1" applyBorder="1" applyAlignment="1">
      <alignment horizontal="center" vertical="center"/>
    </xf>
    <xf numFmtId="168" fontId="4" fillId="12" borderId="6" xfId="0" applyNumberFormat="1" applyFont="1" applyFill="1" applyBorder="1" applyAlignment="1">
      <alignment horizontal="center" vertical="center"/>
    </xf>
    <xf numFmtId="165" fontId="4" fillId="12" borderId="6" xfId="0" applyNumberFormat="1" applyFont="1" applyFill="1" applyBorder="1" applyAlignment="1">
      <alignment horizontal="center" vertical="center"/>
    </xf>
    <xf numFmtId="169" fontId="4" fillId="12" borderId="6" xfId="1" applyNumberFormat="1" applyFont="1" applyFill="1" applyBorder="1" applyAlignment="1">
      <alignment horizontal="center" vertical="center"/>
    </xf>
    <xf numFmtId="165" fontId="6" fillId="12" borderId="6" xfId="0" applyNumberFormat="1" applyFont="1" applyFill="1" applyBorder="1"/>
    <xf numFmtId="165" fontId="4" fillId="12" borderId="6" xfId="0" applyNumberFormat="1" applyFont="1" applyFill="1" applyBorder="1"/>
    <xf numFmtId="165" fontId="6" fillId="12" borderId="7" xfId="0" applyNumberFormat="1" applyFont="1" applyFill="1" applyBorder="1"/>
    <xf numFmtId="170" fontId="4" fillId="12" borderId="6" xfId="3" applyNumberFormat="1" applyFont="1" applyFill="1" applyBorder="1" applyAlignment="1">
      <alignment horizontal="center"/>
    </xf>
    <xf numFmtId="0" fontId="4" fillId="12" borderId="12" xfId="0" applyFont="1" applyFill="1" applyBorder="1" applyAlignment="1">
      <alignment horizontal="center"/>
    </xf>
  </cellXfs>
  <cellStyles count="5">
    <cellStyle name="Comma" xfId="1" builtinId="3"/>
    <cellStyle name="Currency" xfId="3" builtinId="4"/>
    <cellStyle name="Millares 2" xfId="2" xr:uid="{C8DDF15B-A194-4A3E-AA43-0159CC791613}"/>
    <cellStyle name="Normal" xfId="0" builtinId="0"/>
    <cellStyle name="Percent" xfId="4" builtinId="5"/>
  </cellStyles>
  <dxfs count="0"/>
  <tableStyles count="0" defaultTableStyle="TableStyleMedium2" defaultPivotStyle="PivotStyleLight16"/>
  <colors>
    <mruColors>
      <color rgb="FFF7F7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78929</xdr:colOff>
      <xdr:row>4</xdr:row>
      <xdr:rowOff>111996</xdr:rowOff>
    </xdr:from>
    <xdr:to>
      <xdr:col>5</xdr:col>
      <xdr:colOff>202742</xdr:colOff>
      <xdr:row>9</xdr:row>
      <xdr:rowOff>60722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8FFAEE-F18E-4388-97AA-985B7238F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740" y="902751"/>
          <a:ext cx="3143059" cy="973113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26</xdr:row>
      <xdr:rowOff>0</xdr:rowOff>
    </xdr:from>
    <xdr:to>
      <xdr:col>5</xdr:col>
      <xdr:colOff>193477</xdr:colOff>
      <xdr:row>30</xdr:row>
      <xdr:rowOff>163711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0DAB3BA-F945-4479-B5C7-0DC3451DA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123" y="5566172"/>
          <a:ext cx="3191471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49</xdr:row>
      <xdr:rowOff>30032</xdr:rowOff>
    </xdr:from>
    <xdr:to>
      <xdr:col>3</xdr:col>
      <xdr:colOff>279784</xdr:colOff>
      <xdr:row>52</xdr:row>
      <xdr:rowOff>153857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49F3411-8900-4570-9751-C5A7D2262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3584107"/>
          <a:ext cx="1756159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4F82-FBC1-4F96-9EE1-0E3E47F4BBC1}">
  <dimension ref="B4:X84"/>
  <sheetViews>
    <sheetView topLeftCell="A55" zoomScale="53" zoomScaleNormal="53" workbookViewId="0">
      <selection activeCell="Q61" sqref="Q61"/>
    </sheetView>
  </sheetViews>
  <sheetFormatPr defaultColWidth="10.90625" defaultRowHeight="14.5" x14ac:dyDescent="0.35"/>
  <cols>
    <col min="12" max="14" width="15" bestFit="1" customWidth="1"/>
    <col min="15" max="16" width="16.7265625" bestFit="1" customWidth="1"/>
    <col min="17" max="17" width="17.1796875" customWidth="1"/>
    <col min="18" max="18" width="21.54296875" bestFit="1" customWidth="1"/>
    <col min="19" max="19" width="19.26953125" bestFit="1" customWidth="1"/>
    <col min="20" max="21" width="18.81640625" bestFit="1" customWidth="1"/>
    <col min="22" max="22" width="31" customWidth="1"/>
    <col min="23" max="23" width="19.26953125" bestFit="1" customWidth="1"/>
    <col min="24" max="24" width="16.7265625" bestFit="1" customWidth="1"/>
    <col min="25" max="25" width="15" bestFit="1" customWidth="1"/>
    <col min="26" max="26" width="16.7265625" bestFit="1" customWidth="1"/>
    <col min="27" max="27" width="15" bestFit="1" customWidth="1"/>
    <col min="28" max="28" width="16.7265625" bestFit="1" customWidth="1"/>
  </cols>
  <sheetData>
    <row r="4" spans="2:23" ht="16" x14ac:dyDescent="0.4">
      <c r="B4" s="40"/>
      <c r="C4" s="41"/>
      <c r="D4" s="41"/>
      <c r="E4" s="41"/>
      <c r="F4" s="41"/>
      <c r="G4" s="41"/>
      <c r="H4" s="41"/>
      <c r="I4" s="42"/>
      <c r="J4" s="43"/>
      <c r="K4" s="41"/>
      <c r="L4" s="41"/>
      <c r="M4" s="41"/>
      <c r="N4" s="41"/>
      <c r="O4" s="44"/>
      <c r="P4" s="44"/>
      <c r="Q4" s="44"/>
      <c r="R4" s="44"/>
    </row>
    <row r="5" spans="2:23" ht="16" x14ac:dyDescent="0.4">
      <c r="B5" s="44"/>
      <c r="C5" s="44"/>
      <c r="D5" s="44"/>
      <c r="E5" s="44"/>
      <c r="F5" s="44"/>
      <c r="G5" s="44"/>
      <c r="H5" s="44"/>
      <c r="I5" s="44"/>
      <c r="J5" s="45"/>
      <c r="K5" s="45"/>
      <c r="L5" s="45"/>
      <c r="M5" s="45"/>
      <c r="N5" s="45"/>
      <c r="O5" s="44"/>
      <c r="P5" s="44"/>
      <c r="Q5" s="44"/>
      <c r="R5" s="46" t="s">
        <v>44</v>
      </c>
    </row>
    <row r="6" spans="2:23" ht="16" x14ac:dyDescent="0.4"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</row>
    <row r="7" spans="2:23" ht="16" x14ac:dyDescent="0.4"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</row>
    <row r="8" spans="2:23" ht="16.5" thickBot="1" x14ac:dyDescent="0.45"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</row>
    <row r="9" spans="2:23" ht="16.5" thickTop="1" x14ac:dyDescent="0.4">
      <c r="B9" s="150" t="s">
        <v>54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</row>
    <row r="10" spans="2:23" ht="16" x14ac:dyDescent="0.4">
      <c r="B10" s="151" t="s">
        <v>55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</row>
    <row r="11" spans="2:23" ht="16.5" thickBot="1" x14ac:dyDescent="0.45">
      <c r="B11" s="149" t="s">
        <v>56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</row>
    <row r="12" spans="2:23" ht="73.5" customHeight="1" thickTop="1" thickBot="1" x14ac:dyDescent="0.4">
      <c r="B12" s="1" t="s">
        <v>0</v>
      </c>
      <c r="C12" s="2" t="s">
        <v>1</v>
      </c>
      <c r="D12" s="2" t="s">
        <v>2</v>
      </c>
      <c r="E12" s="3" t="s">
        <v>3</v>
      </c>
      <c r="F12" s="2" t="s">
        <v>4</v>
      </c>
      <c r="G12" s="4" t="s">
        <v>5</v>
      </c>
      <c r="H12" s="4" t="s">
        <v>6</v>
      </c>
      <c r="I12" s="4" t="s">
        <v>7</v>
      </c>
      <c r="J12" s="4" t="s">
        <v>8</v>
      </c>
      <c r="K12" s="4" t="s">
        <v>9</v>
      </c>
      <c r="L12" s="4" t="s">
        <v>10</v>
      </c>
      <c r="M12" s="3" t="s">
        <v>11</v>
      </c>
      <c r="N12" s="3" t="s">
        <v>12</v>
      </c>
      <c r="O12" s="4" t="s">
        <v>13</v>
      </c>
      <c r="P12" s="4"/>
      <c r="Q12" s="5" t="s">
        <v>237</v>
      </c>
      <c r="R12" s="5"/>
      <c r="S12" s="5" t="s">
        <v>14</v>
      </c>
      <c r="T12" s="5" t="s">
        <v>15</v>
      </c>
      <c r="U12" s="5" t="s">
        <v>16</v>
      </c>
      <c r="V12" s="5" t="s">
        <v>17</v>
      </c>
      <c r="W12" s="5" t="s">
        <v>18</v>
      </c>
    </row>
    <row r="13" spans="2:23" s="69" customFormat="1" ht="16.5" thickTop="1" x14ac:dyDescent="0.4">
      <c r="B13" s="50">
        <v>1</v>
      </c>
      <c r="C13" s="51" t="s">
        <v>57</v>
      </c>
      <c r="D13" s="52" t="s">
        <v>58</v>
      </c>
      <c r="E13" s="6" t="s">
        <v>19</v>
      </c>
      <c r="F13" s="7" t="s">
        <v>20</v>
      </c>
      <c r="G13" s="8">
        <v>167.54</v>
      </c>
      <c r="H13" s="8">
        <v>0</v>
      </c>
      <c r="I13" s="8">
        <f>15.32-H13</f>
        <v>15.32</v>
      </c>
      <c r="J13" s="8">
        <v>83.68</v>
      </c>
      <c r="K13" s="8">
        <v>8.76</v>
      </c>
      <c r="L13" s="8" t="s">
        <v>21</v>
      </c>
      <c r="M13" s="6">
        <v>2</v>
      </c>
      <c r="N13" s="9">
        <f t="shared" ref="N13:N22" si="0">2.5*5</f>
        <v>12.5</v>
      </c>
      <c r="O13" s="8">
        <f>G13+H13+I13+J13+K13+(M13*N13)</f>
        <v>300.29999999999995</v>
      </c>
      <c r="P13" s="10"/>
      <c r="Q13" s="11">
        <v>8782323.8399999999</v>
      </c>
      <c r="R13" s="12"/>
      <c r="S13" s="13">
        <f>Q13*25%</f>
        <v>2195580.96</v>
      </c>
      <c r="T13" s="13">
        <f>Q13*10%</f>
        <v>878232.38400000008</v>
      </c>
      <c r="U13" s="13">
        <f>Q13*15%</f>
        <v>1317348.5759999999</v>
      </c>
      <c r="V13" s="13">
        <f t="shared" ref="V13:V22" si="1">U13/6</f>
        <v>219558.09599999999</v>
      </c>
      <c r="W13" s="14">
        <f>Q13*75%</f>
        <v>6586742.8799999999</v>
      </c>
    </row>
    <row r="14" spans="2:23" s="69" customFormat="1" ht="16" x14ac:dyDescent="0.4">
      <c r="B14" s="15">
        <v>2</v>
      </c>
      <c r="C14" s="16" t="s">
        <v>59</v>
      </c>
      <c r="D14" s="17" t="s">
        <v>58</v>
      </c>
      <c r="E14" s="18" t="s">
        <v>19</v>
      </c>
      <c r="F14" s="19" t="s">
        <v>20</v>
      </c>
      <c r="G14" s="20">
        <v>167.54</v>
      </c>
      <c r="H14" s="20">
        <v>0</v>
      </c>
      <c r="I14" s="20">
        <v>29.41</v>
      </c>
      <c r="J14" s="20">
        <v>132.26</v>
      </c>
      <c r="K14" s="20">
        <v>5.34</v>
      </c>
      <c r="L14" s="20" t="s">
        <v>22</v>
      </c>
      <c r="M14" s="18">
        <v>2</v>
      </c>
      <c r="N14" s="21">
        <f t="shared" si="0"/>
        <v>12.5</v>
      </c>
      <c r="O14" s="20">
        <f t="shared" ref="O14:O22" si="2">G14+H14+I14+J14+K14+(M14*N14)</f>
        <v>359.54999999999995</v>
      </c>
      <c r="P14" s="22"/>
      <c r="Q14" s="23">
        <v>10013482.84</v>
      </c>
      <c r="R14" s="24"/>
      <c r="S14" s="25">
        <f t="shared" ref="S14:S22" si="3">Q14*25%</f>
        <v>2503370.71</v>
      </c>
      <c r="T14" s="25">
        <f t="shared" ref="T14:T22" si="4">Q14*10%</f>
        <v>1001348.284</v>
      </c>
      <c r="U14" s="25">
        <f t="shared" ref="U14:U22" si="5">Q14*15%</f>
        <v>1502022.426</v>
      </c>
      <c r="V14" s="25">
        <f t="shared" si="1"/>
        <v>250337.071</v>
      </c>
      <c r="W14" s="26">
        <f t="shared" ref="W14:W22" si="6">Q14*75%</f>
        <v>7510112.1299999999</v>
      </c>
    </row>
    <row r="15" spans="2:23" s="69" customFormat="1" ht="16" x14ac:dyDescent="0.4">
      <c r="B15" s="15">
        <v>3</v>
      </c>
      <c r="C15" s="16" t="s">
        <v>60</v>
      </c>
      <c r="D15" s="17" t="s">
        <v>58</v>
      </c>
      <c r="E15" s="18" t="s">
        <v>19</v>
      </c>
      <c r="F15" s="19" t="s">
        <v>20</v>
      </c>
      <c r="G15" s="20">
        <v>167.54</v>
      </c>
      <c r="H15" s="20">
        <v>0</v>
      </c>
      <c r="I15" s="20">
        <f>15.32-H15</f>
        <v>15.32</v>
      </c>
      <c r="J15" s="20">
        <v>83.68</v>
      </c>
      <c r="K15" s="20">
        <v>8.76</v>
      </c>
      <c r="L15" s="20" t="s">
        <v>23</v>
      </c>
      <c r="M15" s="18">
        <v>2</v>
      </c>
      <c r="N15" s="21">
        <f t="shared" si="0"/>
        <v>12.5</v>
      </c>
      <c r="O15" s="20">
        <f t="shared" si="2"/>
        <v>300.29999999999995</v>
      </c>
      <c r="P15" s="22"/>
      <c r="Q15" s="23">
        <v>8498338.4199999999</v>
      </c>
      <c r="R15" s="24"/>
      <c r="S15" s="25">
        <f t="shared" si="3"/>
        <v>2124584.605</v>
      </c>
      <c r="T15" s="25">
        <f t="shared" si="4"/>
        <v>849833.84200000006</v>
      </c>
      <c r="U15" s="25">
        <f t="shared" si="5"/>
        <v>1274750.763</v>
      </c>
      <c r="V15" s="25">
        <f t="shared" si="1"/>
        <v>212458.46050000002</v>
      </c>
      <c r="W15" s="26">
        <f t="shared" si="6"/>
        <v>6373753.8149999995</v>
      </c>
    </row>
    <row r="16" spans="2:23" s="69" customFormat="1" ht="16" x14ac:dyDescent="0.4">
      <c r="B16" s="15">
        <v>4</v>
      </c>
      <c r="C16" s="16" t="s">
        <v>61</v>
      </c>
      <c r="D16" s="17" t="s">
        <v>58</v>
      </c>
      <c r="E16" s="18" t="s">
        <v>19</v>
      </c>
      <c r="F16" s="19" t="s">
        <v>20</v>
      </c>
      <c r="G16" s="20">
        <v>167.54</v>
      </c>
      <c r="H16" s="20">
        <v>0</v>
      </c>
      <c r="I16" s="20">
        <v>29.41</v>
      </c>
      <c r="J16" s="20">
        <v>102.77</v>
      </c>
      <c r="K16" s="20">
        <v>5.34</v>
      </c>
      <c r="L16" s="20" t="s">
        <v>24</v>
      </c>
      <c r="M16" s="18">
        <v>2</v>
      </c>
      <c r="N16" s="21">
        <f t="shared" si="0"/>
        <v>12.5</v>
      </c>
      <c r="O16" s="20">
        <f t="shared" si="2"/>
        <v>330.05999999999995</v>
      </c>
      <c r="P16" s="22"/>
      <c r="Q16" s="23">
        <v>9733125.0800000001</v>
      </c>
      <c r="R16" s="24"/>
      <c r="S16" s="25">
        <f t="shared" si="3"/>
        <v>2433281.27</v>
      </c>
      <c r="T16" s="25">
        <f t="shared" si="4"/>
        <v>973312.50800000003</v>
      </c>
      <c r="U16" s="25">
        <f t="shared" si="5"/>
        <v>1459968.7619999999</v>
      </c>
      <c r="V16" s="25">
        <f t="shared" si="1"/>
        <v>243328.12699999998</v>
      </c>
      <c r="W16" s="26">
        <f t="shared" si="6"/>
        <v>7299843.8100000005</v>
      </c>
    </row>
    <row r="17" spans="2:23" ht="16" x14ac:dyDescent="0.4">
      <c r="B17" s="15">
        <v>5</v>
      </c>
      <c r="C17" s="16" t="s">
        <v>62</v>
      </c>
      <c r="D17" s="17">
        <v>170</v>
      </c>
      <c r="E17" s="18" t="s">
        <v>19</v>
      </c>
      <c r="F17" s="19" t="s">
        <v>63</v>
      </c>
      <c r="G17" s="20">
        <v>167.54</v>
      </c>
      <c r="H17" s="20">
        <v>9.5500000000000007</v>
      </c>
      <c r="I17" s="20">
        <v>0</v>
      </c>
      <c r="J17" s="20">
        <v>0</v>
      </c>
      <c r="K17" s="20">
        <v>2.98</v>
      </c>
      <c r="L17" s="20" t="s">
        <v>64</v>
      </c>
      <c r="M17" s="18">
        <v>2</v>
      </c>
      <c r="N17" s="21">
        <f t="shared" si="0"/>
        <v>12.5</v>
      </c>
      <c r="O17" s="20">
        <f>G17+H17+I17+J17+K17+(M17*N17)</f>
        <v>205.07</v>
      </c>
      <c r="P17" s="22"/>
      <c r="Q17" s="23">
        <v>8025938.1900000004</v>
      </c>
      <c r="R17" s="53"/>
      <c r="S17" s="25">
        <f t="shared" si="3"/>
        <v>2006484.5475000001</v>
      </c>
      <c r="T17" s="25">
        <f t="shared" si="4"/>
        <v>802593.81900000013</v>
      </c>
      <c r="U17" s="25">
        <f t="shared" si="5"/>
        <v>1203890.7285</v>
      </c>
      <c r="V17" s="25">
        <f t="shared" si="1"/>
        <v>200648.45475</v>
      </c>
      <c r="W17" s="26">
        <f t="shared" si="6"/>
        <v>6019453.6425000001</v>
      </c>
    </row>
    <row r="18" spans="2:23" ht="16" x14ac:dyDescent="0.4">
      <c r="B18" s="15" t="s">
        <v>65</v>
      </c>
      <c r="C18" s="16" t="s">
        <v>66</v>
      </c>
      <c r="D18" s="17" t="s">
        <v>25</v>
      </c>
      <c r="E18" s="18" t="s">
        <v>19</v>
      </c>
      <c r="F18" s="19" t="s">
        <v>26</v>
      </c>
      <c r="G18" s="20" t="s">
        <v>27</v>
      </c>
      <c r="H18" s="20" t="s">
        <v>28</v>
      </c>
      <c r="I18" s="20" t="s">
        <v>29</v>
      </c>
      <c r="J18" s="20" t="s">
        <v>28</v>
      </c>
      <c r="K18" s="20" t="s">
        <v>30</v>
      </c>
      <c r="L18" s="20" t="s">
        <v>31</v>
      </c>
      <c r="M18" s="18">
        <v>3</v>
      </c>
      <c r="N18" s="21" t="s">
        <v>32</v>
      </c>
      <c r="O18" s="20" t="s">
        <v>33</v>
      </c>
      <c r="P18" s="22"/>
      <c r="Q18" s="23">
        <v>12772000</v>
      </c>
      <c r="R18" s="27"/>
      <c r="S18" s="25">
        <f t="shared" si="3"/>
        <v>3193000</v>
      </c>
      <c r="T18" s="25">
        <f t="shared" si="4"/>
        <v>1277200</v>
      </c>
      <c r="U18" s="25">
        <f t="shared" si="5"/>
        <v>1915800</v>
      </c>
      <c r="V18" s="25">
        <f t="shared" si="1"/>
        <v>319300</v>
      </c>
      <c r="W18" s="26">
        <f t="shared" si="6"/>
        <v>9579000</v>
      </c>
    </row>
    <row r="19" spans="2:23" ht="16" x14ac:dyDescent="0.4">
      <c r="B19" s="15">
        <v>7</v>
      </c>
      <c r="C19" s="16" t="s">
        <v>34</v>
      </c>
      <c r="D19" s="17" t="s">
        <v>25</v>
      </c>
      <c r="E19" s="18" t="s">
        <v>19</v>
      </c>
      <c r="F19" s="19" t="s">
        <v>26</v>
      </c>
      <c r="G19" s="20" t="s">
        <v>27</v>
      </c>
      <c r="H19" s="20" t="s">
        <v>28</v>
      </c>
      <c r="I19" s="20" t="s">
        <v>29</v>
      </c>
      <c r="J19" s="20" t="s">
        <v>28</v>
      </c>
      <c r="K19" s="20" t="s">
        <v>30</v>
      </c>
      <c r="L19" s="20" t="s">
        <v>35</v>
      </c>
      <c r="M19" s="18">
        <v>3</v>
      </c>
      <c r="N19" s="21" t="s">
        <v>32</v>
      </c>
      <c r="O19" s="20" t="s">
        <v>33</v>
      </c>
      <c r="P19" s="22"/>
      <c r="Q19" s="23">
        <v>12257000</v>
      </c>
      <c r="R19" s="27"/>
      <c r="S19" s="25">
        <f t="shared" si="3"/>
        <v>3064250</v>
      </c>
      <c r="T19" s="25">
        <f t="shared" si="4"/>
        <v>1225700</v>
      </c>
      <c r="U19" s="25">
        <f t="shared" si="5"/>
        <v>1838550</v>
      </c>
      <c r="V19" s="25">
        <f t="shared" si="1"/>
        <v>306425</v>
      </c>
      <c r="W19" s="26">
        <f t="shared" si="6"/>
        <v>9192750</v>
      </c>
    </row>
    <row r="20" spans="2:23" ht="16" x14ac:dyDescent="0.4">
      <c r="B20" s="15" t="s">
        <v>67</v>
      </c>
      <c r="C20" s="16" t="s">
        <v>68</v>
      </c>
      <c r="D20" s="17" t="s">
        <v>36</v>
      </c>
      <c r="E20" s="18" t="s">
        <v>19</v>
      </c>
      <c r="F20" s="19" t="s">
        <v>37</v>
      </c>
      <c r="G20" s="20">
        <v>219.39</v>
      </c>
      <c r="H20" s="20">
        <v>0</v>
      </c>
      <c r="I20" s="20">
        <v>131.84</v>
      </c>
      <c r="J20" s="20">
        <v>0</v>
      </c>
      <c r="K20" s="20">
        <v>8.76</v>
      </c>
      <c r="L20" s="20" t="s">
        <v>38</v>
      </c>
      <c r="M20" s="18">
        <v>2</v>
      </c>
      <c r="N20" s="21">
        <f t="shared" si="0"/>
        <v>12.5</v>
      </c>
      <c r="O20" s="20">
        <f t="shared" si="2"/>
        <v>384.99</v>
      </c>
      <c r="P20" s="22"/>
      <c r="Q20" s="23">
        <v>11313521.029999999</v>
      </c>
      <c r="R20" s="27"/>
      <c r="S20" s="25">
        <f t="shared" si="3"/>
        <v>2828380.2574999998</v>
      </c>
      <c r="T20" s="25">
        <f t="shared" si="4"/>
        <v>1131352.1029999999</v>
      </c>
      <c r="U20" s="25">
        <f t="shared" si="5"/>
        <v>1697028.1544999999</v>
      </c>
      <c r="V20" s="25">
        <f t="shared" si="1"/>
        <v>282838.02574999997</v>
      </c>
      <c r="W20" s="26">
        <f t="shared" si="6"/>
        <v>8485140.772499999</v>
      </c>
    </row>
    <row r="21" spans="2:23" ht="16" x14ac:dyDescent="0.4">
      <c r="B21" s="15" t="s">
        <v>39</v>
      </c>
      <c r="C21" s="16" t="s">
        <v>69</v>
      </c>
      <c r="D21" s="17" t="s">
        <v>36</v>
      </c>
      <c r="E21" s="18" t="s">
        <v>19</v>
      </c>
      <c r="F21" s="19" t="s">
        <v>37</v>
      </c>
      <c r="G21" s="20">
        <v>219.39</v>
      </c>
      <c r="H21" s="20">
        <v>0</v>
      </c>
      <c r="I21" s="20">
        <v>131.84</v>
      </c>
      <c r="J21" s="20">
        <v>0</v>
      </c>
      <c r="K21" s="20">
        <v>8.76</v>
      </c>
      <c r="L21" s="20" t="s">
        <v>40</v>
      </c>
      <c r="M21" s="18">
        <v>2</v>
      </c>
      <c r="N21" s="21">
        <f t="shared" si="0"/>
        <v>12.5</v>
      </c>
      <c r="O21" s="20">
        <f t="shared" si="2"/>
        <v>384.99</v>
      </c>
      <c r="P21" s="22"/>
      <c r="Q21" s="23">
        <v>11460536.02</v>
      </c>
      <c r="R21" s="27"/>
      <c r="S21" s="25">
        <f t="shared" si="3"/>
        <v>2865134.0049999999</v>
      </c>
      <c r="T21" s="25">
        <f t="shared" si="4"/>
        <v>1146053.602</v>
      </c>
      <c r="U21" s="25">
        <f t="shared" si="5"/>
        <v>1719080.4029999999</v>
      </c>
      <c r="V21" s="25">
        <f t="shared" si="1"/>
        <v>286513.40049999999</v>
      </c>
      <c r="W21" s="26">
        <f t="shared" si="6"/>
        <v>8595402.0150000006</v>
      </c>
    </row>
    <row r="22" spans="2:23" ht="16.5" thickBot="1" x14ac:dyDescent="0.45">
      <c r="B22" s="28" t="s">
        <v>41</v>
      </c>
      <c r="C22" s="29" t="s">
        <v>42</v>
      </c>
      <c r="D22" s="30" t="s">
        <v>36</v>
      </c>
      <c r="E22" s="31" t="s">
        <v>19</v>
      </c>
      <c r="F22" s="32" t="s">
        <v>37</v>
      </c>
      <c r="G22" s="33">
        <v>219.39</v>
      </c>
      <c r="H22" s="33">
        <v>0</v>
      </c>
      <c r="I22" s="33">
        <v>131.84</v>
      </c>
      <c r="J22" s="33">
        <v>0</v>
      </c>
      <c r="K22" s="33">
        <v>5.34</v>
      </c>
      <c r="L22" s="33" t="s">
        <v>43</v>
      </c>
      <c r="M22" s="31">
        <v>2</v>
      </c>
      <c r="N22" s="34">
        <f t="shared" si="0"/>
        <v>12.5</v>
      </c>
      <c r="O22" s="33">
        <f t="shared" si="2"/>
        <v>381.57</v>
      </c>
      <c r="P22" s="35"/>
      <c r="Q22" s="36">
        <v>11317548.33</v>
      </c>
      <c r="R22" s="37"/>
      <c r="S22" s="38">
        <f t="shared" si="3"/>
        <v>2829387.0825</v>
      </c>
      <c r="T22" s="38">
        <f t="shared" si="4"/>
        <v>1131754.8330000001</v>
      </c>
      <c r="U22" s="38">
        <f t="shared" si="5"/>
        <v>1697632.2494999999</v>
      </c>
      <c r="V22" s="38">
        <f t="shared" si="1"/>
        <v>282938.70824999997</v>
      </c>
      <c r="W22" s="39">
        <f t="shared" si="6"/>
        <v>8488161.2475000005</v>
      </c>
    </row>
    <row r="23" spans="2:23" ht="16.5" thickTop="1" x14ac:dyDescent="0.4">
      <c r="B23" s="54" t="s">
        <v>70</v>
      </c>
      <c r="C23" s="55"/>
      <c r="D23" s="56"/>
      <c r="E23" s="57"/>
      <c r="F23" s="40"/>
      <c r="G23" s="41"/>
      <c r="H23" s="41"/>
      <c r="I23" s="41"/>
      <c r="J23" s="41"/>
      <c r="K23" s="41"/>
      <c r="L23" s="41"/>
      <c r="M23" s="42"/>
      <c r="N23" s="43"/>
      <c r="O23" s="41"/>
      <c r="P23" s="41"/>
      <c r="Q23" s="41"/>
      <c r="R23" s="41"/>
      <c r="S23" s="44"/>
      <c r="T23" s="44"/>
      <c r="U23" s="44"/>
      <c r="V23" s="44"/>
      <c r="W23" s="44"/>
    </row>
    <row r="24" spans="2:23" ht="16" x14ac:dyDescent="0.4"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</row>
    <row r="25" spans="2:23" ht="16" x14ac:dyDescent="0.4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</row>
    <row r="26" spans="2:23" ht="16.5" thickBot="1" x14ac:dyDescent="0.45"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</row>
    <row r="27" spans="2:23" ht="16.5" thickTop="1" x14ac:dyDescent="0.4">
      <c r="B27" s="54"/>
      <c r="C27" s="55"/>
      <c r="D27" s="56"/>
      <c r="E27" s="57"/>
      <c r="F27" s="40"/>
      <c r="G27" s="41"/>
      <c r="H27" s="41"/>
      <c r="I27" s="41"/>
      <c r="J27" s="41"/>
      <c r="K27" s="41"/>
      <c r="L27" s="41"/>
      <c r="M27" s="42"/>
      <c r="N27" s="43"/>
      <c r="O27" s="41"/>
      <c r="P27" s="41"/>
      <c r="Q27" s="41"/>
      <c r="R27" s="41"/>
      <c r="S27" s="44"/>
      <c r="T27" s="44"/>
      <c r="U27" s="44"/>
      <c r="V27" s="44"/>
      <c r="W27" s="44"/>
    </row>
    <row r="28" spans="2:23" s="69" customFormat="1" ht="16" x14ac:dyDescent="0.4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5"/>
      <c r="O28" s="45"/>
      <c r="P28" s="45"/>
      <c r="Q28" s="45"/>
      <c r="R28" s="45"/>
      <c r="S28" s="44"/>
      <c r="T28" s="44"/>
      <c r="U28" s="44"/>
      <c r="V28" s="44"/>
      <c r="W28" s="46" t="s">
        <v>44</v>
      </c>
    </row>
    <row r="29" spans="2:23" ht="16" x14ac:dyDescent="0.4">
      <c r="B29" s="150" t="s">
        <v>54</v>
      </c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</row>
    <row r="30" spans="2:23" ht="16" x14ac:dyDescent="0.4">
      <c r="B30" s="150" t="s">
        <v>55</v>
      </c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</row>
    <row r="31" spans="2:23" ht="16.5" thickBot="1" x14ac:dyDescent="0.45">
      <c r="B31" s="149" t="s">
        <v>71</v>
      </c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</row>
    <row r="32" spans="2:23" ht="65.25" customHeight="1" thickTop="1" thickBot="1" x14ac:dyDescent="0.4">
      <c r="B32" s="1" t="s">
        <v>0</v>
      </c>
      <c r="C32" s="2" t="s">
        <v>1</v>
      </c>
      <c r="D32" s="2" t="s">
        <v>2</v>
      </c>
      <c r="E32" s="3" t="s">
        <v>3</v>
      </c>
      <c r="F32" s="2" t="s">
        <v>4</v>
      </c>
      <c r="G32" s="4" t="s">
        <v>5</v>
      </c>
      <c r="H32" s="4" t="s">
        <v>6</v>
      </c>
      <c r="I32" s="4" t="s">
        <v>7</v>
      </c>
      <c r="J32" s="4" t="s">
        <v>8</v>
      </c>
      <c r="K32" s="4" t="s">
        <v>9</v>
      </c>
      <c r="L32" s="4" t="s">
        <v>10</v>
      </c>
      <c r="M32" s="3" t="s">
        <v>11</v>
      </c>
      <c r="N32" s="3" t="s">
        <v>12</v>
      </c>
      <c r="O32" s="4" t="s">
        <v>13</v>
      </c>
      <c r="P32" s="4"/>
      <c r="Q32" s="5" t="s">
        <v>235</v>
      </c>
      <c r="R32" s="5"/>
      <c r="S32" s="5" t="s">
        <v>14</v>
      </c>
      <c r="T32" s="5" t="s">
        <v>15</v>
      </c>
      <c r="U32" s="5" t="s">
        <v>16</v>
      </c>
      <c r="V32" s="5" t="s">
        <v>17</v>
      </c>
      <c r="W32" s="5" t="s">
        <v>18</v>
      </c>
    </row>
    <row r="33" spans="2:24" ht="16.5" thickTop="1" x14ac:dyDescent="0.4">
      <c r="B33" s="58" t="s">
        <v>45</v>
      </c>
      <c r="C33" s="59" t="s">
        <v>46</v>
      </c>
      <c r="D33" s="60">
        <v>230</v>
      </c>
      <c r="E33" s="61" t="s">
        <v>47</v>
      </c>
      <c r="F33" s="62" t="s">
        <v>48</v>
      </c>
      <c r="G33" s="63">
        <v>218.68</v>
      </c>
      <c r="H33" s="63">
        <v>0</v>
      </c>
      <c r="I33" s="63">
        <v>11.8</v>
      </c>
      <c r="J33" s="63">
        <v>0</v>
      </c>
      <c r="K33" s="63">
        <v>2.58</v>
      </c>
      <c r="L33" s="63" t="s">
        <v>49</v>
      </c>
      <c r="M33" s="61">
        <v>2</v>
      </c>
      <c r="N33" s="64">
        <f t="shared" ref="N33:N46" si="7">2.5*5</f>
        <v>12.5</v>
      </c>
      <c r="O33" s="63">
        <f t="shared" ref="O33:O46" si="8">G33+H33+I33+J33+K33+(M33*N33)</f>
        <v>258.06000000000006</v>
      </c>
      <c r="P33" s="71"/>
      <c r="Q33" s="72">
        <v>8534227.7400000002</v>
      </c>
      <c r="R33" s="73"/>
      <c r="S33" s="74">
        <f>Q33*25%</f>
        <v>2133556.9350000001</v>
      </c>
      <c r="T33" s="74">
        <f>Q33*10%</f>
        <v>853422.77400000009</v>
      </c>
      <c r="U33" s="74">
        <f>Q33*15%</f>
        <v>1280134.1610000001</v>
      </c>
      <c r="V33" s="74">
        <f t="shared" ref="V33:V46" si="9">U33/6</f>
        <v>213355.69350000002</v>
      </c>
      <c r="W33" s="75">
        <f>Q33*75%</f>
        <v>6400670.8049999997</v>
      </c>
    </row>
    <row r="34" spans="2:24" ht="16" x14ac:dyDescent="0.4">
      <c r="B34" s="15">
        <v>2</v>
      </c>
      <c r="C34" s="16" t="s">
        <v>72</v>
      </c>
      <c r="D34" s="17">
        <v>230</v>
      </c>
      <c r="E34" s="18" t="s">
        <v>47</v>
      </c>
      <c r="F34" s="19" t="s">
        <v>73</v>
      </c>
      <c r="G34" s="20">
        <v>218.68</v>
      </c>
      <c r="H34" s="20">
        <v>0</v>
      </c>
      <c r="I34" s="20">
        <v>11.8</v>
      </c>
      <c r="J34" s="20">
        <v>0</v>
      </c>
      <c r="K34" s="20">
        <v>4.84</v>
      </c>
      <c r="L34" s="20" t="s">
        <v>74</v>
      </c>
      <c r="M34" s="18">
        <v>2</v>
      </c>
      <c r="N34" s="21">
        <f t="shared" si="7"/>
        <v>12.5</v>
      </c>
      <c r="O34" s="20">
        <f t="shared" si="8"/>
        <v>260.32000000000005</v>
      </c>
      <c r="P34" s="22"/>
      <c r="Q34" s="23">
        <v>8930234.9299999997</v>
      </c>
      <c r="R34" s="27"/>
      <c r="S34" s="25">
        <f t="shared" ref="S34:S46" si="10">Q34*25%</f>
        <v>2232558.7324999999</v>
      </c>
      <c r="T34" s="25">
        <f t="shared" ref="T34:T46" si="11">Q34*10%</f>
        <v>893023.49300000002</v>
      </c>
      <c r="U34" s="25">
        <f t="shared" ref="U34:U46" si="12">Q34*15%</f>
        <v>1339535.2394999999</v>
      </c>
      <c r="V34" s="25">
        <f t="shared" si="9"/>
        <v>223255.87324999998</v>
      </c>
      <c r="W34" s="26">
        <f t="shared" ref="W34:W46" si="13">Q34*75%</f>
        <v>6697676.1974999998</v>
      </c>
    </row>
    <row r="35" spans="2:24" ht="16" x14ac:dyDescent="0.4">
      <c r="B35" s="15" t="s">
        <v>75</v>
      </c>
      <c r="C35" s="16" t="s">
        <v>76</v>
      </c>
      <c r="D35" s="17">
        <v>230</v>
      </c>
      <c r="E35" s="18" t="s">
        <v>47</v>
      </c>
      <c r="F35" s="19" t="s">
        <v>77</v>
      </c>
      <c r="G35" s="20">
        <v>218.68</v>
      </c>
      <c r="H35" s="20">
        <v>0</v>
      </c>
      <c r="I35" s="20">
        <v>11.8</v>
      </c>
      <c r="J35" s="20">
        <v>0</v>
      </c>
      <c r="K35" s="20">
        <v>3.86</v>
      </c>
      <c r="L35" s="20" t="s">
        <v>78</v>
      </c>
      <c r="M35" s="18">
        <v>2</v>
      </c>
      <c r="N35" s="21">
        <f t="shared" si="7"/>
        <v>12.5</v>
      </c>
      <c r="O35" s="20">
        <f t="shared" si="8"/>
        <v>259.34000000000003</v>
      </c>
      <c r="P35" s="22"/>
      <c r="Q35" s="23">
        <v>9100577.3599999994</v>
      </c>
      <c r="R35" s="27"/>
      <c r="S35" s="25">
        <f t="shared" si="10"/>
        <v>2275144.34</v>
      </c>
      <c r="T35" s="25">
        <f t="shared" si="11"/>
        <v>910057.73600000003</v>
      </c>
      <c r="U35" s="25">
        <f t="shared" si="12"/>
        <v>1365086.6039999998</v>
      </c>
      <c r="V35" s="25">
        <f t="shared" si="9"/>
        <v>227514.43399999998</v>
      </c>
      <c r="W35" s="26">
        <f t="shared" si="13"/>
        <v>6825433.0199999996</v>
      </c>
    </row>
    <row r="36" spans="2:24" ht="16" x14ac:dyDescent="0.4">
      <c r="B36" s="15" t="s">
        <v>79</v>
      </c>
      <c r="C36" s="16" t="s">
        <v>80</v>
      </c>
      <c r="D36" s="17">
        <v>230</v>
      </c>
      <c r="E36" s="18" t="s">
        <v>47</v>
      </c>
      <c r="F36" s="19" t="s">
        <v>77</v>
      </c>
      <c r="G36" s="20">
        <v>218.68</v>
      </c>
      <c r="H36" s="20">
        <v>0</v>
      </c>
      <c r="I36" s="20">
        <v>11.8</v>
      </c>
      <c r="J36" s="20">
        <v>0</v>
      </c>
      <c r="K36" s="20">
        <v>3.86</v>
      </c>
      <c r="L36" s="20" t="s">
        <v>81</v>
      </c>
      <c r="M36" s="18">
        <v>2</v>
      </c>
      <c r="N36" s="21">
        <f t="shared" si="7"/>
        <v>12.5</v>
      </c>
      <c r="O36" s="20">
        <f t="shared" si="8"/>
        <v>259.34000000000003</v>
      </c>
      <c r="P36" s="22"/>
      <c r="Q36" s="23">
        <v>9103503.5899999999</v>
      </c>
      <c r="R36" s="27"/>
      <c r="S36" s="25">
        <f t="shared" si="10"/>
        <v>2275875.8975</v>
      </c>
      <c r="T36" s="25">
        <f t="shared" si="11"/>
        <v>910350.35900000005</v>
      </c>
      <c r="U36" s="25">
        <f t="shared" si="12"/>
        <v>1365525.5385</v>
      </c>
      <c r="V36" s="25">
        <f t="shared" si="9"/>
        <v>227587.58975000001</v>
      </c>
      <c r="W36" s="26">
        <f t="shared" si="13"/>
        <v>6827627.6924999999</v>
      </c>
    </row>
    <row r="37" spans="2:24" ht="16" x14ac:dyDescent="0.4">
      <c r="B37" s="15" t="s">
        <v>82</v>
      </c>
      <c r="C37" s="16" t="s">
        <v>83</v>
      </c>
      <c r="D37" s="17">
        <v>230</v>
      </c>
      <c r="E37" s="18" t="s">
        <v>47</v>
      </c>
      <c r="F37" s="19" t="s">
        <v>84</v>
      </c>
      <c r="G37" s="20">
        <v>218.68</v>
      </c>
      <c r="H37" s="20">
        <v>0</v>
      </c>
      <c r="I37" s="20">
        <v>11.8</v>
      </c>
      <c r="J37" s="20">
        <v>0</v>
      </c>
      <c r="K37" s="20">
        <v>6.31</v>
      </c>
      <c r="L37" s="20" t="s">
        <v>85</v>
      </c>
      <c r="M37" s="18">
        <v>2</v>
      </c>
      <c r="N37" s="21">
        <f t="shared" si="7"/>
        <v>12.5</v>
      </c>
      <c r="O37" s="20">
        <f t="shared" si="8"/>
        <v>261.79000000000002</v>
      </c>
      <c r="P37" s="22"/>
      <c r="Q37" s="23">
        <v>9015888.6999999993</v>
      </c>
      <c r="R37" s="27"/>
      <c r="S37" s="25">
        <f t="shared" si="10"/>
        <v>2253972.1749999998</v>
      </c>
      <c r="T37" s="25">
        <f t="shared" si="11"/>
        <v>901588.87</v>
      </c>
      <c r="U37" s="25">
        <f t="shared" si="12"/>
        <v>1352383.3049999999</v>
      </c>
      <c r="V37" s="25">
        <f t="shared" si="9"/>
        <v>225397.2175</v>
      </c>
      <c r="W37" s="26">
        <f t="shared" si="13"/>
        <v>6761916.5249999994</v>
      </c>
    </row>
    <row r="38" spans="2:24" ht="16" x14ac:dyDescent="0.4">
      <c r="B38" s="15" t="s">
        <v>65</v>
      </c>
      <c r="C38" s="16" t="s">
        <v>86</v>
      </c>
      <c r="D38" s="17">
        <v>230</v>
      </c>
      <c r="E38" s="18" t="s">
        <v>47</v>
      </c>
      <c r="F38" s="19" t="s">
        <v>87</v>
      </c>
      <c r="G38" s="20">
        <v>218.68</v>
      </c>
      <c r="H38" s="20">
        <v>0</v>
      </c>
      <c r="I38" s="20">
        <v>11.8</v>
      </c>
      <c r="J38" s="20">
        <v>0</v>
      </c>
      <c r="K38" s="20">
        <v>6.02</v>
      </c>
      <c r="L38" s="20" t="s">
        <v>88</v>
      </c>
      <c r="M38" s="18">
        <v>2</v>
      </c>
      <c r="N38" s="21">
        <f t="shared" si="7"/>
        <v>12.5</v>
      </c>
      <c r="O38" s="20">
        <f t="shared" si="8"/>
        <v>261.5</v>
      </c>
      <c r="P38" s="22"/>
      <c r="Q38" s="23">
        <v>9102575.5600000005</v>
      </c>
      <c r="R38" s="27"/>
      <c r="S38" s="25">
        <f t="shared" si="10"/>
        <v>2275643.89</v>
      </c>
      <c r="T38" s="25">
        <f t="shared" si="11"/>
        <v>910257.5560000001</v>
      </c>
      <c r="U38" s="25">
        <f t="shared" si="12"/>
        <v>1365386.334</v>
      </c>
      <c r="V38" s="25">
        <f t="shared" si="9"/>
        <v>227564.389</v>
      </c>
      <c r="W38" s="26">
        <f t="shared" si="13"/>
        <v>6826931.6699999999</v>
      </c>
    </row>
    <row r="39" spans="2:24" ht="16" x14ac:dyDescent="0.4">
      <c r="B39" s="58" t="s">
        <v>89</v>
      </c>
      <c r="C39" s="59" t="s">
        <v>90</v>
      </c>
      <c r="D39" s="60">
        <v>230</v>
      </c>
      <c r="E39" s="61" t="s">
        <v>47</v>
      </c>
      <c r="F39" s="62" t="s">
        <v>91</v>
      </c>
      <c r="G39" s="63">
        <v>218.68</v>
      </c>
      <c r="H39" s="63">
        <v>0</v>
      </c>
      <c r="I39" s="63">
        <v>11.8</v>
      </c>
      <c r="J39" s="63">
        <v>0</v>
      </c>
      <c r="K39" s="63">
        <v>5.79</v>
      </c>
      <c r="L39" s="63" t="s">
        <v>92</v>
      </c>
      <c r="M39" s="61">
        <v>2</v>
      </c>
      <c r="N39" s="64">
        <f t="shared" si="7"/>
        <v>12.5</v>
      </c>
      <c r="O39" s="63">
        <f t="shared" si="8"/>
        <v>261.27</v>
      </c>
      <c r="P39" s="65"/>
      <c r="Q39" s="66">
        <v>9608658.8499999996</v>
      </c>
      <c r="R39" s="70"/>
      <c r="S39" s="67">
        <f t="shared" si="10"/>
        <v>2402164.7124999999</v>
      </c>
      <c r="T39" s="67">
        <f t="shared" si="11"/>
        <v>960865.88500000001</v>
      </c>
      <c r="U39" s="67">
        <f t="shared" si="12"/>
        <v>1441298.8274999999</v>
      </c>
      <c r="V39" s="67">
        <f t="shared" si="9"/>
        <v>240216.47124999997</v>
      </c>
      <c r="W39" s="68">
        <f t="shared" si="13"/>
        <v>7206494.1374999993</v>
      </c>
      <c r="X39" s="69"/>
    </row>
    <row r="40" spans="2:24" ht="16" x14ac:dyDescent="0.4">
      <c r="B40" s="15" t="s">
        <v>67</v>
      </c>
      <c r="C40" s="16" t="s">
        <v>93</v>
      </c>
      <c r="D40" s="17">
        <v>230</v>
      </c>
      <c r="E40" s="18" t="s">
        <v>47</v>
      </c>
      <c r="F40" s="19" t="s">
        <v>91</v>
      </c>
      <c r="G40" s="20">
        <v>218.68</v>
      </c>
      <c r="H40" s="20">
        <v>0</v>
      </c>
      <c r="I40" s="20">
        <v>11.8</v>
      </c>
      <c r="J40" s="20">
        <v>0</v>
      </c>
      <c r="K40" s="20">
        <v>6.3</v>
      </c>
      <c r="L40" s="20" t="s">
        <v>94</v>
      </c>
      <c r="M40" s="18">
        <v>2</v>
      </c>
      <c r="N40" s="21">
        <f t="shared" si="7"/>
        <v>12.5</v>
      </c>
      <c r="O40" s="20">
        <f t="shared" si="8"/>
        <v>261.78000000000003</v>
      </c>
      <c r="P40" s="22"/>
      <c r="Q40" s="23">
        <v>9613902.5800000001</v>
      </c>
      <c r="R40" s="27"/>
      <c r="S40" s="25">
        <f t="shared" si="10"/>
        <v>2403475.645</v>
      </c>
      <c r="T40" s="25">
        <f t="shared" si="11"/>
        <v>961390.25800000003</v>
      </c>
      <c r="U40" s="25">
        <f t="shared" si="12"/>
        <v>1442085.3869999999</v>
      </c>
      <c r="V40" s="25">
        <f t="shared" si="9"/>
        <v>240347.56449999998</v>
      </c>
      <c r="W40" s="26">
        <f t="shared" si="13"/>
        <v>7210426.9350000005</v>
      </c>
    </row>
    <row r="41" spans="2:24" ht="16" x14ac:dyDescent="0.4">
      <c r="B41" s="15" t="s">
        <v>39</v>
      </c>
      <c r="C41" s="16" t="s">
        <v>95</v>
      </c>
      <c r="D41" s="17">
        <v>230</v>
      </c>
      <c r="E41" s="18" t="s">
        <v>47</v>
      </c>
      <c r="F41" s="19" t="s">
        <v>63</v>
      </c>
      <c r="G41" s="20">
        <v>218.68</v>
      </c>
      <c r="H41" s="20">
        <v>0</v>
      </c>
      <c r="I41" s="20">
        <v>11.8</v>
      </c>
      <c r="J41" s="20">
        <v>0</v>
      </c>
      <c r="K41" s="20">
        <v>5.57</v>
      </c>
      <c r="L41" s="20" t="s">
        <v>96</v>
      </c>
      <c r="M41" s="18">
        <v>2</v>
      </c>
      <c r="N41" s="21">
        <f t="shared" si="7"/>
        <v>12.5</v>
      </c>
      <c r="O41" s="20">
        <f t="shared" si="8"/>
        <v>261.05</v>
      </c>
      <c r="P41" s="22"/>
      <c r="Q41" s="23">
        <v>9918730.0500000007</v>
      </c>
      <c r="R41" s="27"/>
      <c r="S41" s="25">
        <f t="shared" si="10"/>
        <v>2479682.5125000002</v>
      </c>
      <c r="T41" s="25">
        <f t="shared" si="11"/>
        <v>991873.00500000012</v>
      </c>
      <c r="U41" s="25">
        <f t="shared" si="12"/>
        <v>1487809.5075000001</v>
      </c>
      <c r="V41" s="25">
        <f t="shared" si="9"/>
        <v>247968.25125</v>
      </c>
      <c r="W41" s="26">
        <f t="shared" si="13"/>
        <v>7439047.5375000006</v>
      </c>
    </row>
    <row r="42" spans="2:24" ht="16" x14ac:dyDescent="0.4">
      <c r="B42" s="15" t="s">
        <v>41</v>
      </c>
      <c r="C42" s="16" t="s">
        <v>97</v>
      </c>
      <c r="D42" s="17">
        <v>230</v>
      </c>
      <c r="E42" s="18" t="s">
        <v>47</v>
      </c>
      <c r="F42" s="19" t="s">
        <v>63</v>
      </c>
      <c r="G42" s="20">
        <v>218.68</v>
      </c>
      <c r="H42" s="20">
        <v>0</v>
      </c>
      <c r="I42" s="20">
        <v>11.8</v>
      </c>
      <c r="J42" s="20">
        <v>0</v>
      </c>
      <c r="K42" s="20">
        <v>5.74</v>
      </c>
      <c r="L42" s="20" t="s">
        <v>98</v>
      </c>
      <c r="M42" s="18">
        <v>2</v>
      </c>
      <c r="N42" s="21">
        <f t="shared" si="7"/>
        <v>12.5</v>
      </c>
      <c r="O42" s="20">
        <f t="shared" si="8"/>
        <v>261.22000000000003</v>
      </c>
      <c r="P42" s="22"/>
      <c r="Q42" s="23">
        <v>9920535.6400000006</v>
      </c>
      <c r="R42" s="27"/>
      <c r="S42" s="25">
        <f t="shared" si="10"/>
        <v>2480133.91</v>
      </c>
      <c r="T42" s="25">
        <f t="shared" si="11"/>
        <v>992053.56400000013</v>
      </c>
      <c r="U42" s="25">
        <f t="shared" si="12"/>
        <v>1488080.3460000001</v>
      </c>
      <c r="V42" s="25">
        <f t="shared" si="9"/>
        <v>248013.39100000003</v>
      </c>
      <c r="W42" s="26">
        <f t="shared" si="13"/>
        <v>7440401.7300000004</v>
      </c>
    </row>
    <row r="43" spans="2:24" ht="16" x14ac:dyDescent="0.4">
      <c r="B43" s="15" t="s">
        <v>99</v>
      </c>
      <c r="C43" s="16" t="s">
        <v>100</v>
      </c>
      <c r="D43" s="17">
        <v>230</v>
      </c>
      <c r="E43" s="18" t="s">
        <v>47</v>
      </c>
      <c r="F43" s="19" t="s">
        <v>101</v>
      </c>
      <c r="G43" s="20">
        <v>218.68</v>
      </c>
      <c r="H43" s="20">
        <v>0</v>
      </c>
      <c r="I43" s="20">
        <v>11.8</v>
      </c>
      <c r="J43" s="20">
        <v>0</v>
      </c>
      <c r="K43" s="20">
        <v>4.07</v>
      </c>
      <c r="L43" s="20" t="s">
        <v>102</v>
      </c>
      <c r="M43" s="18">
        <v>2</v>
      </c>
      <c r="N43" s="21">
        <f t="shared" si="7"/>
        <v>12.5</v>
      </c>
      <c r="O43" s="20">
        <f t="shared" si="8"/>
        <v>259.55</v>
      </c>
      <c r="P43" s="22"/>
      <c r="Q43" s="23">
        <v>9998367.5899999999</v>
      </c>
      <c r="R43" s="27"/>
      <c r="S43" s="25">
        <f t="shared" si="10"/>
        <v>2499591.8975</v>
      </c>
      <c r="T43" s="25">
        <f t="shared" si="11"/>
        <v>999836.75900000008</v>
      </c>
      <c r="U43" s="25">
        <f t="shared" si="12"/>
        <v>1499755.1384999999</v>
      </c>
      <c r="V43" s="25">
        <f t="shared" si="9"/>
        <v>249959.18974999999</v>
      </c>
      <c r="W43" s="26">
        <f t="shared" si="13"/>
        <v>7498775.6924999999</v>
      </c>
    </row>
    <row r="44" spans="2:24" ht="16" x14ac:dyDescent="0.4">
      <c r="B44" s="15">
        <v>12</v>
      </c>
      <c r="C44" s="16" t="s">
        <v>103</v>
      </c>
      <c r="D44" s="17">
        <v>230</v>
      </c>
      <c r="E44" s="18" t="s">
        <v>47</v>
      </c>
      <c r="F44" s="19" t="s">
        <v>101</v>
      </c>
      <c r="G44" s="20" t="s">
        <v>104</v>
      </c>
      <c r="H44" s="20">
        <v>0</v>
      </c>
      <c r="I44" s="20" t="s">
        <v>105</v>
      </c>
      <c r="J44" s="20">
        <v>0</v>
      </c>
      <c r="K44" s="20" t="s">
        <v>106</v>
      </c>
      <c r="L44" s="20" t="s">
        <v>107</v>
      </c>
      <c r="M44" s="18">
        <v>2</v>
      </c>
      <c r="N44" s="21">
        <f t="shared" si="7"/>
        <v>12.5</v>
      </c>
      <c r="O44" s="20" t="s">
        <v>108</v>
      </c>
      <c r="P44" s="22"/>
      <c r="Q44" s="23">
        <v>10159194.880000001</v>
      </c>
      <c r="R44" s="27"/>
      <c r="S44" s="25">
        <f t="shared" si="10"/>
        <v>2539798.7200000002</v>
      </c>
      <c r="T44" s="25">
        <f t="shared" si="11"/>
        <v>1015919.4880000001</v>
      </c>
      <c r="U44" s="25">
        <f t="shared" si="12"/>
        <v>1523879.2320000001</v>
      </c>
      <c r="V44" s="25">
        <f t="shared" si="9"/>
        <v>253979.872</v>
      </c>
      <c r="W44" s="26">
        <f t="shared" si="13"/>
        <v>7619396.1600000001</v>
      </c>
    </row>
    <row r="45" spans="2:24" ht="16" x14ac:dyDescent="0.4">
      <c r="B45" s="15" t="s">
        <v>109</v>
      </c>
      <c r="C45" s="16" t="s">
        <v>110</v>
      </c>
      <c r="D45" s="17">
        <v>230</v>
      </c>
      <c r="E45" s="18" t="s">
        <v>47</v>
      </c>
      <c r="F45" s="19" t="s">
        <v>26</v>
      </c>
      <c r="G45" s="20" t="s">
        <v>104</v>
      </c>
      <c r="H45" s="20">
        <v>0</v>
      </c>
      <c r="I45" s="20" t="s">
        <v>105</v>
      </c>
      <c r="J45" s="20">
        <v>0</v>
      </c>
      <c r="K45" s="20" t="s">
        <v>111</v>
      </c>
      <c r="L45" s="20" t="s">
        <v>112</v>
      </c>
      <c r="M45" s="18">
        <v>2</v>
      </c>
      <c r="N45" s="21">
        <f t="shared" si="7"/>
        <v>12.5</v>
      </c>
      <c r="O45" s="20" t="s">
        <v>108</v>
      </c>
      <c r="P45" s="22"/>
      <c r="Q45" s="23">
        <v>10107694.880000001</v>
      </c>
      <c r="R45" s="27"/>
      <c r="S45" s="25">
        <f t="shared" si="10"/>
        <v>2526923.7200000002</v>
      </c>
      <c r="T45" s="25">
        <f t="shared" si="11"/>
        <v>1010769.4880000001</v>
      </c>
      <c r="U45" s="25">
        <f t="shared" si="12"/>
        <v>1516154.2320000001</v>
      </c>
      <c r="V45" s="25">
        <f t="shared" si="9"/>
        <v>252692.372</v>
      </c>
      <c r="W45" s="26">
        <f t="shared" si="13"/>
        <v>7580771.1600000001</v>
      </c>
    </row>
    <row r="46" spans="2:24" ht="16.5" thickBot="1" x14ac:dyDescent="0.45">
      <c r="B46" s="28" t="s">
        <v>113</v>
      </c>
      <c r="C46" s="29" t="s">
        <v>114</v>
      </c>
      <c r="D46" s="30" t="s">
        <v>36</v>
      </c>
      <c r="E46" s="31" t="s">
        <v>47</v>
      </c>
      <c r="F46" s="32" t="s">
        <v>37</v>
      </c>
      <c r="G46" s="33">
        <v>278.63</v>
      </c>
      <c r="H46" s="33">
        <v>0</v>
      </c>
      <c r="I46" s="33">
        <v>196.93</v>
      </c>
      <c r="J46" s="33">
        <v>0</v>
      </c>
      <c r="K46" s="33">
        <v>10.83</v>
      </c>
      <c r="L46" s="33" t="s">
        <v>115</v>
      </c>
      <c r="M46" s="31">
        <v>2</v>
      </c>
      <c r="N46" s="34">
        <f t="shared" si="7"/>
        <v>12.5</v>
      </c>
      <c r="O46" s="33">
        <f t="shared" si="8"/>
        <v>511.39</v>
      </c>
      <c r="P46" s="35"/>
      <c r="Q46" s="36">
        <v>15075352.949999999</v>
      </c>
      <c r="R46" s="37"/>
      <c r="S46" s="38">
        <f t="shared" si="10"/>
        <v>3768838.2374999998</v>
      </c>
      <c r="T46" s="38">
        <f t="shared" si="11"/>
        <v>1507535.2949999999</v>
      </c>
      <c r="U46" s="38">
        <f t="shared" si="12"/>
        <v>2261302.9424999999</v>
      </c>
      <c r="V46" s="38">
        <f t="shared" si="9"/>
        <v>376883.82374999998</v>
      </c>
      <c r="W46" s="39">
        <f t="shared" si="13"/>
        <v>11306514.712499999</v>
      </c>
    </row>
    <row r="47" spans="2:24" ht="15" thickTop="1" x14ac:dyDescent="0.35"/>
    <row r="50" spans="2:23" ht="16" x14ac:dyDescent="0.4"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5"/>
      <c r="O50" s="45"/>
      <c r="P50" s="45"/>
      <c r="Q50" s="45"/>
      <c r="R50" s="45"/>
      <c r="S50" s="44"/>
      <c r="T50" s="44"/>
      <c r="U50" s="44"/>
      <c r="V50" s="44"/>
      <c r="W50" s="44"/>
    </row>
    <row r="51" spans="2:23" ht="16" x14ac:dyDescent="0.4">
      <c r="B51" s="44"/>
      <c r="C51" s="76"/>
      <c r="D51" s="76"/>
      <c r="E51" s="76"/>
      <c r="F51" s="77"/>
      <c r="G51" s="78"/>
      <c r="H51" s="44"/>
      <c r="I51" s="44"/>
      <c r="J51" s="44"/>
      <c r="K51" s="44"/>
      <c r="L51" s="44"/>
      <c r="M51" s="44"/>
      <c r="N51" s="45"/>
      <c r="O51" s="79"/>
      <c r="P51" s="79"/>
      <c r="Q51" s="79"/>
      <c r="R51" s="79"/>
      <c r="S51" s="44"/>
      <c r="T51" s="44"/>
      <c r="U51" s="44"/>
      <c r="V51" s="44"/>
      <c r="W51" s="46" t="s">
        <v>44</v>
      </c>
    </row>
    <row r="52" spans="2:23" ht="16" x14ac:dyDescent="0.4">
      <c r="B52" s="150" t="s">
        <v>54</v>
      </c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</row>
    <row r="53" spans="2:23" ht="16" x14ac:dyDescent="0.4">
      <c r="B53" s="150" t="s">
        <v>55</v>
      </c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</row>
    <row r="54" spans="2:23" ht="16.5" thickBot="1" x14ac:dyDescent="0.45">
      <c r="B54" s="149" t="s">
        <v>116</v>
      </c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</row>
    <row r="55" spans="2:23" ht="33" thickTop="1" thickBot="1" x14ac:dyDescent="0.4">
      <c r="B55" s="1" t="s">
        <v>0</v>
      </c>
      <c r="C55" s="2" t="s">
        <v>1</v>
      </c>
      <c r="D55" s="2" t="s">
        <v>2</v>
      </c>
      <c r="E55" s="3" t="s">
        <v>3</v>
      </c>
      <c r="F55" s="2" t="s">
        <v>4</v>
      </c>
      <c r="G55" s="4" t="s">
        <v>5</v>
      </c>
      <c r="H55" s="4" t="s">
        <v>6</v>
      </c>
      <c r="I55" s="4" t="s">
        <v>7</v>
      </c>
      <c r="J55" s="4" t="s">
        <v>8</v>
      </c>
      <c r="K55" s="4" t="s">
        <v>9</v>
      </c>
      <c r="L55" s="4" t="s">
        <v>10</v>
      </c>
      <c r="M55" s="3" t="s">
        <v>11</v>
      </c>
      <c r="N55" s="3" t="s">
        <v>12</v>
      </c>
      <c r="O55" s="4" t="s">
        <v>13</v>
      </c>
      <c r="P55" s="4"/>
      <c r="Q55" s="5" t="s">
        <v>236</v>
      </c>
      <c r="R55" s="5"/>
      <c r="S55" s="5" t="s">
        <v>14</v>
      </c>
      <c r="T55" s="5" t="s">
        <v>15</v>
      </c>
      <c r="U55" s="5" t="s">
        <v>16</v>
      </c>
      <c r="V55" s="5" t="s">
        <v>17</v>
      </c>
      <c r="W55" s="5" t="s">
        <v>18</v>
      </c>
    </row>
    <row r="56" spans="2:23" ht="16.5" thickTop="1" x14ac:dyDescent="0.4">
      <c r="B56" s="80">
        <v>1</v>
      </c>
      <c r="C56" s="81" t="s">
        <v>117</v>
      </c>
      <c r="D56" s="82" t="s">
        <v>58</v>
      </c>
      <c r="E56" s="83" t="s">
        <v>50</v>
      </c>
      <c r="F56" s="84" t="s">
        <v>20</v>
      </c>
      <c r="G56" s="85">
        <v>167.54</v>
      </c>
      <c r="H56" s="85">
        <v>0</v>
      </c>
      <c r="I56" s="85">
        <v>132.26</v>
      </c>
      <c r="J56" s="85">
        <v>83.68</v>
      </c>
      <c r="K56" s="85">
        <v>5.34</v>
      </c>
      <c r="L56" s="85" t="s">
        <v>118</v>
      </c>
      <c r="M56" s="83">
        <v>2</v>
      </c>
      <c r="N56" s="86">
        <f t="shared" ref="N56:N83" si="14">2.5*5</f>
        <v>12.5</v>
      </c>
      <c r="O56" s="85">
        <f t="shared" ref="O56:O83" si="15">G56+H56+I56+J56+K56+(M56*N56)</f>
        <v>413.81999999999994</v>
      </c>
      <c r="P56" s="10"/>
      <c r="Q56" s="23">
        <v>10561406.789999999</v>
      </c>
      <c r="R56" s="47"/>
      <c r="S56" s="87">
        <f>Q56*25%</f>
        <v>2640351.6974999998</v>
      </c>
      <c r="T56" s="87">
        <f>Q56*10%</f>
        <v>1056140.679</v>
      </c>
      <c r="U56" s="87">
        <f>Q56*15%</f>
        <v>1584211.0184999998</v>
      </c>
      <c r="V56" s="87">
        <f t="shared" ref="V56:V83" si="16">U56/6</f>
        <v>264035.16974999994</v>
      </c>
      <c r="W56" s="88">
        <f>Q56*75%</f>
        <v>7921055.0924999993</v>
      </c>
    </row>
    <row r="57" spans="2:23" ht="16" x14ac:dyDescent="0.4">
      <c r="B57" s="89">
        <v>2</v>
      </c>
      <c r="C57" s="90" t="s">
        <v>119</v>
      </c>
      <c r="D57" s="91" t="s">
        <v>58</v>
      </c>
      <c r="E57" s="92" t="s">
        <v>50</v>
      </c>
      <c r="F57" s="93" t="s">
        <v>20</v>
      </c>
      <c r="G57" s="94">
        <v>167.54</v>
      </c>
      <c r="H57" s="94">
        <v>0</v>
      </c>
      <c r="I57" s="94">
        <v>83.68</v>
      </c>
      <c r="J57" s="94">
        <v>132.26</v>
      </c>
      <c r="K57" s="94">
        <v>8.76</v>
      </c>
      <c r="L57" s="94" t="s">
        <v>120</v>
      </c>
      <c r="M57" s="92">
        <v>2</v>
      </c>
      <c r="N57" s="95">
        <f t="shared" si="14"/>
        <v>12.5</v>
      </c>
      <c r="O57" s="94">
        <f t="shared" si="15"/>
        <v>417.24</v>
      </c>
      <c r="P57" s="22"/>
      <c r="Q57" s="23">
        <v>10897023.02</v>
      </c>
      <c r="R57" s="27"/>
      <c r="S57" s="48">
        <f t="shared" ref="S57:S83" si="17">Q57*25%</f>
        <v>2724255.7549999999</v>
      </c>
      <c r="T57" s="48">
        <f t="shared" ref="T57:T83" si="18">Q57*10%</f>
        <v>1089702.3019999999</v>
      </c>
      <c r="U57" s="48">
        <f t="shared" ref="U57:U83" si="19">Q57*15%</f>
        <v>1634553.453</v>
      </c>
      <c r="V57" s="48">
        <f t="shared" si="16"/>
        <v>272425.57549999998</v>
      </c>
      <c r="W57" s="49">
        <f t="shared" ref="W57:W83" si="20">Q57*75%</f>
        <v>8172767.2649999997</v>
      </c>
    </row>
    <row r="58" spans="2:23" ht="16" x14ac:dyDescent="0.4">
      <c r="B58" s="89">
        <v>3</v>
      </c>
      <c r="C58" s="90" t="s">
        <v>121</v>
      </c>
      <c r="D58" s="91" t="s">
        <v>58</v>
      </c>
      <c r="E58" s="92" t="s">
        <v>50</v>
      </c>
      <c r="F58" s="93" t="s">
        <v>20</v>
      </c>
      <c r="G58" s="94">
        <v>167.54</v>
      </c>
      <c r="H58" s="94">
        <v>0</v>
      </c>
      <c r="I58" s="94">
        <v>102.7</v>
      </c>
      <c r="J58" s="94">
        <v>83.68</v>
      </c>
      <c r="K58" s="94">
        <v>8.75</v>
      </c>
      <c r="L58" s="94" t="s">
        <v>122</v>
      </c>
      <c r="M58" s="92">
        <v>2</v>
      </c>
      <c r="N58" s="95">
        <f t="shared" si="14"/>
        <v>12.5</v>
      </c>
      <c r="O58" s="94">
        <f t="shared" si="15"/>
        <v>387.67</v>
      </c>
      <c r="P58" s="22"/>
      <c r="Q58" s="23">
        <v>10687449.949999999</v>
      </c>
      <c r="R58" s="27"/>
      <c r="S58" s="48">
        <f t="shared" si="17"/>
        <v>2671862.4874999998</v>
      </c>
      <c r="T58" s="48">
        <f t="shared" si="18"/>
        <v>1068744.9949999999</v>
      </c>
      <c r="U58" s="48">
        <f t="shared" si="19"/>
        <v>1603117.4924999999</v>
      </c>
      <c r="V58" s="48">
        <f t="shared" si="16"/>
        <v>267186.24874999997</v>
      </c>
      <c r="W58" s="49">
        <f t="shared" si="20"/>
        <v>8015587.4624999994</v>
      </c>
    </row>
    <row r="59" spans="2:23" ht="16" x14ac:dyDescent="0.4">
      <c r="B59" s="89">
        <v>4</v>
      </c>
      <c r="C59" s="90" t="s">
        <v>123</v>
      </c>
      <c r="D59" s="91" t="s">
        <v>58</v>
      </c>
      <c r="E59" s="92" t="s">
        <v>50</v>
      </c>
      <c r="F59" s="93" t="s">
        <v>20</v>
      </c>
      <c r="G59" s="94">
        <v>167.54</v>
      </c>
      <c r="H59" s="94">
        <v>0</v>
      </c>
      <c r="I59" s="94">
        <v>83.68</v>
      </c>
      <c r="J59" s="94">
        <v>83.68</v>
      </c>
      <c r="K59" s="94">
        <v>5.34</v>
      </c>
      <c r="L59" s="94" t="s">
        <v>124</v>
      </c>
      <c r="M59" s="92">
        <v>2</v>
      </c>
      <c r="N59" s="95">
        <f t="shared" si="14"/>
        <v>12.5</v>
      </c>
      <c r="O59" s="94">
        <f t="shared" si="15"/>
        <v>365.23999999999995</v>
      </c>
      <c r="P59" s="22"/>
      <c r="Q59" s="23">
        <v>10775566.449999999</v>
      </c>
      <c r="R59" s="27"/>
      <c r="S59" s="48">
        <f t="shared" si="17"/>
        <v>2693891.6124999998</v>
      </c>
      <c r="T59" s="48">
        <f t="shared" si="18"/>
        <v>1077556.645</v>
      </c>
      <c r="U59" s="48">
        <f t="shared" si="19"/>
        <v>1616334.9674999998</v>
      </c>
      <c r="V59" s="48">
        <f t="shared" si="16"/>
        <v>269389.16124999995</v>
      </c>
      <c r="W59" s="49">
        <f t="shared" si="20"/>
        <v>8081674.8374999994</v>
      </c>
    </row>
    <row r="60" spans="2:23" ht="16" x14ac:dyDescent="0.4">
      <c r="B60" s="15" t="s">
        <v>82</v>
      </c>
      <c r="C60" s="16" t="s">
        <v>125</v>
      </c>
      <c r="D60" s="17">
        <v>170</v>
      </c>
      <c r="E60" s="18" t="s">
        <v>50</v>
      </c>
      <c r="F60" s="19" t="s">
        <v>48</v>
      </c>
      <c r="G60" s="20">
        <v>167.46</v>
      </c>
      <c r="H60" s="20">
        <v>9.5500000000000007</v>
      </c>
      <c r="I60" s="20">
        <v>0</v>
      </c>
      <c r="J60" s="20">
        <v>0</v>
      </c>
      <c r="K60" s="20">
        <v>2.52</v>
      </c>
      <c r="L60" s="20" t="s">
        <v>126</v>
      </c>
      <c r="M60" s="18">
        <v>2</v>
      </c>
      <c r="N60" s="21">
        <f t="shared" si="14"/>
        <v>12.5</v>
      </c>
      <c r="O60" s="20">
        <f>G60+H60+I60+J60+K60+(M60*N60)</f>
        <v>204.53000000000003</v>
      </c>
      <c r="P60" s="22"/>
      <c r="Q60" s="23">
        <v>6899339.6399999997</v>
      </c>
      <c r="R60" s="27"/>
      <c r="S60" s="48">
        <f t="shared" si="17"/>
        <v>1724834.91</v>
      </c>
      <c r="T60" s="48">
        <f t="shared" si="18"/>
        <v>689933.96400000004</v>
      </c>
      <c r="U60" s="48">
        <f t="shared" si="19"/>
        <v>1034900.9459999999</v>
      </c>
      <c r="V60" s="25">
        <f t="shared" si="16"/>
        <v>172483.49099999998</v>
      </c>
      <c r="W60" s="49">
        <f t="shared" si="20"/>
        <v>5174504.7299999995</v>
      </c>
    </row>
    <row r="61" spans="2:23" ht="16" x14ac:dyDescent="0.4">
      <c r="B61" s="15" t="s">
        <v>65</v>
      </c>
      <c r="C61" s="16" t="s">
        <v>127</v>
      </c>
      <c r="D61" s="17">
        <v>170</v>
      </c>
      <c r="E61" s="18" t="s">
        <v>50</v>
      </c>
      <c r="F61" s="19" t="s">
        <v>128</v>
      </c>
      <c r="G61" s="20">
        <v>167.46</v>
      </c>
      <c r="H61" s="20">
        <v>9.5500000000000007</v>
      </c>
      <c r="I61" s="20">
        <v>0</v>
      </c>
      <c r="J61" s="20">
        <v>0</v>
      </c>
      <c r="K61" s="20">
        <v>2.73</v>
      </c>
      <c r="L61" s="20" t="s">
        <v>129</v>
      </c>
      <c r="M61" s="18">
        <v>2</v>
      </c>
      <c r="N61" s="21">
        <f t="shared" si="14"/>
        <v>12.5</v>
      </c>
      <c r="O61" s="20">
        <f t="shared" si="15"/>
        <v>204.74</v>
      </c>
      <c r="P61" s="22"/>
      <c r="Q61" s="23">
        <v>6892340.79</v>
      </c>
      <c r="R61" s="27"/>
      <c r="S61" s="48">
        <f t="shared" si="17"/>
        <v>1723085.1975</v>
      </c>
      <c r="T61" s="48">
        <f t="shared" si="18"/>
        <v>689234.07900000003</v>
      </c>
      <c r="U61" s="48">
        <f t="shared" si="19"/>
        <v>1033851.1185</v>
      </c>
      <c r="V61" s="25">
        <f t="shared" si="16"/>
        <v>172308.51975000001</v>
      </c>
      <c r="W61" s="49">
        <f t="shared" si="20"/>
        <v>5169255.5925000003</v>
      </c>
    </row>
    <row r="62" spans="2:23" ht="16" x14ac:dyDescent="0.4">
      <c r="B62" s="15" t="s">
        <v>89</v>
      </c>
      <c r="C62" s="16" t="s">
        <v>130</v>
      </c>
      <c r="D62" s="17">
        <v>170</v>
      </c>
      <c r="E62" s="18" t="s">
        <v>50</v>
      </c>
      <c r="F62" s="19" t="s">
        <v>73</v>
      </c>
      <c r="G62" s="20">
        <v>167.46</v>
      </c>
      <c r="H62" s="20">
        <v>9.5500000000000007</v>
      </c>
      <c r="I62" s="20">
        <v>0</v>
      </c>
      <c r="J62" s="20">
        <v>0</v>
      </c>
      <c r="K62" s="20">
        <v>2.83</v>
      </c>
      <c r="L62" s="20" t="s">
        <v>131</v>
      </c>
      <c r="M62" s="18">
        <v>2</v>
      </c>
      <c r="N62" s="21">
        <f t="shared" si="14"/>
        <v>12.5</v>
      </c>
      <c r="O62" s="20">
        <f>G62+H62+I62+J62+K62+(M62*N62)</f>
        <v>204.84000000000003</v>
      </c>
      <c r="P62" s="22"/>
      <c r="Q62" s="23">
        <v>6966341.1399999997</v>
      </c>
      <c r="R62" s="27"/>
      <c r="S62" s="48">
        <f t="shared" si="17"/>
        <v>1741585.2849999999</v>
      </c>
      <c r="T62" s="48">
        <f t="shared" si="18"/>
        <v>696634.11400000006</v>
      </c>
      <c r="U62" s="48">
        <f t="shared" si="19"/>
        <v>1044951.1709999999</v>
      </c>
      <c r="V62" s="25">
        <f t="shared" si="16"/>
        <v>174158.52849999999</v>
      </c>
      <c r="W62" s="49">
        <f t="shared" si="20"/>
        <v>5224755.8549999995</v>
      </c>
    </row>
    <row r="63" spans="2:23" ht="16" x14ac:dyDescent="0.4">
      <c r="B63" s="89">
        <v>8</v>
      </c>
      <c r="C63" s="90" t="s">
        <v>132</v>
      </c>
      <c r="D63" s="96">
        <v>170</v>
      </c>
      <c r="E63" s="97" t="s">
        <v>50</v>
      </c>
      <c r="F63" s="98" t="s">
        <v>73</v>
      </c>
      <c r="G63" s="94">
        <v>167.46</v>
      </c>
      <c r="H63" s="94">
        <v>9.5500000000000007</v>
      </c>
      <c r="I63" s="94">
        <v>0</v>
      </c>
      <c r="J63" s="94">
        <v>0</v>
      </c>
      <c r="K63" s="94">
        <v>2.82</v>
      </c>
      <c r="L63" s="94" t="s">
        <v>133</v>
      </c>
      <c r="M63" s="97">
        <v>2</v>
      </c>
      <c r="N63" s="95">
        <f t="shared" si="14"/>
        <v>12.5</v>
      </c>
      <c r="O63" s="94">
        <f t="shared" si="15"/>
        <v>204.83</v>
      </c>
      <c r="P63" s="22"/>
      <c r="Q63" s="66">
        <v>7047527.7999999998</v>
      </c>
      <c r="R63" s="99"/>
      <c r="S63" s="48">
        <f t="shared" si="17"/>
        <v>1761881.95</v>
      </c>
      <c r="T63" s="48">
        <f t="shared" si="18"/>
        <v>704752.78</v>
      </c>
      <c r="U63" s="48">
        <f t="shared" si="19"/>
        <v>1057129.17</v>
      </c>
      <c r="V63" s="48">
        <f t="shared" si="16"/>
        <v>176188.19499999998</v>
      </c>
      <c r="W63" s="49">
        <f t="shared" si="20"/>
        <v>5285645.8499999996</v>
      </c>
    </row>
    <row r="64" spans="2:23" s="69" customFormat="1" ht="16" x14ac:dyDescent="0.4">
      <c r="B64" s="58" t="s">
        <v>39</v>
      </c>
      <c r="C64" s="59" t="s">
        <v>51</v>
      </c>
      <c r="D64" s="60">
        <v>170</v>
      </c>
      <c r="E64" s="61" t="s">
        <v>50</v>
      </c>
      <c r="F64" s="62" t="s">
        <v>52</v>
      </c>
      <c r="G64" s="63">
        <v>167.46</v>
      </c>
      <c r="H64" s="63">
        <v>9.5500000000000007</v>
      </c>
      <c r="I64" s="63">
        <v>0</v>
      </c>
      <c r="J64" s="63">
        <v>0</v>
      </c>
      <c r="K64" s="63">
        <v>3.1</v>
      </c>
      <c r="L64" s="63" t="s">
        <v>53</v>
      </c>
      <c r="M64" s="61">
        <v>2</v>
      </c>
      <c r="N64" s="64">
        <f t="shared" si="14"/>
        <v>12.5</v>
      </c>
      <c r="O64" s="63">
        <f t="shared" si="15"/>
        <v>205.11</v>
      </c>
      <c r="P64" s="65"/>
      <c r="Q64" s="23">
        <v>6885073.1100000003</v>
      </c>
      <c r="R64" s="70"/>
      <c r="S64" s="113">
        <f t="shared" si="17"/>
        <v>1721268.2775000001</v>
      </c>
      <c r="T64" s="113">
        <f t="shared" si="18"/>
        <v>688507.3110000001</v>
      </c>
      <c r="U64" s="113">
        <f t="shared" si="19"/>
        <v>1032760.9665</v>
      </c>
      <c r="V64" s="67">
        <f t="shared" si="16"/>
        <v>172126.82775</v>
      </c>
      <c r="W64" s="114">
        <f t="shared" si="20"/>
        <v>5163804.8325000005</v>
      </c>
    </row>
    <row r="65" spans="2:23" ht="16" x14ac:dyDescent="0.4">
      <c r="B65" s="89">
        <v>10</v>
      </c>
      <c r="C65" s="90" t="s">
        <v>134</v>
      </c>
      <c r="D65" s="91">
        <v>170</v>
      </c>
      <c r="E65" s="92" t="s">
        <v>50</v>
      </c>
      <c r="F65" s="93" t="s">
        <v>52</v>
      </c>
      <c r="G65" s="94">
        <v>167.46</v>
      </c>
      <c r="H65" s="94">
        <v>9.5500000000000007</v>
      </c>
      <c r="I65" s="94">
        <v>0</v>
      </c>
      <c r="J65" s="94">
        <v>0</v>
      </c>
      <c r="K65" s="94">
        <v>2.89</v>
      </c>
      <c r="L65" s="94" t="s">
        <v>135</v>
      </c>
      <c r="M65" s="92">
        <v>2</v>
      </c>
      <c r="N65" s="95">
        <f t="shared" si="14"/>
        <v>12.5</v>
      </c>
      <c r="O65" s="94">
        <f t="shared" si="15"/>
        <v>204.9</v>
      </c>
      <c r="P65" s="22"/>
      <c r="Q65" s="23">
        <v>7121654.8399999999</v>
      </c>
      <c r="R65" s="27"/>
      <c r="S65" s="48">
        <f t="shared" si="17"/>
        <v>1780413.71</v>
      </c>
      <c r="T65" s="48">
        <f t="shared" si="18"/>
        <v>712165.48400000005</v>
      </c>
      <c r="U65" s="48">
        <f t="shared" si="19"/>
        <v>1068248.226</v>
      </c>
      <c r="V65" s="48">
        <f t="shared" si="16"/>
        <v>178041.37100000001</v>
      </c>
      <c r="W65" s="49">
        <f t="shared" si="20"/>
        <v>5341241.13</v>
      </c>
    </row>
    <row r="66" spans="2:23" ht="16" x14ac:dyDescent="0.4">
      <c r="B66" s="89">
        <v>11</v>
      </c>
      <c r="C66" s="90" t="s">
        <v>136</v>
      </c>
      <c r="D66" s="96">
        <v>170</v>
      </c>
      <c r="E66" s="97" t="s">
        <v>50</v>
      </c>
      <c r="F66" s="98" t="s">
        <v>77</v>
      </c>
      <c r="G66" s="94">
        <v>167.46</v>
      </c>
      <c r="H66" s="94">
        <v>9.5500000000000007</v>
      </c>
      <c r="I66" s="94">
        <v>0</v>
      </c>
      <c r="J66" s="94">
        <v>0</v>
      </c>
      <c r="K66" s="94">
        <v>3</v>
      </c>
      <c r="L66" s="94" t="s">
        <v>137</v>
      </c>
      <c r="M66" s="97">
        <v>2</v>
      </c>
      <c r="N66" s="95">
        <f t="shared" si="14"/>
        <v>12.5</v>
      </c>
      <c r="O66" s="94">
        <f t="shared" si="15"/>
        <v>205.01000000000002</v>
      </c>
      <c r="P66" s="22"/>
      <c r="Q66" s="23">
        <v>7108563.54</v>
      </c>
      <c r="R66" s="99"/>
      <c r="S66" s="48">
        <f t="shared" si="17"/>
        <v>1777140.885</v>
      </c>
      <c r="T66" s="48">
        <f t="shared" si="18"/>
        <v>710856.35400000005</v>
      </c>
      <c r="U66" s="48">
        <f t="shared" si="19"/>
        <v>1066284.531</v>
      </c>
      <c r="V66" s="48">
        <f t="shared" si="16"/>
        <v>177714.08849999998</v>
      </c>
      <c r="W66" s="49">
        <f t="shared" si="20"/>
        <v>5331422.6550000003</v>
      </c>
    </row>
    <row r="67" spans="2:23" ht="16" x14ac:dyDescent="0.4">
      <c r="B67" s="89">
        <v>12</v>
      </c>
      <c r="C67" s="90" t="s">
        <v>138</v>
      </c>
      <c r="D67" s="96">
        <v>170</v>
      </c>
      <c r="E67" s="97" t="s">
        <v>50</v>
      </c>
      <c r="F67" s="98" t="s">
        <v>77</v>
      </c>
      <c r="G67" s="94">
        <v>167.46</v>
      </c>
      <c r="H67" s="94">
        <v>9.5500000000000007</v>
      </c>
      <c r="I67" s="94">
        <v>0</v>
      </c>
      <c r="J67" s="94">
        <v>0</v>
      </c>
      <c r="K67" s="94">
        <v>3</v>
      </c>
      <c r="L67" s="94" t="s">
        <v>139</v>
      </c>
      <c r="M67" s="97">
        <v>2</v>
      </c>
      <c r="N67" s="95">
        <f t="shared" si="14"/>
        <v>12.5</v>
      </c>
      <c r="O67" s="94">
        <f t="shared" si="15"/>
        <v>205.01000000000002</v>
      </c>
      <c r="P67" s="22"/>
      <c r="Q67" s="23">
        <v>7356031.3399999999</v>
      </c>
      <c r="R67" s="99"/>
      <c r="S67" s="48">
        <f t="shared" si="17"/>
        <v>1839007.835</v>
      </c>
      <c r="T67" s="48">
        <f t="shared" si="18"/>
        <v>735603.13400000008</v>
      </c>
      <c r="U67" s="48">
        <f t="shared" si="19"/>
        <v>1103404.7009999999</v>
      </c>
      <c r="V67" s="48">
        <f t="shared" si="16"/>
        <v>183900.78349999999</v>
      </c>
      <c r="W67" s="49">
        <f t="shared" si="20"/>
        <v>5517023.5049999999</v>
      </c>
    </row>
    <row r="68" spans="2:23" ht="16" x14ac:dyDescent="0.4">
      <c r="B68" s="89">
        <v>13</v>
      </c>
      <c r="C68" s="90" t="s">
        <v>140</v>
      </c>
      <c r="D68" s="96">
        <v>170</v>
      </c>
      <c r="E68" s="97" t="s">
        <v>50</v>
      </c>
      <c r="F68" s="98" t="s">
        <v>84</v>
      </c>
      <c r="G68" s="94">
        <v>167.46</v>
      </c>
      <c r="H68" s="94">
        <v>9.5500000000000007</v>
      </c>
      <c r="I68" s="94">
        <v>0</v>
      </c>
      <c r="J68" s="94">
        <v>0</v>
      </c>
      <c r="K68" s="94">
        <v>2.86</v>
      </c>
      <c r="L68" s="94" t="s">
        <v>141</v>
      </c>
      <c r="M68" s="97">
        <v>2</v>
      </c>
      <c r="N68" s="95">
        <f t="shared" si="14"/>
        <v>12.5</v>
      </c>
      <c r="O68" s="94">
        <f t="shared" si="15"/>
        <v>204.87000000000003</v>
      </c>
      <c r="P68" s="22"/>
      <c r="Q68" s="23">
        <v>7182749.29</v>
      </c>
      <c r="R68" s="100"/>
      <c r="S68" s="48">
        <f t="shared" si="17"/>
        <v>1795687.3225</v>
      </c>
      <c r="T68" s="48">
        <f t="shared" si="18"/>
        <v>718274.929</v>
      </c>
      <c r="U68" s="48">
        <f t="shared" si="19"/>
        <v>1077412.3935</v>
      </c>
      <c r="V68" s="48">
        <f t="shared" si="16"/>
        <v>179568.73225</v>
      </c>
      <c r="W68" s="49">
        <f t="shared" si="20"/>
        <v>5387061.9675000003</v>
      </c>
    </row>
    <row r="69" spans="2:23" ht="16" x14ac:dyDescent="0.4">
      <c r="B69" s="89">
        <v>14</v>
      </c>
      <c r="C69" s="90" t="s">
        <v>142</v>
      </c>
      <c r="D69" s="96">
        <v>170</v>
      </c>
      <c r="E69" s="97" t="s">
        <v>50</v>
      </c>
      <c r="F69" s="98" t="s">
        <v>84</v>
      </c>
      <c r="G69" s="94">
        <v>167.46</v>
      </c>
      <c r="H69" s="94">
        <v>9.5500000000000007</v>
      </c>
      <c r="I69" s="94">
        <v>0</v>
      </c>
      <c r="J69" s="94">
        <v>0</v>
      </c>
      <c r="K69" s="94">
        <v>2.86</v>
      </c>
      <c r="L69" s="94" t="s">
        <v>143</v>
      </c>
      <c r="M69" s="97">
        <v>2</v>
      </c>
      <c r="N69" s="95">
        <f t="shared" si="14"/>
        <v>12.5</v>
      </c>
      <c r="O69" s="94">
        <f t="shared" si="15"/>
        <v>204.87000000000003</v>
      </c>
      <c r="P69" s="22"/>
      <c r="Q69" s="23">
        <v>7276547.2699999996</v>
      </c>
      <c r="R69" s="100"/>
      <c r="S69" s="48">
        <f t="shared" si="17"/>
        <v>1819136.8174999999</v>
      </c>
      <c r="T69" s="48">
        <f t="shared" si="18"/>
        <v>727654.72699999996</v>
      </c>
      <c r="U69" s="48">
        <f t="shared" si="19"/>
        <v>1091482.0904999999</v>
      </c>
      <c r="V69" s="48">
        <f t="shared" si="16"/>
        <v>181913.68174999999</v>
      </c>
      <c r="W69" s="49">
        <f t="shared" si="20"/>
        <v>5457410.4524999997</v>
      </c>
    </row>
    <row r="70" spans="2:23" ht="16" x14ac:dyDescent="0.4">
      <c r="B70" s="89" t="s">
        <v>144</v>
      </c>
      <c r="C70" s="90" t="s">
        <v>145</v>
      </c>
      <c r="D70" s="91">
        <v>170</v>
      </c>
      <c r="E70" s="92" t="s">
        <v>50</v>
      </c>
      <c r="F70" s="93" t="s">
        <v>87</v>
      </c>
      <c r="G70" s="94">
        <v>167.46</v>
      </c>
      <c r="H70" s="94">
        <v>9.5500000000000007</v>
      </c>
      <c r="I70" s="94">
        <v>0</v>
      </c>
      <c r="J70" s="94">
        <v>0</v>
      </c>
      <c r="K70" s="94">
        <v>2.96</v>
      </c>
      <c r="L70" s="94" t="s">
        <v>146</v>
      </c>
      <c r="M70" s="92">
        <v>2</v>
      </c>
      <c r="N70" s="95">
        <f t="shared" si="14"/>
        <v>12.5</v>
      </c>
      <c r="O70" s="94">
        <f t="shared" si="15"/>
        <v>204.97000000000003</v>
      </c>
      <c r="P70" s="22"/>
      <c r="Q70" s="23">
        <v>7262880.2000000002</v>
      </c>
      <c r="R70" s="53"/>
      <c r="S70" s="48">
        <f t="shared" si="17"/>
        <v>1815720.05</v>
      </c>
      <c r="T70" s="48">
        <f t="shared" si="18"/>
        <v>726288.02</v>
      </c>
      <c r="U70" s="48">
        <f t="shared" si="19"/>
        <v>1089432.03</v>
      </c>
      <c r="V70" s="48">
        <f t="shared" si="16"/>
        <v>181572.005</v>
      </c>
      <c r="W70" s="49">
        <f t="shared" si="20"/>
        <v>5447160.1500000004</v>
      </c>
    </row>
    <row r="71" spans="2:23" ht="16" x14ac:dyDescent="0.4">
      <c r="B71" s="15" t="s">
        <v>147</v>
      </c>
      <c r="C71" s="16" t="s">
        <v>148</v>
      </c>
      <c r="D71" s="17">
        <v>170</v>
      </c>
      <c r="E71" s="18" t="s">
        <v>50</v>
      </c>
      <c r="F71" s="19" t="s">
        <v>91</v>
      </c>
      <c r="G71" s="20">
        <v>167.46</v>
      </c>
      <c r="H71" s="20">
        <v>9.5500000000000007</v>
      </c>
      <c r="I71" s="20">
        <v>0</v>
      </c>
      <c r="J71" s="20">
        <v>0</v>
      </c>
      <c r="K71" s="20">
        <v>3.02</v>
      </c>
      <c r="L71" s="20" t="s">
        <v>149</v>
      </c>
      <c r="M71" s="18">
        <v>2</v>
      </c>
      <c r="N71" s="21">
        <f t="shared" si="14"/>
        <v>12.5</v>
      </c>
      <c r="O71" s="20">
        <f t="shared" si="15"/>
        <v>205.03000000000003</v>
      </c>
      <c r="P71" s="22"/>
      <c r="Q71" s="23">
        <v>7335200.6200000001</v>
      </c>
      <c r="R71" s="53"/>
      <c r="S71" s="48">
        <f t="shared" si="17"/>
        <v>1833800.155</v>
      </c>
      <c r="T71" s="48">
        <f t="shared" si="18"/>
        <v>733520.06200000003</v>
      </c>
      <c r="U71" s="48">
        <f t="shared" si="19"/>
        <v>1100280.0929999999</v>
      </c>
      <c r="V71" s="25">
        <f t="shared" si="16"/>
        <v>183380.01549999998</v>
      </c>
      <c r="W71" s="49">
        <f t="shared" si="20"/>
        <v>5501400.4649999999</v>
      </c>
    </row>
    <row r="72" spans="2:23" ht="16" x14ac:dyDescent="0.4">
      <c r="B72" s="89">
        <v>18</v>
      </c>
      <c r="C72" s="90" t="s">
        <v>150</v>
      </c>
      <c r="D72" s="91">
        <v>170</v>
      </c>
      <c r="E72" s="92" t="s">
        <v>50</v>
      </c>
      <c r="F72" s="93" t="s">
        <v>91</v>
      </c>
      <c r="G72" s="94">
        <v>167.46</v>
      </c>
      <c r="H72" s="94">
        <v>9.5500000000000007</v>
      </c>
      <c r="I72" s="94">
        <v>0</v>
      </c>
      <c r="J72" s="94">
        <v>0</v>
      </c>
      <c r="K72" s="94">
        <v>3.04</v>
      </c>
      <c r="L72" s="94" t="s">
        <v>151</v>
      </c>
      <c r="M72" s="92">
        <v>2</v>
      </c>
      <c r="N72" s="95">
        <f t="shared" si="14"/>
        <v>12.5</v>
      </c>
      <c r="O72" s="94">
        <f t="shared" si="15"/>
        <v>205.05</v>
      </c>
      <c r="P72" s="22"/>
      <c r="Q72" s="23">
        <v>7753212.7300000004</v>
      </c>
      <c r="R72" s="53"/>
      <c r="S72" s="48">
        <f t="shared" si="17"/>
        <v>1938303.1825000001</v>
      </c>
      <c r="T72" s="48">
        <f t="shared" si="18"/>
        <v>775321.27300000004</v>
      </c>
      <c r="U72" s="48">
        <f t="shared" si="19"/>
        <v>1162981.9095000001</v>
      </c>
      <c r="V72" s="48">
        <f t="shared" si="16"/>
        <v>193830.31825000001</v>
      </c>
      <c r="W72" s="49">
        <f t="shared" si="20"/>
        <v>5814909.5475000003</v>
      </c>
    </row>
    <row r="73" spans="2:23" ht="16" x14ac:dyDescent="0.4">
      <c r="B73" s="15" t="s">
        <v>152</v>
      </c>
      <c r="C73" s="16" t="s">
        <v>153</v>
      </c>
      <c r="D73" s="17">
        <v>170</v>
      </c>
      <c r="E73" s="18" t="s">
        <v>50</v>
      </c>
      <c r="F73" s="19" t="s">
        <v>63</v>
      </c>
      <c r="G73" s="20">
        <v>167.46</v>
      </c>
      <c r="H73" s="20">
        <v>0</v>
      </c>
      <c r="I73" s="20">
        <v>9.5500000000000007</v>
      </c>
      <c r="J73" s="20">
        <v>0</v>
      </c>
      <c r="K73" s="20">
        <v>2.96</v>
      </c>
      <c r="L73" s="20" t="s">
        <v>154</v>
      </c>
      <c r="M73" s="18">
        <v>2</v>
      </c>
      <c r="N73" s="21">
        <f t="shared" si="14"/>
        <v>12.5</v>
      </c>
      <c r="O73" s="20">
        <f t="shared" si="15"/>
        <v>204.97000000000003</v>
      </c>
      <c r="P73" s="22"/>
      <c r="Q73" s="23">
        <v>7604075.9400000004</v>
      </c>
      <c r="R73" s="53"/>
      <c r="S73" s="48">
        <f t="shared" si="17"/>
        <v>1901018.9850000001</v>
      </c>
      <c r="T73" s="48">
        <f t="shared" si="18"/>
        <v>760407.59400000004</v>
      </c>
      <c r="U73" s="48">
        <f t="shared" si="19"/>
        <v>1140611.3910000001</v>
      </c>
      <c r="V73" s="25">
        <f t="shared" si="16"/>
        <v>190101.89850000001</v>
      </c>
      <c r="W73" s="49">
        <f t="shared" si="20"/>
        <v>5703056.9550000001</v>
      </c>
    </row>
    <row r="74" spans="2:23" ht="16" x14ac:dyDescent="0.4">
      <c r="B74" s="89">
        <v>20</v>
      </c>
      <c r="C74" s="90" t="s">
        <v>155</v>
      </c>
      <c r="D74" s="96">
        <v>170</v>
      </c>
      <c r="E74" s="97" t="s">
        <v>50</v>
      </c>
      <c r="F74" s="98" t="s">
        <v>63</v>
      </c>
      <c r="G74" s="94">
        <v>167.46</v>
      </c>
      <c r="H74" s="94">
        <v>0</v>
      </c>
      <c r="I74" s="94">
        <v>9.5500000000000007</v>
      </c>
      <c r="J74" s="94">
        <v>0</v>
      </c>
      <c r="K74" s="94">
        <v>2.96</v>
      </c>
      <c r="L74" s="94" t="s">
        <v>156</v>
      </c>
      <c r="M74" s="97">
        <v>2</v>
      </c>
      <c r="N74" s="95">
        <f t="shared" si="14"/>
        <v>12.5</v>
      </c>
      <c r="O74" s="94">
        <f t="shared" si="15"/>
        <v>204.97000000000003</v>
      </c>
      <c r="P74" s="22"/>
      <c r="Q74" s="23">
        <v>7731674.4000000004</v>
      </c>
      <c r="R74" s="100"/>
      <c r="S74" s="48">
        <f t="shared" si="17"/>
        <v>1932918.6</v>
      </c>
      <c r="T74" s="48">
        <f t="shared" si="18"/>
        <v>773167.44000000006</v>
      </c>
      <c r="U74" s="48">
        <f t="shared" si="19"/>
        <v>1159751.1599999999</v>
      </c>
      <c r="V74" s="48">
        <f t="shared" si="16"/>
        <v>193291.86</v>
      </c>
      <c r="W74" s="49">
        <f t="shared" si="20"/>
        <v>5798755.8000000007</v>
      </c>
    </row>
    <row r="75" spans="2:23" ht="16" x14ac:dyDescent="0.4">
      <c r="B75" s="15" t="s">
        <v>157</v>
      </c>
      <c r="C75" s="16" t="s">
        <v>158</v>
      </c>
      <c r="D75" s="17">
        <v>170</v>
      </c>
      <c r="E75" s="18" t="s">
        <v>50</v>
      </c>
      <c r="F75" s="19" t="s">
        <v>101</v>
      </c>
      <c r="G75" s="20">
        <v>167.46</v>
      </c>
      <c r="H75" s="20">
        <v>0</v>
      </c>
      <c r="I75" s="20">
        <v>9.5500000000000007</v>
      </c>
      <c r="J75" s="20">
        <v>0</v>
      </c>
      <c r="K75" s="20">
        <v>2.91</v>
      </c>
      <c r="L75" s="20" t="s">
        <v>159</v>
      </c>
      <c r="M75" s="18">
        <v>2</v>
      </c>
      <c r="N75" s="21">
        <f t="shared" si="14"/>
        <v>12.5</v>
      </c>
      <c r="O75" s="20">
        <f t="shared" si="15"/>
        <v>204.92000000000002</v>
      </c>
      <c r="P75" s="22"/>
      <c r="Q75" s="23">
        <v>8100975.75</v>
      </c>
      <c r="R75" s="53"/>
      <c r="S75" s="48">
        <f t="shared" si="17"/>
        <v>2025243.9375</v>
      </c>
      <c r="T75" s="48">
        <f t="shared" si="18"/>
        <v>810097.57500000007</v>
      </c>
      <c r="U75" s="48">
        <f t="shared" si="19"/>
        <v>1215146.3625</v>
      </c>
      <c r="V75" s="25">
        <f t="shared" si="16"/>
        <v>202524.39375000002</v>
      </c>
      <c r="W75" s="49">
        <f t="shared" si="20"/>
        <v>6075731.8125</v>
      </c>
    </row>
    <row r="76" spans="2:23" ht="16" x14ac:dyDescent="0.4">
      <c r="B76" s="89">
        <v>22</v>
      </c>
      <c r="C76" s="101" t="s">
        <v>160</v>
      </c>
      <c r="D76" s="96">
        <v>170</v>
      </c>
      <c r="E76" s="97" t="s">
        <v>50</v>
      </c>
      <c r="F76" s="98" t="s">
        <v>101</v>
      </c>
      <c r="G76" s="94">
        <v>167.46</v>
      </c>
      <c r="H76" s="94">
        <v>0</v>
      </c>
      <c r="I76" s="94">
        <v>9.5500000000000007</v>
      </c>
      <c r="J76" s="94">
        <v>0</v>
      </c>
      <c r="K76" s="94">
        <v>2.91</v>
      </c>
      <c r="L76" s="94" t="s">
        <v>161</v>
      </c>
      <c r="M76" s="97">
        <v>2</v>
      </c>
      <c r="N76" s="95">
        <f t="shared" si="14"/>
        <v>12.5</v>
      </c>
      <c r="O76" s="94">
        <f t="shared" si="15"/>
        <v>204.92000000000002</v>
      </c>
      <c r="P76" s="22"/>
      <c r="Q76" s="23">
        <v>8178126.8700000001</v>
      </c>
      <c r="R76" s="100"/>
      <c r="S76" s="48">
        <f t="shared" si="17"/>
        <v>2044531.7175</v>
      </c>
      <c r="T76" s="48">
        <f t="shared" si="18"/>
        <v>817812.68700000003</v>
      </c>
      <c r="U76" s="48">
        <f t="shared" si="19"/>
        <v>1226719.0304999999</v>
      </c>
      <c r="V76" s="48">
        <f t="shared" si="16"/>
        <v>204453.17174999998</v>
      </c>
      <c r="W76" s="49">
        <f t="shared" si="20"/>
        <v>6133595.1524999999</v>
      </c>
    </row>
    <row r="77" spans="2:23" ht="16" x14ac:dyDescent="0.4">
      <c r="B77" s="15" t="s">
        <v>162</v>
      </c>
      <c r="C77" s="16" t="s">
        <v>163</v>
      </c>
      <c r="D77" s="17">
        <v>170</v>
      </c>
      <c r="E77" s="18" t="s">
        <v>50</v>
      </c>
      <c r="F77" s="19" t="s">
        <v>101</v>
      </c>
      <c r="G77" s="20">
        <v>167.46</v>
      </c>
      <c r="H77" s="20">
        <v>0</v>
      </c>
      <c r="I77" s="20">
        <v>9.5500000000000007</v>
      </c>
      <c r="J77" s="20">
        <v>0</v>
      </c>
      <c r="K77" s="20">
        <v>2.91</v>
      </c>
      <c r="L77" s="20" t="s">
        <v>164</v>
      </c>
      <c r="M77" s="18">
        <v>2</v>
      </c>
      <c r="N77" s="21">
        <f t="shared" si="14"/>
        <v>12.5</v>
      </c>
      <c r="O77" s="20">
        <f t="shared" si="15"/>
        <v>204.92000000000002</v>
      </c>
      <c r="P77" s="22"/>
      <c r="Q77" s="23">
        <v>7675815.4400000004</v>
      </c>
      <c r="R77" s="53"/>
      <c r="S77" s="48">
        <f t="shared" si="17"/>
        <v>1918953.86</v>
      </c>
      <c r="T77" s="48">
        <f t="shared" si="18"/>
        <v>767581.54400000011</v>
      </c>
      <c r="U77" s="48">
        <f t="shared" si="19"/>
        <v>1151372.3160000001</v>
      </c>
      <c r="V77" s="25">
        <f t="shared" si="16"/>
        <v>191895.38600000003</v>
      </c>
      <c r="W77" s="49">
        <f t="shared" si="20"/>
        <v>5756861.5800000001</v>
      </c>
    </row>
    <row r="78" spans="2:23" ht="16" x14ac:dyDescent="0.4">
      <c r="B78" s="89">
        <v>24</v>
      </c>
      <c r="C78" s="90" t="s">
        <v>165</v>
      </c>
      <c r="D78" s="96">
        <v>170</v>
      </c>
      <c r="E78" s="97" t="s">
        <v>50</v>
      </c>
      <c r="F78" s="98" t="s">
        <v>101</v>
      </c>
      <c r="G78" s="94">
        <v>167</v>
      </c>
      <c r="H78" s="94">
        <v>0</v>
      </c>
      <c r="I78" s="94">
        <v>9.5500000000000007</v>
      </c>
      <c r="J78" s="94">
        <v>0</v>
      </c>
      <c r="K78" s="94">
        <v>3.04</v>
      </c>
      <c r="L78" s="94" t="s">
        <v>166</v>
      </c>
      <c r="M78" s="97">
        <v>2</v>
      </c>
      <c r="N78" s="95">
        <f t="shared" si="14"/>
        <v>12.5</v>
      </c>
      <c r="O78" s="94">
        <f t="shared" si="15"/>
        <v>204.59</v>
      </c>
      <c r="P78" s="22"/>
      <c r="Q78" s="23">
        <v>7948766.4699999997</v>
      </c>
      <c r="R78" s="100"/>
      <c r="S78" s="48">
        <f t="shared" si="17"/>
        <v>1987191.6174999999</v>
      </c>
      <c r="T78" s="48">
        <f t="shared" si="18"/>
        <v>794876.647</v>
      </c>
      <c r="U78" s="48">
        <f t="shared" si="19"/>
        <v>1192314.9704999998</v>
      </c>
      <c r="V78" s="48">
        <f t="shared" si="16"/>
        <v>198719.16174999997</v>
      </c>
      <c r="W78" s="49">
        <f t="shared" si="20"/>
        <v>5961574.8525</v>
      </c>
    </row>
    <row r="79" spans="2:23" ht="16" x14ac:dyDescent="0.4">
      <c r="B79" s="89">
        <v>25</v>
      </c>
      <c r="C79" s="90" t="s">
        <v>167</v>
      </c>
      <c r="D79" s="96" t="s">
        <v>25</v>
      </c>
      <c r="E79" s="97" t="s">
        <v>50</v>
      </c>
      <c r="F79" s="98" t="s">
        <v>26</v>
      </c>
      <c r="G79" s="94">
        <v>334.93</v>
      </c>
      <c r="H79" s="94">
        <v>0</v>
      </c>
      <c r="I79" s="94">
        <v>19.100000000000001</v>
      </c>
      <c r="J79" s="94">
        <v>0</v>
      </c>
      <c r="K79" s="94">
        <v>5.49</v>
      </c>
      <c r="L79" s="94" t="s">
        <v>115</v>
      </c>
      <c r="M79" s="97">
        <v>3</v>
      </c>
      <c r="N79" s="95">
        <f t="shared" si="14"/>
        <v>12.5</v>
      </c>
      <c r="O79" s="94">
        <f t="shared" si="15"/>
        <v>397.02000000000004</v>
      </c>
      <c r="P79" s="22"/>
      <c r="Q79" s="23">
        <v>12741572.77</v>
      </c>
      <c r="R79" s="100"/>
      <c r="S79" s="48">
        <f t="shared" si="17"/>
        <v>3185393.1924999999</v>
      </c>
      <c r="T79" s="48">
        <f t="shared" si="18"/>
        <v>1274157.277</v>
      </c>
      <c r="U79" s="48">
        <f t="shared" si="19"/>
        <v>1911235.9154999999</v>
      </c>
      <c r="V79" s="48">
        <f t="shared" si="16"/>
        <v>318539.31925</v>
      </c>
      <c r="W79" s="49">
        <f t="shared" si="20"/>
        <v>9556179.5775000006</v>
      </c>
    </row>
    <row r="80" spans="2:23" ht="16" x14ac:dyDescent="0.4">
      <c r="B80" s="15" t="s">
        <v>168</v>
      </c>
      <c r="C80" s="16" t="s">
        <v>169</v>
      </c>
      <c r="D80" s="17" t="s">
        <v>36</v>
      </c>
      <c r="E80" s="18" t="s">
        <v>50</v>
      </c>
      <c r="F80" s="19" t="s">
        <v>37</v>
      </c>
      <c r="G80" s="20">
        <v>219.39</v>
      </c>
      <c r="H80" s="20">
        <v>0</v>
      </c>
      <c r="I80" s="20">
        <v>131.84</v>
      </c>
      <c r="J80" s="20">
        <v>0</v>
      </c>
      <c r="K80" s="20">
        <v>5.34</v>
      </c>
      <c r="L80" s="20" t="s">
        <v>170</v>
      </c>
      <c r="M80" s="18">
        <v>2</v>
      </c>
      <c r="N80" s="21">
        <f t="shared" si="14"/>
        <v>12.5</v>
      </c>
      <c r="O80" s="20">
        <f t="shared" si="15"/>
        <v>381.57</v>
      </c>
      <c r="P80" s="22"/>
      <c r="Q80" s="23">
        <v>11795094.439999999</v>
      </c>
      <c r="R80" s="53"/>
      <c r="S80" s="48">
        <f t="shared" si="17"/>
        <v>2948773.61</v>
      </c>
      <c r="T80" s="48">
        <f t="shared" si="18"/>
        <v>1179509.4439999999</v>
      </c>
      <c r="U80" s="48">
        <f t="shared" si="19"/>
        <v>1769264.166</v>
      </c>
      <c r="V80" s="25">
        <f t="shared" si="16"/>
        <v>294877.36099999998</v>
      </c>
      <c r="W80" s="49">
        <f t="shared" si="20"/>
        <v>8846320.8300000001</v>
      </c>
    </row>
    <row r="81" spans="2:23" ht="16" x14ac:dyDescent="0.4">
      <c r="B81" s="102" t="s">
        <v>171</v>
      </c>
      <c r="C81" s="16" t="s">
        <v>172</v>
      </c>
      <c r="D81" s="17" t="s">
        <v>36</v>
      </c>
      <c r="E81" s="18" t="s">
        <v>50</v>
      </c>
      <c r="F81" s="19" t="s">
        <v>37</v>
      </c>
      <c r="G81" s="20">
        <v>219.39</v>
      </c>
      <c r="H81" s="20">
        <v>0</v>
      </c>
      <c r="I81" s="20">
        <v>131.84</v>
      </c>
      <c r="J81" s="20">
        <v>0</v>
      </c>
      <c r="K81" s="20">
        <v>5.34</v>
      </c>
      <c r="L81" s="20" t="s">
        <v>173</v>
      </c>
      <c r="M81" s="18">
        <v>2</v>
      </c>
      <c r="N81" s="21">
        <f t="shared" si="14"/>
        <v>12.5</v>
      </c>
      <c r="O81" s="20">
        <f t="shared" si="15"/>
        <v>381.57</v>
      </c>
      <c r="P81" s="22"/>
      <c r="Q81" s="23">
        <v>12211630.560000001</v>
      </c>
      <c r="R81" s="53"/>
      <c r="S81" s="48">
        <f t="shared" si="17"/>
        <v>3052907.64</v>
      </c>
      <c r="T81" s="48">
        <f t="shared" si="18"/>
        <v>1221163.0560000001</v>
      </c>
      <c r="U81" s="48">
        <f t="shared" si="19"/>
        <v>1831744.584</v>
      </c>
      <c r="V81" s="25">
        <f t="shared" si="16"/>
        <v>305290.76400000002</v>
      </c>
      <c r="W81" s="49">
        <f t="shared" si="20"/>
        <v>9158722.9199999999</v>
      </c>
    </row>
    <row r="82" spans="2:23" ht="16" x14ac:dyDescent="0.4">
      <c r="B82" s="102" t="s">
        <v>174</v>
      </c>
      <c r="C82" s="16" t="s">
        <v>175</v>
      </c>
      <c r="D82" s="17" t="s">
        <v>36</v>
      </c>
      <c r="E82" s="18" t="s">
        <v>50</v>
      </c>
      <c r="F82" s="19" t="s">
        <v>37</v>
      </c>
      <c r="G82" s="20">
        <v>219.39</v>
      </c>
      <c r="H82" s="20">
        <v>0</v>
      </c>
      <c r="I82" s="20">
        <v>131.84</v>
      </c>
      <c r="J82" s="20">
        <v>0</v>
      </c>
      <c r="K82" s="20">
        <v>5.33</v>
      </c>
      <c r="L82" s="20" t="s">
        <v>176</v>
      </c>
      <c r="M82" s="18">
        <v>2</v>
      </c>
      <c r="N82" s="21">
        <f t="shared" si="14"/>
        <v>12.5</v>
      </c>
      <c r="O82" s="20">
        <f t="shared" si="15"/>
        <v>381.56</v>
      </c>
      <c r="P82" s="22"/>
      <c r="Q82" s="23">
        <v>11948348.140000001</v>
      </c>
      <c r="R82" s="53"/>
      <c r="S82" s="48">
        <f t="shared" si="17"/>
        <v>2987087.0350000001</v>
      </c>
      <c r="T82" s="48">
        <f t="shared" si="18"/>
        <v>1194834.814</v>
      </c>
      <c r="U82" s="48">
        <f t="shared" si="19"/>
        <v>1792252.2210000001</v>
      </c>
      <c r="V82" s="25">
        <f t="shared" si="16"/>
        <v>298708.7035</v>
      </c>
      <c r="W82" s="49">
        <f t="shared" si="20"/>
        <v>8961261.1050000004</v>
      </c>
    </row>
    <row r="83" spans="2:23" ht="16.5" thickBot="1" x14ac:dyDescent="0.45">
      <c r="B83" s="103">
        <v>29</v>
      </c>
      <c r="C83" s="104" t="s">
        <v>177</v>
      </c>
      <c r="D83" s="105" t="s">
        <v>36</v>
      </c>
      <c r="E83" s="106" t="s">
        <v>50</v>
      </c>
      <c r="F83" s="107" t="s">
        <v>37</v>
      </c>
      <c r="G83" s="108">
        <v>219.39</v>
      </c>
      <c r="H83" s="108">
        <v>0</v>
      </c>
      <c r="I83" s="108">
        <v>131.84</v>
      </c>
      <c r="J83" s="108">
        <v>0</v>
      </c>
      <c r="K83" s="108">
        <v>8.7100000000000009</v>
      </c>
      <c r="L83" s="108" t="s">
        <v>178</v>
      </c>
      <c r="M83" s="106">
        <v>2</v>
      </c>
      <c r="N83" s="109">
        <f t="shared" si="14"/>
        <v>12.5</v>
      </c>
      <c r="O83" s="108">
        <f t="shared" si="15"/>
        <v>384.94</v>
      </c>
      <c r="P83" s="35"/>
      <c r="Q83" s="36">
        <v>11870391.560000001</v>
      </c>
      <c r="R83" s="110"/>
      <c r="S83" s="111">
        <f t="shared" si="17"/>
        <v>2967597.89</v>
      </c>
      <c r="T83" s="111">
        <f t="shared" si="18"/>
        <v>1187039.1560000002</v>
      </c>
      <c r="U83" s="111">
        <f t="shared" si="19"/>
        <v>1780558.7339999999</v>
      </c>
      <c r="V83" s="111">
        <f t="shared" si="16"/>
        <v>296759.78899999999</v>
      </c>
      <c r="W83" s="112">
        <f t="shared" si="20"/>
        <v>8902793.6699999999</v>
      </c>
    </row>
    <row r="84" spans="2:23" ht="16.5" thickTop="1" x14ac:dyDescent="0.4">
      <c r="B84" s="54" t="s">
        <v>70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5"/>
      <c r="O84" s="45"/>
      <c r="P84" s="45"/>
      <c r="Q84" s="45"/>
      <c r="R84" s="45"/>
      <c r="S84" s="44"/>
      <c r="T84" s="44"/>
      <c r="U84" s="44"/>
      <c r="V84" s="44"/>
      <c r="W84" s="44"/>
    </row>
  </sheetData>
  <mergeCells count="15">
    <mergeCell ref="B30:W30"/>
    <mergeCell ref="B31:W31"/>
    <mergeCell ref="B52:W52"/>
    <mergeCell ref="B53:W53"/>
    <mergeCell ref="B54:W54"/>
    <mergeCell ref="B6:R6"/>
    <mergeCell ref="B7:R7"/>
    <mergeCell ref="B8:R8"/>
    <mergeCell ref="B9:W9"/>
    <mergeCell ref="B10:W10"/>
    <mergeCell ref="B11:W11"/>
    <mergeCell ref="B24:W24"/>
    <mergeCell ref="B25:W25"/>
    <mergeCell ref="B26:W26"/>
    <mergeCell ref="B29:W29"/>
  </mergeCells>
  <pageMargins left="0.70866141732283472" right="0.70866141732283472" top="0.74803149606299213" bottom="0.74803149606299213" header="0.31496062992125984" footer="0.31496062992125984"/>
  <pageSetup scale="3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F9753-965A-4E33-BBCE-08C50EDD8B0C}">
  <dimension ref="B1:Q22"/>
  <sheetViews>
    <sheetView tabSelected="1" zoomScale="75" zoomScaleNormal="75" workbookViewId="0">
      <selection activeCell="Q5" sqref="Q5"/>
    </sheetView>
  </sheetViews>
  <sheetFormatPr defaultRowHeight="14.5" x14ac:dyDescent="0.35"/>
  <cols>
    <col min="7" max="7" width="11.81640625" customWidth="1"/>
    <col min="14" max="14" width="11.453125" bestFit="1" customWidth="1"/>
    <col min="17" max="17" width="14.26953125" bestFit="1" customWidth="1"/>
  </cols>
  <sheetData>
    <row r="1" spans="2:17" ht="15" thickBot="1" x14ac:dyDescent="0.4"/>
    <row r="2" spans="2:17" ht="47.5" customHeight="1" thickTop="1" thickBot="1" x14ac:dyDescent="0.4">
      <c r="B2" s="1" t="s">
        <v>0</v>
      </c>
      <c r="C2" s="2" t="s">
        <v>1</v>
      </c>
      <c r="D2" s="2" t="s">
        <v>2</v>
      </c>
      <c r="E2" s="3" t="s">
        <v>3</v>
      </c>
      <c r="F2" s="2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3" t="s">
        <v>11</v>
      </c>
      <c r="N2" s="3" t="s">
        <v>12</v>
      </c>
      <c r="O2" s="4" t="s">
        <v>13</v>
      </c>
      <c r="P2" s="4"/>
      <c r="Q2" s="5" t="s">
        <v>236</v>
      </c>
    </row>
    <row r="3" spans="2:17" ht="16.5" thickTop="1" x14ac:dyDescent="0.4">
      <c r="B3" s="15" t="s">
        <v>82</v>
      </c>
      <c r="C3" s="16" t="s">
        <v>125</v>
      </c>
      <c r="D3" s="17">
        <v>170</v>
      </c>
      <c r="E3" s="18" t="s">
        <v>50</v>
      </c>
      <c r="F3" s="19" t="s">
        <v>48</v>
      </c>
      <c r="G3" s="20">
        <v>167.46</v>
      </c>
      <c r="H3" s="20">
        <v>9.5500000000000007</v>
      </c>
      <c r="I3" s="20">
        <v>0</v>
      </c>
      <c r="J3" s="20">
        <v>0</v>
      </c>
      <c r="K3" s="20">
        <v>2.52</v>
      </c>
      <c r="L3" s="20" t="s">
        <v>126</v>
      </c>
      <c r="M3" s="18">
        <v>2</v>
      </c>
      <c r="N3" s="21">
        <f t="shared" ref="N3:N21" si="0">2.5*5</f>
        <v>12.5</v>
      </c>
      <c r="O3" s="20">
        <f>G3+H3+I3+J3+K3+(M3*N3)</f>
        <v>204.53000000000003</v>
      </c>
      <c r="P3" s="22"/>
      <c r="Q3" s="23">
        <v>6899339.6399999997</v>
      </c>
    </row>
    <row r="4" spans="2:17" ht="16" x14ac:dyDescent="0.4">
      <c r="B4" s="15" t="s">
        <v>65</v>
      </c>
      <c r="C4" s="16" t="s">
        <v>127</v>
      </c>
      <c r="D4" s="17">
        <v>170</v>
      </c>
      <c r="E4" s="18" t="s">
        <v>50</v>
      </c>
      <c r="F4" s="19" t="s">
        <v>128</v>
      </c>
      <c r="G4" s="20">
        <v>167.46</v>
      </c>
      <c r="H4" s="20">
        <v>9.5500000000000007</v>
      </c>
      <c r="I4" s="20">
        <v>0</v>
      </c>
      <c r="J4" s="20">
        <v>0</v>
      </c>
      <c r="K4" s="20">
        <v>2.73</v>
      </c>
      <c r="L4" s="20" t="s">
        <v>129</v>
      </c>
      <c r="M4" s="18">
        <v>2</v>
      </c>
      <c r="N4" s="21">
        <f t="shared" si="0"/>
        <v>12.5</v>
      </c>
      <c r="O4" s="20">
        <f t="shared" ref="O4:O21" si="1">G4+H4+I4+J4+K4+(M4*N4)</f>
        <v>204.74</v>
      </c>
      <c r="P4" s="22"/>
      <c r="Q4" s="23">
        <v>6892340.79</v>
      </c>
    </row>
    <row r="5" spans="2:17" ht="16" x14ac:dyDescent="0.4">
      <c r="B5" s="15" t="s">
        <v>89</v>
      </c>
      <c r="C5" s="16" t="s">
        <v>130</v>
      </c>
      <c r="D5" s="17">
        <v>170</v>
      </c>
      <c r="E5" s="18" t="s">
        <v>50</v>
      </c>
      <c r="F5" s="19" t="s">
        <v>73</v>
      </c>
      <c r="G5" s="20">
        <v>167.46</v>
      </c>
      <c r="H5" s="20">
        <v>9.5500000000000007</v>
      </c>
      <c r="I5" s="20">
        <v>0</v>
      </c>
      <c r="J5" s="20">
        <v>0</v>
      </c>
      <c r="K5" s="20">
        <v>2.83</v>
      </c>
      <c r="L5" s="20" t="s">
        <v>131</v>
      </c>
      <c r="M5" s="18">
        <v>2</v>
      </c>
      <c r="N5" s="21">
        <f t="shared" si="0"/>
        <v>12.5</v>
      </c>
      <c r="O5" s="20">
        <f>G5+H5+I5+J5+K5+(M5*N5)</f>
        <v>204.84000000000003</v>
      </c>
      <c r="P5" s="22"/>
      <c r="Q5" s="23">
        <v>6966341.1399999997</v>
      </c>
    </row>
    <row r="6" spans="2:17" ht="16" x14ac:dyDescent="0.4">
      <c r="B6" s="89">
        <v>8</v>
      </c>
      <c r="C6" s="90" t="s">
        <v>132</v>
      </c>
      <c r="D6" s="96">
        <v>170</v>
      </c>
      <c r="E6" s="97" t="s">
        <v>50</v>
      </c>
      <c r="F6" s="98" t="s">
        <v>73</v>
      </c>
      <c r="G6" s="94">
        <v>167.46</v>
      </c>
      <c r="H6" s="94">
        <v>9.5500000000000007</v>
      </c>
      <c r="I6" s="94">
        <v>0</v>
      </c>
      <c r="J6" s="94">
        <v>0</v>
      </c>
      <c r="K6" s="94">
        <v>2.82</v>
      </c>
      <c r="L6" s="94" t="s">
        <v>133</v>
      </c>
      <c r="M6" s="97">
        <v>2</v>
      </c>
      <c r="N6" s="95">
        <f t="shared" si="0"/>
        <v>12.5</v>
      </c>
      <c r="O6" s="94">
        <f t="shared" si="1"/>
        <v>204.83</v>
      </c>
      <c r="P6" s="22"/>
      <c r="Q6" s="66">
        <v>7047527.7999999998</v>
      </c>
    </row>
    <row r="7" spans="2:17" s="69" customFormat="1" ht="16" x14ac:dyDescent="0.4">
      <c r="B7" s="58" t="s">
        <v>39</v>
      </c>
      <c r="C7" s="59" t="s">
        <v>51</v>
      </c>
      <c r="D7" s="60">
        <v>170</v>
      </c>
      <c r="E7" s="61" t="s">
        <v>50</v>
      </c>
      <c r="F7" s="62" t="s">
        <v>52</v>
      </c>
      <c r="G7" s="63">
        <v>167.46</v>
      </c>
      <c r="H7" s="63">
        <v>9.5500000000000007</v>
      </c>
      <c r="I7" s="63">
        <v>0</v>
      </c>
      <c r="J7" s="63">
        <v>0</v>
      </c>
      <c r="K7" s="63">
        <v>3.1</v>
      </c>
      <c r="L7" s="63" t="s">
        <v>53</v>
      </c>
      <c r="M7" s="61">
        <v>2</v>
      </c>
      <c r="N7" s="64">
        <f t="shared" si="0"/>
        <v>12.5</v>
      </c>
      <c r="O7" s="63">
        <f t="shared" si="1"/>
        <v>205.11</v>
      </c>
      <c r="P7" s="65"/>
      <c r="Q7" s="23">
        <v>6885073.1100000003</v>
      </c>
    </row>
    <row r="8" spans="2:17" ht="16" x14ac:dyDescent="0.4">
      <c r="B8" s="89">
        <v>10</v>
      </c>
      <c r="C8" s="90" t="s">
        <v>134</v>
      </c>
      <c r="D8" s="91">
        <v>170</v>
      </c>
      <c r="E8" s="92" t="s">
        <v>50</v>
      </c>
      <c r="F8" s="93" t="s">
        <v>52</v>
      </c>
      <c r="G8" s="94">
        <v>167.46</v>
      </c>
      <c r="H8" s="94">
        <v>9.5500000000000007</v>
      </c>
      <c r="I8" s="94">
        <v>0</v>
      </c>
      <c r="J8" s="94">
        <v>0</v>
      </c>
      <c r="K8" s="94">
        <v>2.89</v>
      </c>
      <c r="L8" s="94" t="s">
        <v>135</v>
      </c>
      <c r="M8" s="92">
        <v>2</v>
      </c>
      <c r="N8" s="95">
        <f t="shared" si="0"/>
        <v>12.5</v>
      </c>
      <c r="O8" s="94">
        <f t="shared" si="1"/>
        <v>204.9</v>
      </c>
      <c r="P8" s="22"/>
      <c r="Q8" s="23">
        <v>7121654.8399999999</v>
      </c>
    </row>
    <row r="9" spans="2:17" ht="16" x14ac:dyDescent="0.4">
      <c r="B9" s="89">
        <v>11</v>
      </c>
      <c r="C9" s="90" t="s">
        <v>136</v>
      </c>
      <c r="D9" s="96">
        <v>170</v>
      </c>
      <c r="E9" s="97" t="s">
        <v>50</v>
      </c>
      <c r="F9" s="98" t="s">
        <v>77</v>
      </c>
      <c r="G9" s="94">
        <v>167.46</v>
      </c>
      <c r="H9" s="94">
        <v>9.5500000000000007</v>
      </c>
      <c r="I9" s="94">
        <v>0</v>
      </c>
      <c r="J9" s="94">
        <v>0</v>
      </c>
      <c r="K9" s="94">
        <v>3</v>
      </c>
      <c r="L9" s="94" t="s">
        <v>137</v>
      </c>
      <c r="M9" s="97">
        <v>2</v>
      </c>
      <c r="N9" s="95">
        <f t="shared" si="0"/>
        <v>12.5</v>
      </c>
      <c r="O9" s="94">
        <f t="shared" si="1"/>
        <v>205.01000000000002</v>
      </c>
      <c r="P9" s="22"/>
      <c r="Q9" s="23">
        <v>7108563.54</v>
      </c>
    </row>
    <row r="10" spans="2:17" ht="16" x14ac:dyDescent="0.4">
      <c r="B10" s="89">
        <v>12</v>
      </c>
      <c r="C10" s="90" t="s">
        <v>138</v>
      </c>
      <c r="D10" s="96">
        <v>170</v>
      </c>
      <c r="E10" s="97" t="s">
        <v>50</v>
      </c>
      <c r="F10" s="98" t="s">
        <v>77</v>
      </c>
      <c r="G10" s="94">
        <v>167.46</v>
      </c>
      <c r="H10" s="94">
        <v>9.5500000000000007</v>
      </c>
      <c r="I10" s="94">
        <v>0</v>
      </c>
      <c r="J10" s="94">
        <v>0</v>
      </c>
      <c r="K10" s="94">
        <v>3</v>
      </c>
      <c r="L10" s="94" t="s">
        <v>139</v>
      </c>
      <c r="M10" s="97">
        <v>2</v>
      </c>
      <c r="N10" s="95">
        <f t="shared" si="0"/>
        <v>12.5</v>
      </c>
      <c r="O10" s="94">
        <f t="shared" si="1"/>
        <v>205.01000000000002</v>
      </c>
      <c r="P10" s="22"/>
      <c r="Q10" s="23">
        <v>7356031.3399999999</v>
      </c>
    </row>
    <row r="11" spans="2:17" ht="16" x14ac:dyDescent="0.4">
      <c r="B11" s="89">
        <v>13</v>
      </c>
      <c r="C11" s="90" t="s">
        <v>140</v>
      </c>
      <c r="D11" s="96">
        <v>170</v>
      </c>
      <c r="E11" s="97" t="s">
        <v>50</v>
      </c>
      <c r="F11" s="98" t="s">
        <v>84</v>
      </c>
      <c r="G11" s="94">
        <v>167.46</v>
      </c>
      <c r="H11" s="94">
        <v>9.5500000000000007</v>
      </c>
      <c r="I11" s="94">
        <v>0</v>
      </c>
      <c r="J11" s="94">
        <v>0</v>
      </c>
      <c r="K11" s="94">
        <v>2.86</v>
      </c>
      <c r="L11" s="94" t="s">
        <v>141</v>
      </c>
      <c r="M11" s="97">
        <v>2</v>
      </c>
      <c r="N11" s="95">
        <f t="shared" si="0"/>
        <v>12.5</v>
      </c>
      <c r="O11" s="94">
        <f t="shared" si="1"/>
        <v>204.87000000000003</v>
      </c>
      <c r="P11" s="22"/>
      <c r="Q11" s="23">
        <v>7182749.29</v>
      </c>
    </row>
    <row r="12" spans="2:17" ht="16" x14ac:dyDescent="0.4">
      <c r="B12" s="89">
        <v>14</v>
      </c>
      <c r="C12" s="90" t="s">
        <v>142</v>
      </c>
      <c r="D12" s="96">
        <v>170</v>
      </c>
      <c r="E12" s="97" t="s">
        <v>50</v>
      </c>
      <c r="F12" s="98" t="s">
        <v>84</v>
      </c>
      <c r="G12" s="94">
        <v>167.46</v>
      </c>
      <c r="H12" s="94">
        <v>9.5500000000000007</v>
      </c>
      <c r="I12" s="94">
        <v>0</v>
      </c>
      <c r="J12" s="94">
        <v>0</v>
      </c>
      <c r="K12" s="94">
        <v>2.86</v>
      </c>
      <c r="L12" s="94" t="s">
        <v>143</v>
      </c>
      <c r="M12" s="97">
        <v>2</v>
      </c>
      <c r="N12" s="95">
        <f t="shared" si="0"/>
        <v>12.5</v>
      </c>
      <c r="O12" s="94">
        <f t="shared" si="1"/>
        <v>204.87000000000003</v>
      </c>
      <c r="P12" s="22"/>
      <c r="Q12" s="23">
        <v>7276547.2699999996</v>
      </c>
    </row>
    <row r="13" spans="2:17" ht="16" x14ac:dyDescent="0.4">
      <c r="B13" s="89" t="s">
        <v>144</v>
      </c>
      <c r="C13" s="90" t="s">
        <v>145</v>
      </c>
      <c r="D13" s="91">
        <v>170</v>
      </c>
      <c r="E13" s="92" t="s">
        <v>50</v>
      </c>
      <c r="F13" s="93" t="s">
        <v>87</v>
      </c>
      <c r="G13" s="94">
        <v>167.46</v>
      </c>
      <c r="H13" s="94">
        <v>9.5500000000000007</v>
      </c>
      <c r="I13" s="94">
        <v>0</v>
      </c>
      <c r="J13" s="94">
        <v>0</v>
      </c>
      <c r="K13" s="94">
        <v>2.96</v>
      </c>
      <c r="L13" s="94" t="s">
        <v>146</v>
      </c>
      <c r="M13" s="92">
        <v>2</v>
      </c>
      <c r="N13" s="95">
        <f t="shared" si="0"/>
        <v>12.5</v>
      </c>
      <c r="O13" s="94">
        <f t="shared" si="1"/>
        <v>204.97000000000003</v>
      </c>
      <c r="P13" s="22"/>
      <c r="Q13" s="23">
        <v>7262880.2000000002</v>
      </c>
    </row>
    <row r="14" spans="2:17" ht="16" x14ac:dyDescent="0.4">
      <c r="B14" s="15" t="s">
        <v>147</v>
      </c>
      <c r="C14" s="16" t="s">
        <v>148</v>
      </c>
      <c r="D14" s="17">
        <v>170</v>
      </c>
      <c r="E14" s="18" t="s">
        <v>50</v>
      </c>
      <c r="F14" s="19" t="s">
        <v>91</v>
      </c>
      <c r="G14" s="20">
        <v>167.46</v>
      </c>
      <c r="H14" s="20">
        <v>9.5500000000000007</v>
      </c>
      <c r="I14" s="20">
        <v>0</v>
      </c>
      <c r="J14" s="20">
        <v>0</v>
      </c>
      <c r="K14" s="20">
        <v>3.02</v>
      </c>
      <c r="L14" s="20" t="s">
        <v>149</v>
      </c>
      <c r="M14" s="18">
        <v>2</v>
      </c>
      <c r="N14" s="21">
        <f t="shared" si="0"/>
        <v>12.5</v>
      </c>
      <c r="O14" s="20">
        <f t="shared" si="1"/>
        <v>205.03000000000003</v>
      </c>
      <c r="P14" s="22"/>
      <c r="Q14" s="23">
        <v>7335200.6200000001</v>
      </c>
    </row>
    <row r="15" spans="2:17" ht="16" x14ac:dyDescent="0.4">
      <c r="B15" s="89">
        <v>18</v>
      </c>
      <c r="C15" s="90" t="s">
        <v>150</v>
      </c>
      <c r="D15" s="91">
        <v>170</v>
      </c>
      <c r="E15" s="92" t="s">
        <v>50</v>
      </c>
      <c r="F15" s="93" t="s">
        <v>91</v>
      </c>
      <c r="G15" s="94">
        <v>167.46</v>
      </c>
      <c r="H15" s="94">
        <v>9.5500000000000007</v>
      </c>
      <c r="I15" s="94">
        <v>0</v>
      </c>
      <c r="J15" s="94">
        <v>0</v>
      </c>
      <c r="K15" s="94">
        <v>3.04</v>
      </c>
      <c r="L15" s="94" t="s">
        <v>151</v>
      </c>
      <c r="M15" s="92">
        <v>2</v>
      </c>
      <c r="N15" s="95">
        <f t="shared" si="0"/>
        <v>12.5</v>
      </c>
      <c r="O15" s="94">
        <f t="shared" si="1"/>
        <v>205.05</v>
      </c>
      <c r="P15" s="22"/>
      <c r="Q15" s="23">
        <v>7753212.7300000004</v>
      </c>
    </row>
    <row r="16" spans="2:17" ht="16" x14ac:dyDescent="0.4">
      <c r="B16" s="15" t="s">
        <v>152</v>
      </c>
      <c r="C16" s="16" t="s">
        <v>153</v>
      </c>
      <c r="D16" s="17">
        <v>170</v>
      </c>
      <c r="E16" s="18" t="s">
        <v>50</v>
      </c>
      <c r="F16" s="19" t="s">
        <v>63</v>
      </c>
      <c r="G16" s="20">
        <v>167.46</v>
      </c>
      <c r="H16" s="20">
        <v>0</v>
      </c>
      <c r="I16" s="20">
        <v>9.5500000000000007</v>
      </c>
      <c r="J16" s="20">
        <v>0</v>
      </c>
      <c r="K16" s="20">
        <v>2.96</v>
      </c>
      <c r="L16" s="20" t="s">
        <v>154</v>
      </c>
      <c r="M16" s="18">
        <v>2</v>
      </c>
      <c r="N16" s="21">
        <f t="shared" si="0"/>
        <v>12.5</v>
      </c>
      <c r="O16" s="20">
        <f t="shared" si="1"/>
        <v>204.97000000000003</v>
      </c>
      <c r="P16" s="22"/>
      <c r="Q16" s="23">
        <v>7604075.9400000004</v>
      </c>
    </row>
    <row r="17" spans="2:17" ht="16" x14ac:dyDescent="0.4">
      <c r="B17" s="89">
        <v>20</v>
      </c>
      <c r="C17" s="90" t="s">
        <v>155</v>
      </c>
      <c r="D17" s="96">
        <v>170</v>
      </c>
      <c r="E17" s="97" t="s">
        <v>50</v>
      </c>
      <c r="F17" s="98" t="s">
        <v>63</v>
      </c>
      <c r="G17" s="94">
        <v>167.46</v>
      </c>
      <c r="H17" s="94">
        <v>0</v>
      </c>
      <c r="I17" s="94">
        <v>9.5500000000000007</v>
      </c>
      <c r="J17" s="94">
        <v>0</v>
      </c>
      <c r="K17" s="94">
        <v>2.96</v>
      </c>
      <c r="L17" s="94" t="s">
        <v>156</v>
      </c>
      <c r="M17" s="97">
        <v>2</v>
      </c>
      <c r="N17" s="95">
        <f t="shared" si="0"/>
        <v>12.5</v>
      </c>
      <c r="O17" s="94">
        <f t="shared" si="1"/>
        <v>204.97000000000003</v>
      </c>
      <c r="P17" s="22"/>
      <c r="Q17" s="23">
        <v>7731674.4000000004</v>
      </c>
    </row>
    <row r="18" spans="2:17" ht="16" x14ac:dyDescent="0.4">
      <c r="B18" s="15" t="s">
        <v>157</v>
      </c>
      <c r="C18" s="16" t="s">
        <v>158</v>
      </c>
      <c r="D18" s="17">
        <v>170</v>
      </c>
      <c r="E18" s="18" t="s">
        <v>50</v>
      </c>
      <c r="F18" s="19" t="s">
        <v>101</v>
      </c>
      <c r="G18" s="20">
        <v>167.46</v>
      </c>
      <c r="H18" s="20">
        <v>0</v>
      </c>
      <c r="I18" s="20">
        <v>9.5500000000000007</v>
      </c>
      <c r="J18" s="20">
        <v>0</v>
      </c>
      <c r="K18" s="20">
        <v>2.91</v>
      </c>
      <c r="L18" s="20" t="s">
        <v>159</v>
      </c>
      <c r="M18" s="18">
        <v>2</v>
      </c>
      <c r="N18" s="21">
        <f t="shared" si="0"/>
        <v>12.5</v>
      </c>
      <c r="O18" s="20">
        <f t="shared" si="1"/>
        <v>204.92000000000002</v>
      </c>
      <c r="P18" s="22"/>
      <c r="Q18" s="23">
        <v>8100975.75</v>
      </c>
    </row>
    <row r="19" spans="2:17" ht="16" x14ac:dyDescent="0.4">
      <c r="B19" s="89">
        <v>22</v>
      </c>
      <c r="C19" s="101" t="s">
        <v>160</v>
      </c>
      <c r="D19" s="96">
        <v>170</v>
      </c>
      <c r="E19" s="97" t="s">
        <v>50</v>
      </c>
      <c r="F19" s="98" t="s">
        <v>101</v>
      </c>
      <c r="G19" s="94">
        <v>167.46</v>
      </c>
      <c r="H19" s="94">
        <v>0</v>
      </c>
      <c r="I19" s="94">
        <v>9.5500000000000007</v>
      </c>
      <c r="J19" s="94">
        <v>0</v>
      </c>
      <c r="K19" s="94">
        <v>2.91</v>
      </c>
      <c r="L19" s="94" t="s">
        <v>161</v>
      </c>
      <c r="M19" s="97">
        <v>2</v>
      </c>
      <c r="N19" s="95">
        <f t="shared" si="0"/>
        <v>12.5</v>
      </c>
      <c r="O19" s="94">
        <f t="shared" si="1"/>
        <v>204.92000000000002</v>
      </c>
      <c r="P19" s="22"/>
      <c r="Q19" s="23">
        <v>8178126.8700000001</v>
      </c>
    </row>
    <row r="20" spans="2:17" ht="16" x14ac:dyDescent="0.4">
      <c r="B20" s="15" t="s">
        <v>162</v>
      </c>
      <c r="C20" s="16" t="s">
        <v>163</v>
      </c>
      <c r="D20" s="17">
        <v>170</v>
      </c>
      <c r="E20" s="18" t="s">
        <v>50</v>
      </c>
      <c r="F20" s="19" t="s">
        <v>101</v>
      </c>
      <c r="G20" s="20">
        <v>167.46</v>
      </c>
      <c r="H20" s="20">
        <v>0</v>
      </c>
      <c r="I20" s="20">
        <v>9.5500000000000007</v>
      </c>
      <c r="J20" s="20">
        <v>0</v>
      </c>
      <c r="K20" s="20">
        <v>2.91</v>
      </c>
      <c r="L20" s="20" t="s">
        <v>164</v>
      </c>
      <c r="M20" s="18">
        <v>2</v>
      </c>
      <c r="N20" s="21">
        <f t="shared" si="0"/>
        <v>12.5</v>
      </c>
      <c r="O20" s="20">
        <f t="shared" si="1"/>
        <v>204.92000000000002</v>
      </c>
      <c r="P20" s="22"/>
      <c r="Q20" s="23">
        <v>7675815.4400000004</v>
      </c>
    </row>
    <row r="21" spans="2:17" ht="16" x14ac:dyDescent="0.4">
      <c r="B21" s="89">
        <v>24</v>
      </c>
      <c r="C21" s="90" t="s">
        <v>165</v>
      </c>
      <c r="D21" s="96">
        <v>170</v>
      </c>
      <c r="E21" s="97" t="s">
        <v>50</v>
      </c>
      <c r="F21" s="98" t="s">
        <v>101</v>
      </c>
      <c r="G21" s="94">
        <v>167</v>
      </c>
      <c r="H21" s="94">
        <v>0</v>
      </c>
      <c r="I21" s="94">
        <v>9.5500000000000007</v>
      </c>
      <c r="J21" s="94">
        <v>0</v>
      </c>
      <c r="K21" s="94">
        <v>3.04</v>
      </c>
      <c r="L21" s="94" t="s">
        <v>166</v>
      </c>
      <c r="M21" s="97">
        <v>2</v>
      </c>
      <c r="N21" s="95">
        <f t="shared" si="0"/>
        <v>12.5</v>
      </c>
      <c r="O21" s="94">
        <f t="shared" si="1"/>
        <v>204.59</v>
      </c>
      <c r="P21" s="22"/>
      <c r="Q21" s="23">
        <v>7948766.4699999997</v>
      </c>
    </row>
    <row r="22" spans="2:17" ht="16" x14ac:dyDescent="0.4">
      <c r="B22" s="54" t="s">
        <v>70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5"/>
      <c r="O22" s="45"/>
      <c r="P22" s="45"/>
      <c r="Q22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12DE-DF1D-4700-AD7F-0DC8D0C0C416}">
  <dimension ref="A1:V29"/>
  <sheetViews>
    <sheetView workbookViewId="0">
      <selection activeCell="I2" sqref="I2"/>
    </sheetView>
  </sheetViews>
  <sheetFormatPr defaultRowHeight="14.5" x14ac:dyDescent="0.35"/>
  <cols>
    <col min="6" max="6" width="8.26953125" bestFit="1" customWidth="1"/>
    <col min="13" max="13" width="11.453125" bestFit="1" customWidth="1"/>
    <col min="14" max="14" width="7.90625" bestFit="1" customWidth="1"/>
    <col min="16" max="16" width="14.26953125" bestFit="1" customWidth="1"/>
    <col min="18" max="20" width="16" bestFit="1" customWidth="1"/>
    <col min="21" max="21" width="14.26953125" bestFit="1" customWidth="1"/>
    <col min="22" max="22" width="16" bestFit="1" customWidth="1"/>
  </cols>
  <sheetData>
    <row r="1" spans="1:22" ht="48.5" thickBot="1" x14ac:dyDescent="0.4">
      <c r="A1" s="154" t="s">
        <v>0</v>
      </c>
      <c r="B1" s="156" t="s">
        <v>1</v>
      </c>
      <c r="C1" s="156" t="s">
        <v>2</v>
      </c>
      <c r="D1" s="159" t="s">
        <v>3</v>
      </c>
      <c r="E1" s="156" t="s">
        <v>4</v>
      </c>
      <c r="F1" s="162" t="s">
        <v>5</v>
      </c>
      <c r="G1" s="162" t="s">
        <v>6</v>
      </c>
      <c r="H1" s="162" t="s">
        <v>7</v>
      </c>
      <c r="I1" s="162" t="s">
        <v>238</v>
      </c>
      <c r="J1" s="162" t="s">
        <v>9</v>
      </c>
      <c r="K1" s="162" t="s">
        <v>10</v>
      </c>
      <c r="L1" s="159" t="s">
        <v>11</v>
      </c>
      <c r="M1" s="159" t="s">
        <v>12</v>
      </c>
      <c r="N1" s="162" t="s">
        <v>13</v>
      </c>
      <c r="O1" s="162"/>
      <c r="P1" s="166" t="s">
        <v>236</v>
      </c>
      <c r="Q1" s="166"/>
      <c r="R1" s="166" t="s">
        <v>14</v>
      </c>
      <c r="S1" s="166" t="s">
        <v>15</v>
      </c>
      <c r="T1" s="166" t="s">
        <v>16</v>
      </c>
      <c r="U1" s="166" t="s">
        <v>17</v>
      </c>
      <c r="V1" s="170" t="s">
        <v>18</v>
      </c>
    </row>
    <row r="2" spans="1:22" ht="17" thickTop="1" thickBot="1" x14ac:dyDescent="0.45">
      <c r="A2" s="152" t="s">
        <v>39</v>
      </c>
      <c r="B2" s="155" t="s">
        <v>51</v>
      </c>
      <c r="C2" s="157">
        <v>170</v>
      </c>
      <c r="D2" s="158" t="s">
        <v>50</v>
      </c>
      <c r="E2" s="160" t="s">
        <v>52</v>
      </c>
      <c r="F2" s="161">
        <v>167.46</v>
      </c>
      <c r="G2" s="161">
        <v>9.5500000000000007</v>
      </c>
      <c r="H2" s="161">
        <v>0</v>
      </c>
      <c r="I2" s="161">
        <v>0</v>
      </c>
      <c r="J2" s="161">
        <v>3.1</v>
      </c>
      <c r="K2" s="161" t="s">
        <v>53</v>
      </c>
      <c r="L2" s="158">
        <v>2</v>
      </c>
      <c r="M2" s="163">
        <f>2.5*5</f>
        <v>12.5</v>
      </c>
      <c r="N2" s="161">
        <f>F2+G2+H2+I2+J2+(L2*M2)</f>
        <v>205.11</v>
      </c>
      <c r="O2" s="164"/>
      <c r="P2" s="165">
        <v>6885073.1100000003</v>
      </c>
      <c r="Q2" s="167"/>
      <c r="R2" s="168">
        <f>P2*25%</f>
        <v>1721268.2775000001</v>
      </c>
      <c r="S2" s="168">
        <f>P2*10%</f>
        <v>688507.3110000001</v>
      </c>
      <c r="T2" s="168">
        <f>P2*15%</f>
        <v>1032760.9665</v>
      </c>
      <c r="U2" s="169">
        <f>T2/6</f>
        <v>172126.82775</v>
      </c>
      <c r="V2" s="168">
        <f>P2*75%</f>
        <v>5163804.8325000005</v>
      </c>
    </row>
    <row r="3" spans="1:22" ht="16.5" thickTop="1" x14ac:dyDescent="0.4">
      <c r="A3" s="50" t="s">
        <v>65</v>
      </c>
      <c r="B3" s="51" t="s">
        <v>127</v>
      </c>
      <c r="C3" s="52">
        <v>170</v>
      </c>
      <c r="D3" s="6" t="s">
        <v>50</v>
      </c>
      <c r="E3" s="7" t="s">
        <v>128</v>
      </c>
      <c r="F3" s="8">
        <v>167.46</v>
      </c>
      <c r="G3" s="8">
        <v>9.5500000000000007</v>
      </c>
      <c r="H3" s="8">
        <v>0</v>
      </c>
      <c r="I3" s="8">
        <v>0</v>
      </c>
      <c r="J3" s="8">
        <v>2.73</v>
      </c>
      <c r="K3" s="8" t="s">
        <v>129</v>
      </c>
      <c r="L3" s="6">
        <v>2</v>
      </c>
      <c r="M3" s="9">
        <f>2.5*5</f>
        <v>12.5</v>
      </c>
      <c r="N3" s="8">
        <f>F3+G3+H3+I3+J3+(L3*M3)</f>
        <v>204.74</v>
      </c>
      <c r="O3" s="10"/>
      <c r="P3" s="23">
        <v>6892340.79</v>
      </c>
      <c r="Q3" s="47"/>
      <c r="R3" s="87">
        <f>P3*25%</f>
        <v>1723085.1975</v>
      </c>
      <c r="S3" s="87">
        <f>P3*10%</f>
        <v>689234.07900000003</v>
      </c>
      <c r="T3" s="87">
        <f>P3*15%</f>
        <v>1033851.1185</v>
      </c>
      <c r="U3" s="13">
        <f>T3/6</f>
        <v>172308.51975000001</v>
      </c>
      <c r="V3" s="88">
        <f>P3*75%</f>
        <v>5169255.5925000003</v>
      </c>
    </row>
    <row r="4" spans="1:22" ht="16" x14ac:dyDescent="0.4">
      <c r="A4" s="172" t="s">
        <v>82</v>
      </c>
      <c r="B4" s="173" t="s">
        <v>125</v>
      </c>
      <c r="C4" s="174">
        <v>170</v>
      </c>
      <c r="D4" s="175" t="s">
        <v>50</v>
      </c>
      <c r="E4" s="176" t="s">
        <v>48</v>
      </c>
      <c r="F4" s="177">
        <v>167.46</v>
      </c>
      <c r="G4" s="177">
        <v>9.5500000000000007</v>
      </c>
      <c r="H4" s="177">
        <v>0</v>
      </c>
      <c r="I4" s="177">
        <v>0</v>
      </c>
      <c r="J4" s="177">
        <v>2.52</v>
      </c>
      <c r="K4" s="177" t="s">
        <v>126</v>
      </c>
      <c r="L4" s="175">
        <v>2</v>
      </c>
      <c r="M4" s="178">
        <f>2.5*5</f>
        <v>12.5</v>
      </c>
      <c r="N4" s="177">
        <f>F4+G4+H4+I4+J4+(L4*M4)</f>
        <v>204.53000000000003</v>
      </c>
      <c r="O4" s="179"/>
      <c r="P4" s="171">
        <v>6899339.6399999997</v>
      </c>
      <c r="Q4" s="180"/>
      <c r="R4" s="181">
        <f>P4*25%</f>
        <v>1724834.91</v>
      </c>
      <c r="S4" s="181">
        <f>P4*10%</f>
        <v>689933.96400000004</v>
      </c>
      <c r="T4" s="181">
        <f>P4*15%</f>
        <v>1034900.9459999999</v>
      </c>
      <c r="U4" s="182">
        <f>T4/6</f>
        <v>172483.49099999998</v>
      </c>
      <c r="V4" s="183">
        <f>P4*75%</f>
        <v>5174504.7299999995</v>
      </c>
    </row>
    <row r="5" spans="1:22" ht="16" x14ac:dyDescent="0.4">
      <c r="A5" s="15" t="s">
        <v>89</v>
      </c>
      <c r="B5" s="16" t="s">
        <v>130</v>
      </c>
      <c r="C5" s="17">
        <v>170</v>
      </c>
      <c r="D5" s="18" t="s">
        <v>50</v>
      </c>
      <c r="E5" s="19" t="s">
        <v>73</v>
      </c>
      <c r="F5" s="20">
        <v>167.46</v>
      </c>
      <c r="G5" s="20">
        <v>9.5500000000000007</v>
      </c>
      <c r="H5" s="20">
        <v>0</v>
      </c>
      <c r="I5" s="20">
        <v>0</v>
      </c>
      <c r="J5" s="20">
        <v>2.83</v>
      </c>
      <c r="K5" s="20" t="s">
        <v>131</v>
      </c>
      <c r="L5" s="18">
        <v>2</v>
      </c>
      <c r="M5" s="21">
        <f>2.5*5</f>
        <v>12.5</v>
      </c>
      <c r="N5" s="20">
        <f>F5+G5+H5+I5+J5+(L5*M5)</f>
        <v>204.84000000000003</v>
      </c>
      <c r="O5" s="22"/>
      <c r="P5" s="23">
        <v>6966341.1399999997</v>
      </c>
      <c r="Q5" s="27"/>
      <c r="R5" s="48">
        <f>P5*25%</f>
        <v>1741585.2849999999</v>
      </c>
      <c r="S5" s="48">
        <f>P5*10%</f>
        <v>696634.11400000006</v>
      </c>
      <c r="T5" s="48">
        <f>P5*15%</f>
        <v>1044951.1709999999</v>
      </c>
      <c r="U5" s="25">
        <f>T5/6</f>
        <v>174158.52849999999</v>
      </c>
      <c r="V5" s="49">
        <f>P5*75%</f>
        <v>5224755.8549999995</v>
      </c>
    </row>
    <row r="6" spans="1:22" ht="16" x14ac:dyDescent="0.4">
      <c r="A6" s="89">
        <v>8</v>
      </c>
      <c r="B6" s="90" t="s">
        <v>132</v>
      </c>
      <c r="C6" s="96">
        <v>170</v>
      </c>
      <c r="D6" s="97" t="s">
        <v>50</v>
      </c>
      <c r="E6" s="98" t="s">
        <v>73</v>
      </c>
      <c r="F6" s="94">
        <v>167.46</v>
      </c>
      <c r="G6" s="94">
        <v>9.5500000000000007</v>
      </c>
      <c r="H6" s="94">
        <v>0</v>
      </c>
      <c r="I6" s="94">
        <v>0</v>
      </c>
      <c r="J6" s="94">
        <v>2.82</v>
      </c>
      <c r="K6" s="94" t="s">
        <v>133</v>
      </c>
      <c r="L6" s="97">
        <v>2</v>
      </c>
      <c r="M6" s="95">
        <f>2.5*5</f>
        <v>12.5</v>
      </c>
      <c r="N6" s="94">
        <f>F6+G6+H6+I6+J6+(L6*M6)</f>
        <v>204.83</v>
      </c>
      <c r="O6" s="22"/>
      <c r="P6" s="66">
        <v>7047527.7999999998</v>
      </c>
      <c r="Q6" s="99"/>
      <c r="R6" s="48">
        <f>P6*25%</f>
        <v>1761881.95</v>
      </c>
      <c r="S6" s="48">
        <f>P6*10%</f>
        <v>704752.78</v>
      </c>
      <c r="T6" s="48">
        <f>P6*15%</f>
        <v>1057129.17</v>
      </c>
      <c r="U6" s="48">
        <f>T6/6</f>
        <v>176188.19499999998</v>
      </c>
      <c r="V6" s="49">
        <f>P6*75%</f>
        <v>5285645.8499999996</v>
      </c>
    </row>
    <row r="7" spans="1:22" ht="16" x14ac:dyDescent="0.4">
      <c r="A7" s="89">
        <v>11</v>
      </c>
      <c r="B7" s="90" t="s">
        <v>136</v>
      </c>
      <c r="C7" s="96">
        <v>170</v>
      </c>
      <c r="D7" s="97" t="s">
        <v>50</v>
      </c>
      <c r="E7" s="98" t="s">
        <v>77</v>
      </c>
      <c r="F7" s="94">
        <v>167.46</v>
      </c>
      <c r="G7" s="94">
        <v>9.5500000000000007</v>
      </c>
      <c r="H7" s="94">
        <v>0</v>
      </c>
      <c r="I7" s="94">
        <v>0</v>
      </c>
      <c r="J7" s="94">
        <v>3</v>
      </c>
      <c r="K7" s="94" t="s">
        <v>137</v>
      </c>
      <c r="L7" s="97">
        <v>2</v>
      </c>
      <c r="M7" s="95">
        <f>2.5*5</f>
        <v>12.5</v>
      </c>
      <c r="N7" s="94">
        <f>F7+G7+H7+I7+J7+(L7*M7)</f>
        <v>205.01000000000002</v>
      </c>
      <c r="O7" s="22"/>
      <c r="P7" s="23">
        <v>7108563.54</v>
      </c>
      <c r="Q7" s="99"/>
      <c r="R7" s="48">
        <f>P7*25%</f>
        <v>1777140.885</v>
      </c>
      <c r="S7" s="48">
        <f>P7*10%</f>
        <v>710856.35400000005</v>
      </c>
      <c r="T7" s="48">
        <f>P7*15%</f>
        <v>1066284.531</v>
      </c>
      <c r="U7" s="48">
        <f>T7/6</f>
        <v>177714.08849999998</v>
      </c>
      <c r="V7" s="49">
        <f>P7*75%</f>
        <v>5331422.6550000003</v>
      </c>
    </row>
    <row r="8" spans="1:22" ht="16" x14ac:dyDescent="0.4">
      <c r="A8" s="89">
        <v>10</v>
      </c>
      <c r="B8" s="90" t="s">
        <v>134</v>
      </c>
      <c r="C8" s="91">
        <v>170</v>
      </c>
      <c r="D8" s="92" t="s">
        <v>50</v>
      </c>
      <c r="E8" s="93" t="s">
        <v>52</v>
      </c>
      <c r="F8" s="94">
        <v>167.46</v>
      </c>
      <c r="G8" s="94">
        <v>9.5500000000000007</v>
      </c>
      <c r="H8" s="94">
        <v>0</v>
      </c>
      <c r="I8" s="94">
        <v>0</v>
      </c>
      <c r="J8" s="94">
        <v>2.89</v>
      </c>
      <c r="K8" s="94" t="s">
        <v>135</v>
      </c>
      <c r="L8" s="92">
        <v>2</v>
      </c>
      <c r="M8" s="95">
        <f>2.5*5</f>
        <v>12.5</v>
      </c>
      <c r="N8" s="94">
        <f>F8+G8+H8+I8+J8+(L8*M8)</f>
        <v>204.9</v>
      </c>
      <c r="O8" s="22"/>
      <c r="P8" s="23">
        <v>7121654.8399999999</v>
      </c>
      <c r="Q8" s="27"/>
      <c r="R8" s="48">
        <f>P8*25%</f>
        <v>1780413.71</v>
      </c>
      <c r="S8" s="48">
        <f>P8*10%</f>
        <v>712165.48400000005</v>
      </c>
      <c r="T8" s="48">
        <f>P8*15%</f>
        <v>1068248.226</v>
      </c>
      <c r="U8" s="48">
        <f>T8/6</f>
        <v>178041.37100000001</v>
      </c>
      <c r="V8" s="49">
        <f>P8*75%</f>
        <v>5341241.13</v>
      </c>
    </row>
    <row r="9" spans="1:22" ht="16" x14ac:dyDescent="0.4">
      <c r="A9" s="89">
        <v>13</v>
      </c>
      <c r="B9" s="90" t="s">
        <v>140</v>
      </c>
      <c r="C9" s="96">
        <v>170</v>
      </c>
      <c r="D9" s="97" t="s">
        <v>50</v>
      </c>
      <c r="E9" s="98" t="s">
        <v>84</v>
      </c>
      <c r="F9" s="94">
        <v>167.46</v>
      </c>
      <c r="G9" s="94">
        <v>9.5500000000000007</v>
      </c>
      <c r="H9" s="94">
        <v>0</v>
      </c>
      <c r="I9" s="94">
        <v>0</v>
      </c>
      <c r="J9" s="94">
        <v>2.86</v>
      </c>
      <c r="K9" s="94" t="s">
        <v>141</v>
      </c>
      <c r="L9" s="97">
        <v>2</v>
      </c>
      <c r="M9" s="95">
        <f>2.5*5</f>
        <v>12.5</v>
      </c>
      <c r="N9" s="94">
        <f>F9+G9+H9+I9+J9+(L9*M9)</f>
        <v>204.87000000000003</v>
      </c>
      <c r="O9" s="22"/>
      <c r="P9" s="23">
        <v>7182749.29</v>
      </c>
      <c r="Q9" s="100"/>
      <c r="R9" s="48">
        <f>P9*25%</f>
        <v>1795687.3225</v>
      </c>
      <c r="S9" s="48">
        <f>P9*10%</f>
        <v>718274.929</v>
      </c>
      <c r="T9" s="48">
        <f>P9*15%</f>
        <v>1077412.3935</v>
      </c>
      <c r="U9" s="48">
        <f>T9/6</f>
        <v>179568.73225</v>
      </c>
      <c r="V9" s="49">
        <f>P9*75%</f>
        <v>5387061.9675000003</v>
      </c>
    </row>
    <row r="10" spans="1:22" ht="16" x14ac:dyDescent="0.4">
      <c r="A10" s="89" t="s">
        <v>144</v>
      </c>
      <c r="B10" s="90" t="s">
        <v>145</v>
      </c>
      <c r="C10" s="91">
        <v>170</v>
      </c>
      <c r="D10" s="92" t="s">
        <v>50</v>
      </c>
      <c r="E10" s="93" t="s">
        <v>87</v>
      </c>
      <c r="F10" s="94">
        <v>167.46</v>
      </c>
      <c r="G10" s="94">
        <v>9.5500000000000007</v>
      </c>
      <c r="H10" s="94">
        <v>0</v>
      </c>
      <c r="I10" s="94">
        <v>0</v>
      </c>
      <c r="J10" s="94">
        <v>2.96</v>
      </c>
      <c r="K10" s="94" t="s">
        <v>146</v>
      </c>
      <c r="L10" s="92">
        <v>2</v>
      </c>
      <c r="M10" s="95">
        <f>2.5*5</f>
        <v>12.5</v>
      </c>
      <c r="N10" s="94">
        <f>F10+G10+H10+I10+J10+(L10*M10)</f>
        <v>204.97000000000003</v>
      </c>
      <c r="O10" s="22"/>
      <c r="P10" s="23">
        <v>7262880.2000000002</v>
      </c>
      <c r="Q10" s="53"/>
      <c r="R10" s="48">
        <f>P10*25%</f>
        <v>1815720.05</v>
      </c>
      <c r="S10" s="48">
        <f>P10*10%</f>
        <v>726288.02</v>
      </c>
      <c r="T10" s="48">
        <f>P10*15%</f>
        <v>1089432.03</v>
      </c>
      <c r="U10" s="48">
        <f>T10/6</f>
        <v>181572.005</v>
      </c>
      <c r="V10" s="49">
        <f>P10*75%</f>
        <v>5447160.1500000004</v>
      </c>
    </row>
    <row r="11" spans="1:22" ht="16" x14ac:dyDescent="0.4">
      <c r="A11" s="89">
        <v>14</v>
      </c>
      <c r="B11" s="90" t="s">
        <v>142</v>
      </c>
      <c r="C11" s="96">
        <v>170</v>
      </c>
      <c r="D11" s="97" t="s">
        <v>50</v>
      </c>
      <c r="E11" s="98" t="s">
        <v>84</v>
      </c>
      <c r="F11" s="94">
        <v>167.46</v>
      </c>
      <c r="G11" s="94">
        <v>9.5500000000000007</v>
      </c>
      <c r="H11" s="94">
        <v>0</v>
      </c>
      <c r="I11" s="94">
        <v>0</v>
      </c>
      <c r="J11" s="94">
        <v>2.86</v>
      </c>
      <c r="K11" s="94" t="s">
        <v>143</v>
      </c>
      <c r="L11" s="97">
        <v>2</v>
      </c>
      <c r="M11" s="95">
        <f>2.5*5</f>
        <v>12.5</v>
      </c>
      <c r="N11" s="94">
        <f>F11+G11+H11+I11+J11+(L11*M11)</f>
        <v>204.87000000000003</v>
      </c>
      <c r="O11" s="22"/>
      <c r="P11" s="23">
        <v>7276547.2699999996</v>
      </c>
      <c r="Q11" s="100"/>
      <c r="R11" s="48">
        <f>P11*25%</f>
        <v>1819136.8174999999</v>
      </c>
      <c r="S11" s="48">
        <f>P11*10%</f>
        <v>727654.72699999996</v>
      </c>
      <c r="T11" s="48">
        <f>P11*15%</f>
        <v>1091482.0904999999</v>
      </c>
      <c r="U11" s="48">
        <f>T11/6</f>
        <v>181913.68174999999</v>
      </c>
      <c r="V11" s="49">
        <f>P11*75%</f>
        <v>5457410.4524999997</v>
      </c>
    </row>
    <row r="12" spans="1:22" ht="16" x14ac:dyDescent="0.4">
      <c r="A12" s="15" t="s">
        <v>147</v>
      </c>
      <c r="B12" s="16" t="s">
        <v>148</v>
      </c>
      <c r="C12" s="17">
        <v>170</v>
      </c>
      <c r="D12" s="18" t="s">
        <v>50</v>
      </c>
      <c r="E12" s="19" t="s">
        <v>91</v>
      </c>
      <c r="F12" s="20">
        <v>167.46</v>
      </c>
      <c r="G12" s="20">
        <v>9.5500000000000007</v>
      </c>
      <c r="H12" s="20">
        <v>0</v>
      </c>
      <c r="I12" s="20">
        <v>0</v>
      </c>
      <c r="J12" s="20">
        <v>3.02</v>
      </c>
      <c r="K12" s="20" t="s">
        <v>149</v>
      </c>
      <c r="L12" s="18">
        <v>2</v>
      </c>
      <c r="M12" s="21">
        <f>2.5*5</f>
        <v>12.5</v>
      </c>
      <c r="N12" s="20">
        <f>F12+G12+H12+I12+J12+(L12*M12)</f>
        <v>205.03000000000003</v>
      </c>
      <c r="O12" s="22"/>
      <c r="P12" s="23">
        <v>7335200.6200000001</v>
      </c>
      <c r="Q12" s="53"/>
      <c r="R12" s="48">
        <f>P12*25%</f>
        <v>1833800.155</v>
      </c>
      <c r="S12" s="48">
        <f>P12*10%</f>
        <v>733520.06200000003</v>
      </c>
      <c r="T12" s="48">
        <f>P12*15%</f>
        <v>1100280.0929999999</v>
      </c>
      <c r="U12" s="25">
        <f>T12/6</f>
        <v>183380.01549999998</v>
      </c>
      <c r="V12" s="49">
        <f>P12*75%</f>
        <v>5501400.4649999999</v>
      </c>
    </row>
    <row r="13" spans="1:22" ht="16" x14ac:dyDescent="0.4">
      <c r="A13" s="89">
        <v>12</v>
      </c>
      <c r="B13" s="90" t="s">
        <v>138</v>
      </c>
      <c r="C13" s="96">
        <v>170</v>
      </c>
      <c r="D13" s="97" t="s">
        <v>50</v>
      </c>
      <c r="E13" s="98" t="s">
        <v>77</v>
      </c>
      <c r="F13" s="94">
        <v>167.46</v>
      </c>
      <c r="G13" s="94">
        <v>9.5500000000000007</v>
      </c>
      <c r="H13" s="94">
        <v>0</v>
      </c>
      <c r="I13" s="94">
        <v>0</v>
      </c>
      <c r="J13" s="94">
        <v>3</v>
      </c>
      <c r="K13" s="94" t="s">
        <v>139</v>
      </c>
      <c r="L13" s="97">
        <v>2</v>
      </c>
      <c r="M13" s="95">
        <f>2.5*5</f>
        <v>12.5</v>
      </c>
      <c r="N13" s="94">
        <f>F13+G13+H13+I13+J13+(L13*M13)</f>
        <v>205.01000000000002</v>
      </c>
      <c r="O13" s="22"/>
      <c r="P13" s="23">
        <v>7356031.3399999999</v>
      </c>
      <c r="Q13" s="99"/>
      <c r="R13" s="48">
        <f>P13*25%</f>
        <v>1839007.835</v>
      </c>
      <c r="S13" s="48">
        <f>P13*10%</f>
        <v>735603.13400000008</v>
      </c>
      <c r="T13" s="48">
        <f>P13*15%</f>
        <v>1103404.7009999999</v>
      </c>
      <c r="U13" s="48">
        <f>T13/6</f>
        <v>183900.78349999999</v>
      </c>
      <c r="V13" s="49">
        <f>P13*75%</f>
        <v>5517023.5049999999</v>
      </c>
    </row>
    <row r="14" spans="1:22" ht="16" x14ac:dyDescent="0.4">
      <c r="A14" s="172" t="s">
        <v>152</v>
      </c>
      <c r="B14" s="173" t="s">
        <v>153</v>
      </c>
      <c r="C14" s="174">
        <v>170</v>
      </c>
      <c r="D14" s="175" t="s">
        <v>50</v>
      </c>
      <c r="E14" s="176" t="s">
        <v>63</v>
      </c>
      <c r="F14" s="177">
        <v>167.46</v>
      </c>
      <c r="G14" s="177">
        <v>0</v>
      </c>
      <c r="H14" s="177">
        <v>9.5500000000000007</v>
      </c>
      <c r="I14" s="177">
        <v>0</v>
      </c>
      <c r="J14" s="177">
        <v>2.96</v>
      </c>
      <c r="K14" s="177" t="s">
        <v>154</v>
      </c>
      <c r="L14" s="175">
        <v>2</v>
      </c>
      <c r="M14" s="178">
        <f>2.5*5</f>
        <v>12.5</v>
      </c>
      <c r="N14" s="177">
        <f>F14+G14+H14+I14+J14+(L14*M14)</f>
        <v>204.97000000000003</v>
      </c>
      <c r="O14" s="179"/>
      <c r="P14" s="171">
        <v>7604075.9400000004</v>
      </c>
      <c r="Q14" s="184"/>
      <c r="R14" s="181">
        <f>P14*25%</f>
        <v>1901018.9850000001</v>
      </c>
      <c r="S14" s="181">
        <f>P14*10%</f>
        <v>760407.59400000004</v>
      </c>
      <c r="T14" s="181">
        <f>P14*15%</f>
        <v>1140611.3910000001</v>
      </c>
      <c r="U14" s="182">
        <f>T14/6</f>
        <v>190101.89850000001</v>
      </c>
      <c r="V14" s="183">
        <f>P14*75%</f>
        <v>5703056.9550000001</v>
      </c>
    </row>
    <row r="15" spans="1:22" ht="16" x14ac:dyDescent="0.4">
      <c r="A15" s="15" t="s">
        <v>162</v>
      </c>
      <c r="B15" s="16" t="s">
        <v>163</v>
      </c>
      <c r="C15" s="17">
        <v>170</v>
      </c>
      <c r="D15" s="18" t="s">
        <v>50</v>
      </c>
      <c r="E15" s="19" t="s">
        <v>101</v>
      </c>
      <c r="F15" s="20">
        <v>167.46</v>
      </c>
      <c r="G15" s="20">
        <v>0</v>
      </c>
      <c r="H15" s="20">
        <v>9.5500000000000007</v>
      </c>
      <c r="I15" s="20">
        <v>0</v>
      </c>
      <c r="J15" s="20">
        <v>2.91</v>
      </c>
      <c r="K15" s="20" t="s">
        <v>164</v>
      </c>
      <c r="L15" s="18">
        <v>2</v>
      </c>
      <c r="M15" s="21">
        <f>2.5*5</f>
        <v>12.5</v>
      </c>
      <c r="N15" s="20">
        <f>F15+G15+H15+I15+J15+(L15*M15)</f>
        <v>204.92000000000002</v>
      </c>
      <c r="O15" s="22"/>
      <c r="P15" s="23">
        <v>7675815.4400000004</v>
      </c>
      <c r="Q15" s="53"/>
      <c r="R15" s="48">
        <f>P15*25%</f>
        <v>1918953.86</v>
      </c>
      <c r="S15" s="48">
        <f>P15*10%</f>
        <v>767581.54400000011</v>
      </c>
      <c r="T15" s="48">
        <f>P15*15%</f>
        <v>1151372.3160000001</v>
      </c>
      <c r="U15" s="25">
        <f>T15/6</f>
        <v>191895.38600000003</v>
      </c>
      <c r="V15" s="49">
        <f>P15*75%</f>
        <v>5756861.5800000001</v>
      </c>
    </row>
    <row r="16" spans="1:22" ht="16" x14ac:dyDescent="0.4">
      <c r="A16" s="89">
        <v>20</v>
      </c>
      <c r="B16" s="90" t="s">
        <v>155</v>
      </c>
      <c r="C16" s="96">
        <v>170</v>
      </c>
      <c r="D16" s="97" t="s">
        <v>50</v>
      </c>
      <c r="E16" s="98" t="s">
        <v>63</v>
      </c>
      <c r="F16" s="94">
        <v>167.46</v>
      </c>
      <c r="G16" s="94">
        <v>0</v>
      </c>
      <c r="H16" s="94">
        <v>9.5500000000000007</v>
      </c>
      <c r="I16" s="94">
        <v>0</v>
      </c>
      <c r="J16" s="94">
        <v>2.96</v>
      </c>
      <c r="K16" s="94" t="s">
        <v>156</v>
      </c>
      <c r="L16" s="97">
        <v>2</v>
      </c>
      <c r="M16" s="95">
        <f>2.5*5</f>
        <v>12.5</v>
      </c>
      <c r="N16" s="94">
        <f>F16+G16+H16+I16+J16+(L16*M16)</f>
        <v>204.97000000000003</v>
      </c>
      <c r="O16" s="22"/>
      <c r="P16" s="23">
        <v>7731674.4000000004</v>
      </c>
      <c r="Q16" s="100"/>
      <c r="R16" s="48">
        <f>P16*25%</f>
        <v>1932918.6</v>
      </c>
      <c r="S16" s="48">
        <f>P16*10%</f>
        <v>773167.44000000006</v>
      </c>
      <c r="T16" s="48">
        <f>P16*15%</f>
        <v>1159751.1599999999</v>
      </c>
      <c r="U16" s="48">
        <f>T16/6</f>
        <v>193291.86</v>
      </c>
      <c r="V16" s="49">
        <f>P16*75%</f>
        <v>5798755.8000000007</v>
      </c>
    </row>
    <row r="17" spans="1:22" ht="16" x14ac:dyDescent="0.4">
      <c r="A17" s="89">
        <v>18</v>
      </c>
      <c r="B17" s="90" t="s">
        <v>150</v>
      </c>
      <c r="C17" s="91">
        <v>170</v>
      </c>
      <c r="D17" s="92" t="s">
        <v>50</v>
      </c>
      <c r="E17" s="93" t="s">
        <v>91</v>
      </c>
      <c r="F17" s="94">
        <v>167.46</v>
      </c>
      <c r="G17" s="94">
        <v>9.5500000000000007</v>
      </c>
      <c r="H17" s="94">
        <v>0</v>
      </c>
      <c r="I17" s="94">
        <v>0</v>
      </c>
      <c r="J17" s="94">
        <v>3.04</v>
      </c>
      <c r="K17" s="94" t="s">
        <v>151</v>
      </c>
      <c r="L17" s="92">
        <v>2</v>
      </c>
      <c r="M17" s="95">
        <f>2.5*5</f>
        <v>12.5</v>
      </c>
      <c r="N17" s="94">
        <f>F17+G17+H17+I17+J17+(L17*M17)</f>
        <v>205.05</v>
      </c>
      <c r="O17" s="22"/>
      <c r="P17" s="23">
        <v>7753212.7300000004</v>
      </c>
      <c r="Q17" s="53"/>
      <c r="R17" s="48">
        <f>P17*25%</f>
        <v>1938303.1825000001</v>
      </c>
      <c r="S17" s="48">
        <f>P17*10%</f>
        <v>775321.27300000004</v>
      </c>
      <c r="T17" s="48">
        <f>P17*15%</f>
        <v>1162981.9095000001</v>
      </c>
      <c r="U17" s="48">
        <f>T17/6</f>
        <v>193830.31825000001</v>
      </c>
      <c r="V17" s="49">
        <f>P17*75%</f>
        <v>5814909.5475000003</v>
      </c>
    </row>
    <row r="18" spans="1:22" ht="16" x14ac:dyDescent="0.4">
      <c r="A18" s="89">
        <v>24</v>
      </c>
      <c r="B18" s="90" t="s">
        <v>165</v>
      </c>
      <c r="C18" s="96">
        <v>170</v>
      </c>
      <c r="D18" s="97" t="s">
        <v>50</v>
      </c>
      <c r="E18" s="98" t="s">
        <v>101</v>
      </c>
      <c r="F18" s="94">
        <v>167</v>
      </c>
      <c r="G18" s="94">
        <v>0</v>
      </c>
      <c r="H18" s="94">
        <v>9.5500000000000007</v>
      </c>
      <c r="I18" s="94">
        <v>0</v>
      </c>
      <c r="J18" s="94">
        <v>3.04</v>
      </c>
      <c r="K18" s="94" t="s">
        <v>166</v>
      </c>
      <c r="L18" s="97">
        <v>2</v>
      </c>
      <c r="M18" s="95">
        <f>2.5*5</f>
        <v>12.5</v>
      </c>
      <c r="N18" s="94">
        <f>F18+G18+H18+I18+J18+(L18*M18)</f>
        <v>204.59</v>
      </c>
      <c r="O18" s="22"/>
      <c r="P18" s="23">
        <v>7948766.4699999997</v>
      </c>
      <c r="Q18" s="100"/>
      <c r="R18" s="48">
        <f>P18*25%</f>
        <v>1987191.6174999999</v>
      </c>
      <c r="S18" s="48">
        <f>P18*10%</f>
        <v>794876.647</v>
      </c>
      <c r="T18" s="48">
        <f>P18*15%</f>
        <v>1192314.9704999998</v>
      </c>
      <c r="U18" s="48">
        <f>T18/6</f>
        <v>198719.16174999997</v>
      </c>
      <c r="V18" s="49">
        <f>P18*75%</f>
        <v>5961574.8525</v>
      </c>
    </row>
    <row r="19" spans="1:22" ht="16" x14ac:dyDescent="0.4">
      <c r="A19" s="15" t="s">
        <v>157</v>
      </c>
      <c r="B19" s="16" t="s">
        <v>158</v>
      </c>
      <c r="C19" s="17">
        <v>170</v>
      </c>
      <c r="D19" s="18" t="s">
        <v>50</v>
      </c>
      <c r="E19" s="19" t="s">
        <v>101</v>
      </c>
      <c r="F19" s="20">
        <v>167.46</v>
      </c>
      <c r="G19" s="20">
        <v>0</v>
      </c>
      <c r="H19" s="20">
        <v>9.5500000000000007</v>
      </c>
      <c r="I19" s="20">
        <v>0</v>
      </c>
      <c r="J19" s="20">
        <v>2.91</v>
      </c>
      <c r="K19" s="20" t="s">
        <v>159</v>
      </c>
      <c r="L19" s="18">
        <v>2</v>
      </c>
      <c r="M19" s="21">
        <f>2.5*5</f>
        <v>12.5</v>
      </c>
      <c r="N19" s="20">
        <f>F19+G19+H19+I19+J19+(L19*M19)</f>
        <v>204.92000000000002</v>
      </c>
      <c r="O19" s="22"/>
      <c r="P19" s="23">
        <v>8100975.75</v>
      </c>
      <c r="Q19" s="53"/>
      <c r="R19" s="48">
        <f>P19*25%</f>
        <v>2025243.9375</v>
      </c>
      <c r="S19" s="48">
        <f>P19*10%</f>
        <v>810097.57500000007</v>
      </c>
      <c r="T19" s="48">
        <f>P19*15%</f>
        <v>1215146.3625</v>
      </c>
      <c r="U19" s="25">
        <f>T19/6</f>
        <v>202524.39375000002</v>
      </c>
      <c r="V19" s="49">
        <f>P19*75%</f>
        <v>6075731.8125</v>
      </c>
    </row>
    <row r="20" spans="1:22" ht="16" x14ac:dyDescent="0.4">
      <c r="A20" s="89">
        <v>22</v>
      </c>
      <c r="B20" s="101" t="s">
        <v>160</v>
      </c>
      <c r="C20" s="96">
        <v>170</v>
      </c>
      <c r="D20" s="97" t="s">
        <v>50</v>
      </c>
      <c r="E20" s="98" t="s">
        <v>101</v>
      </c>
      <c r="F20" s="94">
        <v>167.46</v>
      </c>
      <c r="G20" s="94">
        <v>0</v>
      </c>
      <c r="H20" s="94">
        <v>9.5500000000000007</v>
      </c>
      <c r="I20" s="94">
        <v>0</v>
      </c>
      <c r="J20" s="94">
        <v>2.91</v>
      </c>
      <c r="K20" s="94" t="s">
        <v>161</v>
      </c>
      <c r="L20" s="97">
        <v>2</v>
      </c>
      <c r="M20" s="95">
        <f>2.5*5</f>
        <v>12.5</v>
      </c>
      <c r="N20" s="94">
        <f>F20+G20+H20+I20+J20+(L20*M20)</f>
        <v>204.92000000000002</v>
      </c>
      <c r="O20" s="22"/>
      <c r="P20" s="23">
        <v>8178126.8700000001</v>
      </c>
      <c r="Q20" s="100"/>
      <c r="R20" s="48">
        <f>P20*25%</f>
        <v>2044531.7175</v>
      </c>
      <c r="S20" s="48">
        <f>P20*10%</f>
        <v>817812.68700000003</v>
      </c>
      <c r="T20" s="48">
        <f>P20*15%</f>
        <v>1226719.0304999999</v>
      </c>
      <c r="U20" s="48">
        <f>T20/6</f>
        <v>204453.17174999998</v>
      </c>
      <c r="V20" s="49">
        <f>P20*75%</f>
        <v>6133595.1524999999</v>
      </c>
    </row>
    <row r="21" spans="1:22" ht="16" x14ac:dyDescent="0.4">
      <c r="A21" s="89">
        <v>1</v>
      </c>
      <c r="B21" s="90" t="s">
        <v>117</v>
      </c>
      <c r="C21" s="91" t="s">
        <v>58</v>
      </c>
      <c r="D21" s="92" t="s">
        <v>50</v>
      </c>
      <c r="E21" s="93" t="s">
        <v>20</v>
      </c>
      <c r="F21" s="94">
        <v>167.54</v>
      </c>
      <c r="G21" s="94">
        <v>0</v>
      </c>
      <c r="H21" s="94">
        <v>132.26</v>
      </c>
      <c r="I21" s="94">
        <v>83.68</v>
      </c>
      <c r="J21" s="94">
        <v>5.34</v>
      </c>
      <c r="K21" s="94" t="s">
        <v>118</v>
      </c>
      <c r="L21" s="92">
        <v>2</v>
      </c>
      <c r="M21" s="95">
        <f>2.5*5</f>
        <v>12.5</v>
      </c>
      <c r="N21" s="94">
        <f>F21+G21+H21+I21+J21+(L21*M21)</f>
        <v>413.81999999999994</v>
      </c>
      <c r="O21" s="22"/>
      <c r="P21" s="23">
        <v>10561406.789999999</v>
      </c>
      <c r="Q21" s="27"/>
      <c r="R21" s="48">
        <f>P21*25%</f>
        <v>2640351.6974999998</v>
      </c>
      <c r="S21" s="48">
        <f>P21*10%</f>
        <v>1056140.679</v>
      </c>
      <c r="T21" s="48">
        <f>P21*15%</f>
        <v>1584211.0184999998</v>
      </c>
      <c r="U21" s="48">
        <f>T21/6</f>
        <v>264035.16974999994</v>
      </c>
      <c r="V21" s="49">
        <f>P21*75%</f>
        <v>7921055.0924999993</v>
      </c>
    </row>
    <row r="22" spans="1:22" ht="16" x14ac:dyDescent="0.4">
      <c r="A22" s="89">
        <v>3</v>
      </c>
      <c r="B22" s="90" t="s">
        <v>121</v>
      </c>
      <c r="C22" s="91" t="s">
        <v>58</v>
      </c>
      <c r="D22" s="92" t="s">
        <v>50</v>
      </c>
      <c r="E22" s="93" t="s">
        <v>20</v>
      </c>
      <c r="F22" s="94">
        <v>167.54</v>
      </c>
      <c r="G22" s="94">
        <v>0</v>
      </c>
      <c r="H22" s="94">
        <v>102.7</v>
      </c>
      <c r="I22" s="94">
        <v>83.68</v>
      </c>
      <c r="J22" s="94">
        <v>8.75</v>
      </c>
      <c r="K22" s="94" t="s">
        <v>122</v>
      </c>
      <c r="L22" s="92">
        <v>2</v>
      </c>
      <c r="M22" s="95">
        <f>2.5*5</f>
        <v>12.5</v>
      </c>
      <c r="N22" s="94">
        <f>F22+G22+H22+I22+J22+(L22*M22)</f>
        <v>387.67</v>
      </c>
      <c r="O22" s="22"/>
      <c r="P22" s="23">
        <v>10687449.949999999</v>
      </c>
      <c r="Q22" s="27"/>
      <c r="R22" s="48">
        <f>P22*25%</f>
        <v>2671862.4874999998</v>
      </c>
      <c r="S22" s="48">
        <f>P22*10%</f>
        <v>1068744.9949999999</v>
      </c>
      <c r="T22" s="48">
        <f>P22*15%</f>
        <v>1603117.4924999999</v>
      </c>
      <c r="U22" s="48">
        <f>T22/6</f>
        <v>267186.24874999997</v>
      </c>
      <c r="V22" s="49">
        <f>P22*75%</f>
        <v>8015587.4624999994</v>
      </c>
    </row>
    <row r="23" spans="1:22" ht="16" x14ac:dyDescent="0.4">
      <c r="A23" s="89">
        <v>4</v>
      </c>
      <c r="B23" s="90" t="s">
        <v>123</v>
      </c>
      <c r="C23" s="91" t="s">
        <v>58</v>
      </c>
      <c r="D23" s="92" t="s">
        <v>50</v>
      </c>
      <c r="E23" s="93" t="s">
        <v>20</v>
      </c>
      <c r="F23" s="94">
        <v>167.54</v>
      </c>
      <c r="G23" s="94">
        <v>0</v>
      </c>
      <c r="H23" s="94">
        <v>83.68</v>
      </c>
      <c r="I23" s="94">
        <v>83.68</v>
      </c>
      <c r="J23" s="94">
        <v>5.34</v>
      </c>
      <c r="K23" s="94" t="s">
        <v>124</v>
      </c>
      <c r="L23" s="92">
        <v>2</v>
      </c>
      <c r="M23" s="95">
        <f>2.5*5</f>
        <v>12.5</v>
      </c>
      <c r="N23" s="94">
        <f>F23+G23+H23+I23+J23+(L23*M23)</f>
        <v>365.23999999999995</v>
      </c>
      <c r="O23" s="22"/>
      <c r="P23" s="23">
        <v>10775566.449999999</v>
      </c>
      <c r="Q23" s="27"/>
      <c r="R23" s="48">
        <f>P23*25%</f>
        <v>2693891.6124999998</v>
      </c>
      <c r="S23" s="48">
        <f>P23*10%</f>
        <v>1077556.645</v>
      </c>
      <c r="T23" s="48">
        <f>P23*15%</f>
        <v>1616334.9674999998</v>
      </c>
      <c r="U23" s="48">
        <f>T23/6</f>
        <v>269389.16124999995</v>
      </c>
      <c r="V23" s="49">
        <f>P23*75%</f>
        <v>8081674.8374999994</v>
      </c>
    </row>
    <row r="24" spans="1:22" ht="16" x14ac:dyDescent="0.4">
      <c r="A24" s="89">
        <v>2</v>
      </c>
      <c r="B24" s="90" t="s">
        <v>119</v>
      </c>
      <c r="C24" s="91" t="s">
        <v>58</v>
      </c>
      <c r="D24" s="92" t="s">
        <v>50</v>
      </c>
      <c r="E24" s="93" t="s">
        <v>20</v>
      </c>
      <c r="F24" s="94">
        <v>167.54</v>
      </c>
      <c r="G24" s="94">
        <v>0</v>
      </c>
      <c r="H24" s="94">
        <v>83.68</v>
      </c>
      <c r="I24" s="94">
        <v>132.26</v>
      </c>
      <c r="J24" s="94">
        <v>8.76</v>
      </c>
      <c r="K24" s="94" t="s">
        <v>120</v>
      </c>
      <c r="L24" s="92">
        <v>2</v>
      </c>
      <c r="M24" s="95">
        <f>2.5*5</f>
        <v>12.5</v>
      </c>
      <c r="N24" s="94">
        <f>F24+G24+H24+I24+J24+(L24*M24)</f>
        <v>417.24</v>
      </c>
      <c r="O24" s="22"/>
      <c r="P24" s="23">
        <v>10897023.02</v>
      </c>
      <c r="Q24" s="27"/>
      <c r="R24" s="48">
        <f>P24*25%</f>
        <v>2724255.7549999999</v>
      </c>
      <c r="S24" s="48">
        <f>P24*10%</f>
        <v>1089702.3019999999</v>
      </c>
      <c r="T24" s="48">
        <f>P24*15%</f>
        <v>1634553.453</v>
      </c>
      <c r="U24" s="48">
        <f>T24/6</f>
        <v>272425.57549999998</v>
      </c>
      <c r="V24" s="49">
        <f>P24*75%</f>
        <v>8172767.2649999997</v>
      </c>
    </row>
    <row r="25" spans="1:22" ht="16" x14ac:dyDescent="0.4">
      <c r="A25" s="15" t="s">
        <v>168</v>
      </c>
      <c r="B25" s="16" t="s">
        <v>169</v>
      </c>
      <c r="C25" s="17" t="s">
        <v>36</v>
      </c>
      <c r="D25" s="18" t="s">
        <v>50</v>
      </c>
      <c r="E25" s="19" t="s">
        <v>37</v>
      </c>
      <c r="F25" s="20">
        <v>219.39</v>
      </c>
      <c r="G25" s="20">
        <v>0</v>
      </c>
      <c r="H25" s="20">
        <v>131.84</v>
      </c>
      <c r="I25" s="20">
        <v>0</v>
      </c>
      <c r="J25" s="20">
        <v>5.34</v>
      </c>
      <c r="K25" s="20" t="s">
        <v>170</v>
      </c>
      <c r="L25" s="18">
        <v>2</v>
      </c>
      <c r="M25" s="21">
        <f>2.5*5</f>
        <v>12.5</v>
      </c>
      <c r="N25" s="20">
        <f>F25+G25+H25+I25+J25+(L25*M25)</f>
        <v>381.57</v>
      </c>
      <c r="O25" s="22"/>
      <c r="P25" s="23">
        <v>11795094.439999999</v>
      </c>
      <c r="Q25" s="53"/>
      <c r="R25" s="48">
        <f>P25*25%</f>
        <v>2948773.61</v>
      </c>
      <c r="S25" s="48">
        <f>P25*10%</f>
        <v>1179509.4439999999</v>
      </c>
      <c r="T25" s="48">
        <f>P25*15%</f>
        <v>1769264.166</v>
      </c>
      <c r="U25" s="25">
        <f>T25/6</f>
        <v>294877.36099999998</v>
      </c>
      <c r="V25" s="49">
        <f>P25*75%</f>
        <v>8846320.8300000001</v>
      </c>
    </row>
    <row r="26" spans="1:22" ht="16" x14ac:dyDescent="0.4">
      <c r="A26" s="89">
        <v>29</v>
      </c>
      <c r="B26" s="90" t="s">
        <v>177</v>
      </c>
      <c r="C26" s="96" t="s">
        <v>36</v>
      </c>
      <c r="D26" s="97" t="s">
        <v>50</v>
      </c>
      <c r="E26" s="98" t="s">
        <v>37</v>
      </c>
      <c r="F26" s="94">
        <v>219.39</v>
      </c>
      <c r="G26" s="94">
        <v>0</v>
      </c>
      <c r="H26" s="94">
        <v>131.84</v>
      </c>
      <c r="I26" s="94">
        <v>0</v>
      </c>
      <c r="J26" s="94">
        <v>8.7100000000000009</v>
      </c>
      <c r="K26" s="94" t="s">
        <v>178</v>
      </c>
      <c r="L26" s="97">
        <v>2</v>
      </c>
      <c r="M26" s="95">
        <f>2.5*5</f>
        <v>12.5</v>
      </c>
      <c r="N26" s="94">
        <f>F26+G26+H26+I26+J26+(L26*M26)</f>
        <v>384.94</v>
      </c>
      <c r="O26" s="22"/>
      <c r="P26" s="23">
        <v>11870391.560000001</v>
      </c>
      <c r="Q26" s="100"/>
      <c r="R26" s="48">
        <f>P26*25%</f>
        <v>2967597.89</v>
      </c>
      <c r="S26" s="48">
        <f>P26*10%</f>
        <v>1187039.1560000002</v>
      </c>
      <c r="T26" s="48">
        <f>P26*15%</f>
        <v>1780558.7339999999</v>
      </c>
      <c r="U26" s="48">
        <f>T26/6</f>
        <v>296759.78899999999</v>
      </c>
      <c r="V26" s="49">
        <f>P26*75%</f>
        <v>8902793.6699999999</v>
      </c>
    </row>
    <row r="27" spans="1:22" ht="16" x14ac:dyDescent="0.4">
      <c r="A27" s="15" t="s">
        <v>174</v>
      </c>
      <c r="B27" s="16" t="s">
        <v>175</v>
      </c>
      <c r="C27" s="17" t="s">
        <v>36</v>
      </c>
      <c r="D27" s="18" t="s">
        <v>50</v>
      </c>
      <c r="E27" s="19" t="s">
        <v>37</v>
      </c>
      <c r="F27" s="20">
        <v>219.39</v>
      </c>
      <c r="G27" s="20">
        <v>0</v>
      </c>
      <c r="H27" s="20">
        <v>131.84</v>
      </c>
      <c r="I27" s="20">
        <v>0</v>
      </c>
      <c r="J27" s="20">
        <v>5.33</v>
      </c>
      <c r="K27" s="20" t="s">
        <v>176</v>
      </c>
      <c r="L27" s="18">
        <v>2</v>
      </c>
      <c r="M27" s="21">
        <f>2.5*5</f>
        <v>12.5</v>
      </c>
      <c r="N27" s="20">
        <f>F27+G27+H27+I27+J27+(L27*M27)</f>
        <v>381.56</v>
      </c>
      <c r="O27" s="22"/>
      <c r="P27" s="23">
        <v>11948348.140000001</v>
      </c>
      <c r="Q27" s="53"/>
      <c r="R27" s="48">
        <f>P27*25%</f>
        <v>2987087.0350000001</v>
      </c>
      <c r="S27" s="48">
        <f>P27*10%</f>
        <v>1194834.814</v>
      </c>
      <c r="T27" s="48">
        <f>P27*15%</f>
        <v>1792252.2210000001</v>
      </c>
      <c r="U27" s="25">
        <f>T27/6</f>
        <v>298708.7035</v>
      </c>
      <c r="V27" s="49">
        <f>P27*75%</f>
        <v>8961261.1050000004</v>
      </c>
    </row>
    <row r="28" spans="1:22" ht="16" x14ac:dyDescent="0.4">
      <c r="A28" s="185" t="s">
        <v>171</v>
      </c>
      <c r="B28" s="173" t="s">
        <v>172</v>
      </c>
      <c r="C28" s="174" t="s">
        <v>36</v>
      </c>
      <c r="D28" s="175" t="s">
        <v>50</v>
      </c>
      <c r="E28" s="176" t="s">
        <v>37</v>
      </c>
      <c r="F28" s="177">
        <v>219.39</v>
      </c>
      <c r="G28" s="177">
        <v>0</v>
      </c>
      <c r="H28" s="177">
        <v>131.84</v>
      </c>
      <c r="I28" s="177">
        <v>0</v>
      </c>
      <c r="J28" s="177">
        <v>5.34</v>
      </c>
      <c r="K28" s="177" t="s">
        <v>173</v>
      </c>
      <c r="L28" s="175">
        <v>2</v>
      </c>
      <c r="M28" s="178">
        <f>2.5*5</f>
        <v>12.5</v>
      </c>
      <c r="N28" s="177">
        <f>F28+G28+H28+I28+J28+(L28*M28)</f>
        <v>381.57</v>
      </c>
      <c r="O28" s="179"/>
      <c r="P28" s="171">
        <v>12211630.560000001</v>
      </c>
      <c r="Q28" s="184"/>
      <c r="R28" s="181">
        <f>P28*25%</f>
        <v>3052907.64</v>
      </c>
      <c r="S28" s="181">
        <f>P28*10%</f>
        <v>1221163.0560000001</v>
      </c>
      <c r="T28" s="181">
        <f>P28*15%</f>
        <v>1831744.584</v>
      </c>
      <c r="U28" s="182">
        <f>T28/6</f>
        <v>305290.76400000002</v>
      </c>
      <c r="V28" s="183">
        <f>P28*75%</f>
        <v>9158722.9199999999</v>
      </c>
    </row>
    <row r="29" spans="1:22" ht="16" x14ac:dyDescent="0.4">
      <c r="A29" s="153">
        <v>25</v>
      </c>
      <c r="B29" s="90" t="s">
        <v>167</v>
      </c>
      <c r="C29" s="96" t="s">
        <v>25</v>
      </c>
      <c r="D29" s="97" t="s">
        <v>50</v>
      </c>
      <c r="E29" s="98" t="s">
        <v>26</v>
      </c>
      <c r="F29" s="94">
        <v>334.93</v>
      </c>
      <c r="G29" s="94">
        <v>0</v>
      </c>
      <c r="H29" s="94">
        <v>19.100000000000001</v>
      </c>
      <c r="I29" s="94">
        <v>0</v>
      </c>
      <c r="J29" s="94">
        <v>5.49</v>
      </c>
      <c r="K29" s="94" t="s">
        <v>115</v>
      </c>
      <c r="L29" s="97">
        <v>3</v>
      </c>
      <c r="M29" s="95">
        <f>2.5*5</f>
        <v>12.5</v>
      </c>
      <c r="N29" s="94">
        <f>F29+G29+H29+I29+J29+(L29*M29)</f>
        <v>397.02000000000004</v>
      </c>
      <c r="O29" s="22"/>
      <c r="P29" s="23">
        <v>12741572.77</v>
      </c>
      <c r="Q29" s="100"/>
      <c r="R29" s="48">
        <f>P29*25%</f>
        <v>3185393.1924999999</v>
      </c>
      <c r="S29" s="48">
        <f>P29*10%</f>
        <v>1274157.277</v>
      </c>
      <c r="T29" s="48">
        <f>P29*15%</f>
        <v>1911235.9154999999</v>
      </c>
      <c r="U29" s="48">
        <f>T29/6</f>
        <v>318539.31925</v>
      </c>
      <c r="V29" s="49">
        <f>P29*75%</f>
        <v>9556179.5775000006</v>
      </c>
    </row>
  </sheetData>
  <sortState xmlns:xlrd2="http://schemas.microsoft.com/office/spreadsheetml/2017/richdata2" ref="A2:V29">
    <sortCondition ref="P2:P2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DB42-6B66-4C96-9B6C-7E09DD369900}">
  <dimension ref="B4:P29"/>
  <sheetViews>
    <sheetView topLeftCell="A11" zoomScale="71" zoomScaleNormal="71" workbookViewId="0">
      <selection activeCell="R15" sqref="R15"/>
    </sheetView>
  </sheetViews>
  <sheetFormatPr defaultColWidth="10.90625" defaultRowHeight="14.5" x14ac:dyDescent="0.35"/>
  <cols>
    <col min="2" max="2" width="19.7265625" customWidth="1"/>
    <col min="3" max="3" width="16.26953125" customWidth="1"/>
    <col min="6" max="6" width="14" customWidth="1"/>
    <col min="13" max="13" width="15.26953125" customWidth="1"/>
    <col min="16" max="16" width="15.81640625" customWidth="1"/>
  </cols>
  <sheetData>
    <row r="4" spans="2:16" ht="25" x14ac:dyDescent="0.7">
      <c r="B4" s="115"/>
      <c r="L4" s="116"/>
      <c r="N4" s="141"/>
    </row>
    <row r="5" spans="2:16" ht="25" x14ac:dyDescent="0.7">
      <c r="B5" s="115"/>
      <c r="L5" s="144" t="s">
        <v>179</v>
      </c>
      <c r="M5" s="145"/>
      <c r="N5" s="146">
        <f>126-N7</f>
        <v>72</v>
      </c>
      <c r="O5" s="147">
        <f>+N5/126</f>
        <v>0.5714285714285714</v>
      </c>
      <c r="P5" s="69"/>
    </row>
    <row r="6" spans="2:16" ht="25" x14ac:dyDescent="0.7">
      <c r="L6" s="116"/>
      <c r="M6" s="117"/>
      <c r="N6" s="141"/>
      <c r="O6" s="118"/>
    </row>
    <row r="7" spans="2:16" ht="25" x14ac:dyDescent="0.7">
      <c r="L7" s="116" t="s">
        <v>180</v>
      </c>
      <c r="M7" s="119"/>
      <c r="N7" s="120">
        <f>+N10+I10+D10</f>
        <v>54</v>
      </c>
      <c r="O7" s="121">
        <f>+N7/126</f>
        <v>0.42857142857142855</v>
      </c>
    </row>
    <row r="8" spans="2:16" ht="61.5" x14ac:dyDescent="0.35">
      <c r="B8" s="148" t="s">
        <v>229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</row>
    <row r="9" spans="2:16" ht="15" thickBot="1" x14ac:dyDescent="0.4"/>
    <row r="10" spans="2:16" ht="29" thickBot="1" x14ac:dyDescent="0.7">
      <c r="B10" s="122"/>
      <c r="C10" s="122"/>
      <c r="D10" s="123">
        <v>26</v>
      </c>
      <c r="E10" s="122"/>
      <c r="F10" s="122"/>
      <c r="G10" s="122"/>
      <c r="H10" s="122"/>
      <c r="I10" s="123">
        <v>9</v>
      </c>
      <c r="J10" s="122"/>
      <c r="K10" s="122"/>
      <c r="L10" s="122"/>
      <c r="M10" s="122"/>
      <c r="N10" s="123">
        <v>19</v>
      </c>
      <c r="O10" s="122"/>
      <c r="P10" s="122"/>
    </row>
    <row r="11" spans="2:16" ht="28.5" x14ac:dyDescent="0.65">
      <c r="B11" s="122"/>
      <c r="C11" s="122"/>
      <c r="D11" s="124" t="s">
        <v>181</v>
      </c>
      <c r="E11" s="122"/>
      <c r="F11" s="122"/>
      <c r="G11" s="122"/>
      <c r="H11" s="122"/>
      <c r="I11" s="124" t="s">
        <v>182</v>
      </c>
      <c r="J11" s="122"/>
      <c r="K11" s="122"/>
      <c r="L11" s="122"/>
      <c r="M11" s="122"/>
      <c r="N11" s="124" t="s">
        <v>234</v>
      </c>
      <c r="O11" s="122"/>
      <c r="P11" s="122"/>
    </row>
    <row r="12" spans="2:16" ht="21" x14ac:dyDescent="0.5">
      <c r="B12" s="125" t="s">
        <v>183</v>
      </c>
      <c r="C12" s="125" t="s">
        <v>183</v>
      </c>
      <c r="D12" s="126"/>
      <c r="E12" s="127" t="s">
        <v>184</v>
      </c>
      <c r="F12" s="127" t="s">
        <v>184</v>
      </c>
      <c r="G12" s="126"/>
      <c r="H12" s="126"/>
      <c r="I12" s="126"/>
      <c r="J12" s="126"/>
      <c r="K12" s="126"/>
      <c r="L12" s="127" t="s">
        <v>184</v>
      </c>
      <c r="M12" s="127" t="s">
        <v>184</v>
      </c>
      <c r="N12" s="126"/>
      <c r="O12" s="127" t="s">
        <v>183</v>
      </c>
      <c r="P12" s="127" t="s">
        <v>183</v>
      </c>
    </row>
    <row r="13" spans="2:16" ht="18.5" x14ac:dyDescent="0.45">
      <c r="B13" s="128">
        <v>1</v>
      </c>
      <c r="C13" s="128">
        <v>2</v>
      </c>
      <c r="D13" s="128"/>
      <c r="E13" s="128">
        <v>3</v>
      </c>
      <c r="F13" s="128">
        <v>4</v>
      </c>
      <c r="G13" s="128"/>
      <c r="H13" s="128">
        <v>1</v>
      </c>
      <c r="I13" s="128"/>
      <c r="J13" s="128">
        <v>2</v>
      </c>
      <c r="K13" s="128"/>
      <c r="L13" s="128">
        <v>3</v>
      </c>
      <c r="M13" s="128">
        <v>4</v>
      </c>
      <c r="N13" s="128"/>
      <c r="O13" s="128">
        <v>1</v>
      </c>
      <c r="P13" s="128">
        <v>2</v>
      </c>
    </row>
    <row r="14" spans="2:16" ht="34.5" customHeight="1" x14ac:dyDescent="0.5">
      <c r="B14" s="142" t="s">
        <v>185</v>
      </c>
      <c r="C14" s="129" t="s">
        <v>189</v>
      </c>
      <c r="D14" s="130" t="s">
        <v>36</v>
      </c>
      <c r="E14" s="142" t="s">
        <v>186</v>
      </c>
      <c r="F14" s="143" t="s">
        <v>187</v>
      </c>
      <c r="H14" s="143" t="s">
        <v>188</v>
      </c>
      <c r="I14" s="130" t="s">
        <v>36</v>
      </c>
      <c r="J14" s="143" t="s">
        <v>189</v>
      </c>
      <c r="L14" s="143" t="s">
        <v>190</v>
      </c>
      <c r="M14" s="142" t="s">
        <v>191</v>
      </c>
      <c r="N14" s="130" t="s">
        <v>36</v>
      </c>
      <c r="O14" s="142" t="s">
        <v>185</v>
      </c>
      <c r="P14" s="142" t="s">
        <v>192</v>
      </c>
    </row>
    <row r="15" spans="2:16" ht="38.25" customHeight="1" x14ac:dyDescent="0.5">
      <c r="B15" s="143" t="s">
        <v>193</v>
      </c>
      <c r="C15" s="142" t="s">
        <v>194</v>
      </c>
      <c r="D15" s="130">
        <v>12</v>
      </c>
      <c r="E15" s="143" t="s">
        <v>193</v>
      </c>
      <c r="F15" s="142" t="s">
        <v>194</v>
      </c>
      <c r="H15" s="131">
        <v>1201</v>
      </c>
      <c r="I15" s="130">
        <v>12</v>
      </c>
      <c r="J15" s="143">
        <v>1202</v>
      </c>
      <c r="L15" s="142" t="s">
        <v>195</v>
      </c>
      <c r="M15" s="131" t="s">
        <v>196</v>
      </c>
      <c r="N15" s="130">
        <v>12</v>
      </c>
      <c r="O15" s="142" t="s">
        <v>195</v>
      </c>
      <c r="P15" s="132" t="s">
        <v>194</v>
      </c>
    </row>
    <row r="16" spans="2:16" ht="29" x14ac:dyDescent="0.5">
      <c r="B16" s="131">
        <v>1101</v>
      </c>
      <c r="C16" s="131" t="s">
        <v>197</v>
      </c>
      <c r="D16" s="130">
        <v>11</v>
      </c>
      <c r="E16" s="131">
        <v>1103</v>
      </c>
      <c r="F16" s="129">
        <v>1104</v>
      </c>
      <c r="H16" s="142">
        <v>1101</v>
      </c>
      <c r="I16" s="130">
        <v>11</v>
      </c>
      <c r="J16" s="143">
        <v>1102</v>
      </c>
      <c r="L16" s="142">
        <v>1103</v>
      </c>
      <c r="M16" s="142">
        <v>1104</v>
      </c>
      <c r="N16" s="130">
        <v>11</v>
      </c>
      <c r="O16" s="143">
        <v>1101</v>
      </c>
      <c r="P16" s="142">
        <v>1102</v>
      </c>
    </row>
    <row r="17" spans="2:16" ht="29" x14ac:dyDescent="0.5">
      <c r="B17" s="143">
        <v>1001</v>
      </c>
      <c r="C17" s="131">
        <v>1002</v>
      </c>
      <c r="D17" s="130">
        <v>10</v>
      </c>
      <c r="E17" s="131">
        <v>1003</v>
      </c>
      <c r="F17" s="129">
        <v>1004</v>
      </c>
      <c r="H17" s="142">
        <v>1001</v>
      </c>
      <c r="I17" s="130">
        <v>10</v>
      </c>
      <c r="J17" s="142">
        <v>1002</v>
      </c>
      <c r="L17" s="142">
        <v>1003</v>
      </c>
      <c r="M17" s="142">
        <v>1004</v>
      </c>
      <c r="N17" s="130">
        <v>10</v>
      </c>
      <c r="O17" s="131">
        <v>1001</v>
      </c>
      <c r="P17" s="131" t="s">
        <v>198</v>
      </c>
    </row>
    <row r="18" spans="2:16" ht="29" x14ac:dyDescent="0.5">
      <c r="B18" s="131">
        <v>901</v>
      </c>
      <c r="C18" s="131" t="s">
        <v>199</v>
      </c>
      <c r="D18" s="130">
        <v>9</v>
      </c>
      <c r="E18" s="131">
        <v>903</v>
      </c>
      <c r="F18" s="131" t="s">
        <v>200</v>
      </c>
      <c r="H18" s="142">
        <v>901</v>
      </c>
      <c r="I18" s="130">
        <v>9</v>
      </c>
      <c r="J18" s="142">
        <v>902</v>
      </c>
      <c r="L18" s="142">
        <v>903</v>
      </c>
      <c r="M18" s="142">
        <v>904</v>
      </c>
      <c r="N18" s="130">
        <v>9</v>
      </c>
      <c r="O18" s="131">
        <v>901</v>
      </c>
      <c r="P18" s="131">
        <v>902</v>
      </c>
    </row>
    <row r="19" spans="2:16" ht="43.5" x14ac:dyDescent="0.5">
      <c r="B19" s="131" t="s">
        <v>201</v>
      </c>
      <c r="C19" s="131" t="s">
        <v>202</v>
      </c>
      <c r="D19" s="130">
        <v>8</v>
      </c>
      <c r="E19" s="134">
        <v>803</v>
      </c>
      <c r="F19" s="131">
        <v>804</v>
      </c>
      <c r="H19" s="142">
        <v>801</v>
      </c>
      <c r="I19" s="130">
        <v>8</v>
      </c>
      <c r="J19" s="131">
        <v>802</v>
      </c>
      <c r="L19" s="143" t="s">
        <v>203</v>
      </c>
      <c r="M19" s="129" t="s">
        <v>232</v>
      </c>
      <c r="N19" s="130">
        <v>8</v>
      </c>
      <c r="O19" s="131" t="s">
        <v>201</v>
      </c>
      <c r="P19" s="131" t="s">
        <v>202</v>
      </c>
    </row>
    <row r="20" spans="2:16" ht="43.5" x14ac:dyDescent="0.5">
      <c r="B20" s="131" t="s">
        <v>204</v>
      </c>
      <c r="C20" s="131" t="s">
        <v>205</v>
      </c>
      <c r="D20" s="130">
        <v>7</v>
      </c>
      <c r="E20" s="129">
        <v>703</v>
      </c>
      <c r="F20" s="129">
        <v>704</v>
      </c>
      <c r="H20" s="142">
        <v>701</v>
      </c>
      <c r="I20" s="130">
        <v>7</v>
      </c>
      <c r="J20" s="131" t="s">
        <v>206</v>
      </c>
      <c r="L20" s="142">
        <v>703</v>
      </c>
      <c r="M20" s="143" t="s">
        <v>207</v>
      </c>
      <c r="N20" s="130">
        <v>7</v>
      </c>
      <c r="O20" s="131" t="s">
        <v>208</v>
      </c>
      <c r="P20" s="131" t="s">
        <v>205</v>
      </c>
    </row>
    <row r="21" spans="2:16" ht="43.5" x14ac:dyDescent="0.5">
      <c r="B21" s="131" t="s">
        <v>209</v>
      </c>
      <c r="C21" s="131" t="s">
        <v>210</v>
      </c>
      <c r="D21" s="130">
        <v>6</v>
      </c>
      <c r="E21" s="129">
        <v>603</v>
      </c>
      <c r="F21" s="129">
        <v>604</v>
      </c>
      <c r="H21" s="142">
        <v>601</v>
      </c>
      <c r="I21" s="130">
        <v>6</v>
      </c>
      <c r="J21" s="143">
        <v>602</v>
      </c>
      <c r="L21" s="142">
        <v>603</v>
      </c>
      <c r="M21" s="142">
        <v>604</v>
      </c>
      <c r="N21" s="130">
        <v>6</v>
      </c>
      <c r="O21" s="131">
        <v>601</v>
      </c>
      <c r="P21" s="129" t="s">
        <v>233</v>
      </c>
    </row>
    <row r="22" spans="2:16" ht="43.5" x14ac:dyDescent="0.5">
      <c r="B22" s="131" t="s">
        <v>211</v>
      </c>
      <c r="C22" s="129" t="s">
        <v>230</v>
      </c>
      <c r="D22" s="130">
        <v>5</v>
      </c>
      <c r="E22" s="129" t="s">
        <v>231</v>
      </c>
      <c r="F22" s="131" t="s">
        <v>212</v>
      </c>
      <c r="H22" s="131">
        <v>501</v>
      </c>
      <c r="I22" s="130">
        <v>5</v>
      </c>
      <c r="J22" s="131">
        <v>502</v>
      </c>
      <c r="L22" s="142">
        <v>503</v>
      </c>
      <c r="M22" s="142">
        <v>504</v>
      </c>
      <c r="N22" s="130">
        <v>5</v>
      </c>
      <c r="O22" s="131">
        <v>501</v>
      </c>
      <c r="P22" s="131" t="s">
        <v>213</v>
      </c>
    </row>
    <row r="23" spans="2:16" ht="29" x14ac:dyDescent="0.5">
      <c r="B23" s="131">
        <v>401</v>
      </c>
      <c r="C23" s="131" t="s">
        <v>214</v>
      </c>
      <c r="D23" s="130">
        <v>4</v>
      </c>
      <c r="E23" s="129">
        <v>403</v>
      </c>
      <c r="F23" s="133" t="s">
        <v>215</v>
      </c>
      <c r="H23" s="129">
        <v>401</v>
      </c>
      <c r="I23" s="130">
        <v>4</v>
      </c>
      <c r="J23" s="143">
        <v>402</v>
      </c>
      <c r="L23" s="142">
        <v>403</v>
      </c>
      <c r="M23" s="142">
        <v>404</v>
      </c>
      <c r="N23" s="130">
        <v>4</v>
      </c>
      <c r="O23" s="131">
        <v>401</v>
      </c>
      <c r="P23" s="131">
        <v>402</v>
      </c>
    </row>
    <row r="24" spans="2:16" ht="29" x14ac:dyDescent="0.5">
      <c r="B24" s="131">
        <v>301</v>
      </c>
      <c r="C24" s="131" t="s">
        <v>216</v>
      </c>
      <c r="D24" s="130">
        <v>3</v>
      </c>
      <c r="E24" s="129">
        <v>303</v>
      </c>
      <c r="F24" s="129">
        <v>304</v>
      </c>
      <c r="H24" s="131">
        <v>301</v>
      </c>
      <c r="I24" s="130">
        <v>3</v>
      </c>
      <c r="J24" s="131">
        <v>302</v>
      </c>
      <c r="L24" s="142">
        <v>303</v>
      </c>
      <c r="M24" s="131">
        <v>304</v>
      </c>
      <c r="N24" s="130">
        <v>3</v>
      </c>
      <c r="O24" s="131">
        <v>301</v>
      </c>
      <c r="P24" s="131">
        <v>302</v>
      </c>
    </row>
    <row r="25" spans="2:16" ht="29" x14ac:dyDescent="0.5">
      <c r="B25" s="133" t="s">
        <v>217</v>
      </c>
      <c r="C25" s="131">
        <v>202</v>
      </c>
      <c r="D25" s="130">
        <v>2</v>
      </c>
      <c r="E25" s="131">
        <v>203</v>
      </c>
      <c r="F25" s="131" t="s">
        <v>218</v>
      </c>
      <c r="H25" s="142">
        <v>201</v>
      </c>
      <c r="I25" s="130">
        <v>2</v>
      </c>
      <c r="J25" s="133" t="s">
        <v>219</v>
      </c>
      <c r="L25" s="135">
        <v>203</v>
      </c>
      <c r="M25" s="142">
        <v>204</v>
      </c>
      <c r="N25" s="130">
        <v>2</v>
      </c>
      <c r="O25" s="131">
        <v>201</v>
      </c>
      <c r="P25" s="131">
        <v>202</v>
      </c>
    </row>
    <row r="26" spans="2:16" ht="21" x14ac:dyDescent="0.5">
      <c r="B26" s="143" t="s">
        <v>220</v>
      </c>
      <c r="C26" s="143" t="s">
        <v>221</v>
      </c>
      <c r="D26" s="136" t="s">
        <v>222</v>
      </c>
      <c r="E26" s="143" t="s">
        <v>223</v>
      </c>
      <c r="F26" s="143" t="s">
        <v>224</v>
      </c>
      <c r="H26" s="137" t="s">
        <v>225</v>
      </c>
      <c r="I26" s="136" t="s">
        <v>222</v>
      </c>
      <c r="J26" s="131" t="s">
        <v>226</v>
      </c>
      <c r="L26" s="142" t="s">
        <v>223</v>
      </c>
      <c r="M26" s="142" t="s">
        <v>224</v>
      </c>
      <c r="N26" s="136" t="s">
        <v>222</v>
      </c>
      <c r="O26" s="142" t="s">
        <v>220</v>
      </c>
      <c r="P26" s="142" t="s">
        <v>221</v>
      </c>
    </row>
    <row r="27" spans="2:16" ht="21" x14ac:dyDescent="0.55000000000000004">
      <c r="B27" s="138" t="s">
        <v>227</v>
      </c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40"/>
      <c r="P27" s="139"/>
    </row>
    <row r="28" spans="2:16" ht="21" x14ac:dyDescent="0.55000000000000004">
      <c r="B28" s="138" t="s">
        <v>228</v>
      </c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40"/>
      <c r="P28" s="139"/>
    </row>
    <row r="29" spans="2:16" ht="21" x14ac:dyDescent="0.55000000000000004">
      <c r="B29" s="138" t="s">
        <v>228</v>
      </c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40"/>
      <c r="P29" s="139"/>
    </row>
  </sheetData>
  <mergeCells count="1">
    <mergeCell ref="B8:P8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Lista de precios</vt:lpstr>
      <vt:lpstr>Sheet2</vt:lpstr>
      <vt:lpstr>Sheet1</vt:lpstr>
      <vt:lpstr>Ubicación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Ortiz Martinez</dc:creator>
  <cp:lastModifiedBy>MARIA DE LOS ANGELES CASTILLO</cp:lastModifiedBy>
  <cp:lastPrinted>2026-07-01T17:24:29Z</cp:lastPrinted>
  <dcterms:created xsi:type="dcterms:W3CDTF">2026-05-26T21:52:09Z</dcterms:created>
  <dcterms:modified xsi:type="dcterms:W3CDTF">2026-07-29T04:08:33Z</dcterms:modified>
</cp:coreProperties>
</file>