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ce List" sheetId="1" r:id="rId4"/>
    <sheet state="hidden" name="Sheet1" sheetId="2" r:id="rId5"/>
  </sheets>
  <definedNames/>
  <calcPr/>
</workbook>
</file>

<file path=xl/sharedStrings.xml><?xml version="1.0" encoding="utf-8"?>
<sst xmlns="http://schemas.openxmlformats.org/spreadsheetml/2006/main" count="474" uniqueCount="122">
  <si>
    <t>CARACTERÍSTICAS</t>
  </si>
  <si>
    <t>CN</t>
  </si>
  <si>
    <t>Connecting</t>
  </si>
  <si>
    <t>JD</t>
  </si>
  <si>
    <t>Jardín en comodato</t>
  </si>
  <si>
    <r>
      <rPr>
        <rFont val="Arial"/>
        <color rgb="FFFFFFFF"/>
        <sz val="1.0"/>
      </rPr>
      <t>"</t>
    </r>
    <r>
      <rPr>
        <rFont val="Arial"/>
        <color rgb="FFFFFFFF"/>
      </rPr>
      <t>+</t>
    </r>
    <r>
      <rPr>
        <rFont val="Arial"/>
        <color rgb="FFFFFFFF"/>
        <sz val="1.0"/>
      </rPr>
      <t>"</t>
    </r>
  </si>
  <si>
    <t>Permite redistribución</t>
  </si>
  <si>
    <t>1ER NIVEL</t>
  </si>
  <si>
    <t>Tipología</t>
  </si>
  <si>
    <t>Habitaciones</t>
  </si>
  <si>
    <t>Baños</t>
  </si>
  <si>
    <t>Característica</t>
  </si>
  <si>
    <t>Interior</t>
  </si>
  <si>
    <t>Terraza</t>
  </si>
  <si>
    <t>Total</t>
  </si>
  <si>
    <t>Jacuzzi</t>
  </si>
  <si>
    <t>Precio</t>
  </si>
  <si>
    <t>Status</t>
  </si>
  <si>
    <t>m2</t>
  </si>
  <si>
    <t>ft2</t>
  </si>
  <si>
    <t>N1 - A1</t>
  </si>
  <si>
    <t>N/A</t>
  </si>
  <si>
    <t>VENDIDO</t>
  </si>
  <si>
    <t>N1 - A2</t>
  </si>
  <si>
    <t>N1 - A3</t>
  </si>
  <si>
    <t>1 +</t>
  </si>
  <si>
    <t>CN / JD</t>
  </si>
  <si>
    <t>Opcional</t>
  </si>
  <si>
    <t>N1 - A4</t>
  </si>
  <si>
    <t>1 ++</t>
  </si>
  <si>
    <t>N1 - A5</t>
  </si>
  <si>
    <t>N1 - B1</t>
  </si>
  <si>
    <t>N1 - B2</t>
  </si>
  <si>
    <t>2 +</t>
  </si>
  <si>
    <t>N1 - B3</t>
  </si>
  <si>
    <t>2NDO NIVEL</t>
  </si>
  <si>
    <t>N2 - A1</t>
  </si>
  <si>
    <t>N2 - A2</t>
  </si>
  <si>
    <t>N2 - A3</t>
  </si>
  <si>
    <t>N2 - A4</t>
  </si>
  <si>
    <t>N2 - A5</t>
  </si>
  <si>
    <t>N2 - A6</t>
  </si>
  <si>
    <t>N2 - B1</t>
  </si>
  <si>
    <t>N2 - B2</t>
  </si>
  <si>
    <t>N2 - B3</t>
  </si>
  <si>
    <t>N2 - B4</t>
  </si>
  <si>
    <t>N2 - B5</t>
  </si>
  <si>
    <t>N2 - B6</t>
  </si>
  <si>
    <t>N2 - B7</t>
  </si>
  <si>
    <t>N2 - B8</t>
  </si>
  <si>
    <t>3ER NIVEL</t>
  </si>
  <si>
    <t>N3 - A1</t>
  </si>
  <si>
    <t>N3 - A2</t>
  </si>
  <si>
    <t>N3 - A3</t>
  </si>
  <si>
    <t>N3 - A4</t>
  </si>
  <si>
    <t>N3 - A5</t>
  </si>
  <si>
    <t>N3 - A6</t>
  </si>
  <si>
    <t>N3 - B1</t>
  </si>
  <si>
    <t>N3 - B2</t>
  </si>
  <si>
    <t>N3 - B3</t>
  </si>
  <si>
    <t>N3 - B4</t>
  </si>
  <si>
    <t>N3 - B5</t>
  </si>
  <si>
    <t>N3 - B6</t>
  </si>
  <si>
    <t>N3 - B7</t>
  </si>
  <si>
    <t>N3 - B8</t>
  </si>
  <si>
    <t>PENTHOUSE</t>
  </si>
  <si>
    <t>Rooftop m2</t>
  </si>
  <si>
    <t>PH - A1</t>
  </si>
  <si>
    <t>PH - A2</t>
  </si>
  <si>
    <t>PH - A3</t>
  </si>
  <si>
    <t>Incluido</t>
  </si>
  <si>
    <t>PH - A4</t>
  </si>
  <si>
    <t>PH - A5</t>
  </si>
  <si>
    <t>PH - A6</t>
  </si>
  <si>
    <t>PH - B1</t>
  </si>
  <si>
    <t>PH - B2</t>
  </si>
  <si>
    <t>PH - B3</t>
  </si>
  <si>
    <t>PH - B4</t>
  </si>
  <si>
    <t>PH - B5</t>
  </si>
  <si>
    <t>PH - B6</t>
  </si>
  <si>
    <t>PH - B7</t>
  </si>
  <si>
    <t>PH - B8</t>
  </si>
  <si>
    <r>
      <rPr>
        <rFont val="Arial"/>
        <color rgb="FFFFFFFF"/>
        <sz val="1.0"/>
      </rPr>
      <t>"</t>
    </r>
    <r>
      <rPr>
        <rFont val="Arial"/>
        <color rgb="FFFFFFFF"/>
      </rPr>
      <t>+</t>
    </r>
    <r>
      <rPr>
        <rFont val="Arial"/>
        <color rgb="FFFFFFFF"/>
        <sz val="1.0"/>
      </rPr>
      <t>"</t>
    </r>
  </si>
  <si>
    <t>Neto m2</t>
  </si>
  <si>
    <t>Balcón m2</t>
  </si>
  <si>
    <t>Total m2</t>
  </si>
  <si>
    <t>$ 249,000.00</t>
  </si>
  <si>
    <t>$ 219,000.00</t>
  </si>
  <si>
    <t>$ 297,000.00</t>
  </si>
  <si>
    <t>RESERVADO.</t>
  </si>
  <si>
    <t>$ 369,000.00</t>
  </si>
  <si>
    <t>RESERVADO</t>
  </si>
  <si>
    <t>$ 265,000.00</t>
  </si>
  <si>
    <t>$ 375,000.00</t>
  </si>
  <si>
    <t>$ 385,000.00</t>
  </si>
  <si>
    <t>$ 450,000.00</t>
  </si>
  <si>
    <t>$ 290,000.00</t>
  </si>
  <si>
    <t>$ 365,000.00</t>
  </si>
  <si>
    <t>$ 240,000.00</t>
  </si>
  <si>
    <t>$ 370,000.00</t>
  </si>
  <si>
    <t>$ 320,000.00</t>
  </si>
  <si>
    <t>$ 280,000.00</t>
  </si>
  <si>
    <t>$ 395,000.00</t>
  </si>
  <si>
    <t>$ 330,000.00</t>
  </si>
  <si>
    <t>$ 390,741.00</t>
  </si>
  <si>
    <t>$ 259,000.00</t>
  </si>
  <si>
    <t>$ 295,000.00</t>
  </si>
  <si>
    <t>$ 255,000.00</t>
  </si>
  <si>
    <t>$ 370,315.00</t>
  </si>
  <si>
    <t>$ 325,000.00</t>
  </si>
  <si>
    <t>$ 405,000.00</t>
  </si>
  <si>
    <t>$ 335,000.00</t>
  </si>
  <si>
    <t>$ 490,000.00</t>
  </si>
  <si>
    <t>$ 319,000.00</t>
  </si>
  <si>
    <t>$ 475,000.00</t>
  </si>
  <si>
    <t>$ 432,161.00</t>
  </si>
  <si>
    <t>$ 424,919.00</t>
  </si>
  <si>
    <t>$ 375,724.00</t>
  </si>
  <si>
    <t>$ 510,000.00</t>
  </si>
  <si>
    <t>$ 470,000.00</t>
  </si>
  <si>
    <t>$ 480,000.00</t>
  </si>
  <si>
    <t>$ 498,000.00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</si>
</sst>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[$$]#,##0"/>
  </numFmts>
  <fonts count="16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Arial"/>
      <scheme val="minor"/>
    </font>
    <font/>
    <font>
      <b/>
      <color rgb="FFFFFFFF"/>
      <name val="Arial"/>
      <scheme val="minor"/>
    </font>
    <font>
      <sz val="10.0"/>
      <color rgb="FFFFFFFF"/>
      <name val="Calibri"/>
    </font>
    <font>
      <sz val="10.0"/>
      <color rgb="FF000000"/>
      <name val="Calibri"/>
    </font>
    <font>
      <b/>
      <color theme="1"/>
      <name val="Calibri"/>
    </font>
    <font>
      <color theme="1"/>
      <name val="Calibri"/>
    </font>
    <font>
      <color theme="1"/>
      <name val="Arial"/>
    </font>
    <font>
      <color rgb="FF000000"/>
      <name val="Docs-Calibri"/>
    </font>
    <font>
      <b/>
      <color rgb="FF000000"/>
      <name val="Calibri"/>
    </font>
    <font>
      <color rgb="FF000000"/>
      <name val="Arial"/>
    </font>
    <font>
      <b/>
      <sz val="10.0"/>
      <color theme="1"/>
      <name val="Calibri"/>
    </font>
    <font>
      <sz val="10.0"/>
      <color theme="1"/>
      <name val="Calibri"/>
    </font>
    <font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C4550"/>
        <bgColor rgb="FF1C4550"/>
      </patternFill>
    </fill>
    <fill>
      <patternFill patternType="solid">
        <fgColor rgb="FF358284"/>
        <bgColor rgb="FF358284"/>
      </patternFill>
    </fill>
    <fill>
      <patternFill patternType="solid">
        <fgColor rgb="FF76A5AF"/>
        <bgColor rgb="FF76A5AF"/>
      </patternFill>
    </fill>
    <fill>
      <patternFill patternType="solid">
        <fgColor rgb="FFD0E0E3"/>
        <bgColor rgb="FFD0E0E3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3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2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4" fontId="2" numFmtId="0" xfId="0" applyAlignment="1" applyBorder="1" applyFill="1" applyFont="1">
      <alignment horizontal="center" readingOrder="0"/>
    </xf>
    <xf borderId="4" fillId="0" fontId="3" numFmtId="0" xfId="0" applyBorder="1" applyFont="1"/>
    <xf borderId="1" fillId="0" fontId="1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1" fillId="3" fontId="4" numFmtId="0" xfId="0" applyAlignment="1" applyBorder="1" applyFont="1">
      <alignment horizontal="center" readingOrder="0"/>
    </xf>
    <xf borderId="5" fillId="4" fontId="2" numFmtId="0" xfId="0" applyAlignment="1" applyBorder="1" applyFont="1">
      <alignment horizontal="center" readingOrder="0" vertical="center"/>
    </xf>
    <xf borderId="6" fillId="4" fontId="2" numFmtId="0" xfId="0" applyAlignment="1" applyBorder="1" applyFont="1">
      <alignment horizontal="center" readingOrder="0" vertical="center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5" fontId="5" numFmtId="0" xfId="0" applyAlignment="1" applyBorder="1" applyFill="1" applyFont="1">
      <alignment horizontal="center" readingOrder="0" vertical="top"/>
    </xf>
    <xf borderId="11" fillId="0" fontId="6" numFmtId="0" xfId="0" applyAlignment="1" applyBorder="1" applyFont="1">
      <alignment horizontal="center" readingOrder="0" vertical="top"/>
    </xf>
    <xf borderId="11" fillId="0" fontId="6" numFmtId="0" xfId="0" applyAlignment="1" applyBorder="1" applyFont="1">
      <alignment horizontal="center" readingOrder="0" vertical="top"/>
    </xf>
    <xf borderId="1" fillId="0" fontId="6" numFmtId="0" xfId="0" applyAlignment="1" applyBorder="1" applyFont="1">
      <alignment horizontal="center"/>
    </xf>
    <xf borderId="11" fillId="6" fontId="6" numFmtId="0" xfId="0" applyAlignment="1" applyBorder="1" applyFill="1" applyFont="1">
      <alignment horizontal="center" readingOrder="0" vertical="top"/>
    </xf>
    <xf borderId="11" fillId="6" fontId="6" numFmtId="4" xfId="0" applyAlignment="1" applyBorder="1" applyFont="1" applyNumberFormat="1">
      <alignment horizontal="center" readingOrder="0" vertical="top"/>
    </xf>
    <xf borderId="11" fillId="6" fontId="6" numFmtId="2" xfId="0" applyAlignment="1" applyBorder="1" applyFont="1" applyNumberFormat="1">
      <alignment horizontal="center" readingOrder="0" vertical="top"/>
    </xf>
    <xf borderId="11" fillId="6" fontId="7" numFmtId="0" xfId="0" applyAlignment="1" applyBorder="1" applyFont="1">
      <alignment horizontal="center"/>
    </xf>
    <xf borderId="11" fillId="6" fontId="7" numFmtId="4" xfId="0" applyAlignment="1" applyBorder="1" applyFont="1" applyNumberFormat="1">
      <alignment horizontal="center"/>
    </xf>
    <xf borderId="11" fillId="0" fontId="8" numFmtId="0" xfId="0" applyAlignment="1" applyBorder="1" applyFont="1">
      <alignment horizontal="center" readingOrder="0"/>
    </xf>
    <xf borderId="11" fillId="0" fontId="9" numFmtId="0" xfId="0" applyAlignment="1" applyBorder="1" applyFont="1">
      <alignment horizontal="center" readingOrder="0" vertical="top"/>
    </xf>
    <xf borderId="8" fillId="0" fontId="6" numFmtId="0" xfId="0" applyAlignment="1" applyBorder="1" applyFont="1">
      <alignment horizontal="center" readingOrder="0" vertical="top"/>
    </xf>
    <xf borderId="8" fillId="0" fontId="6" numFmtId="0" xfId="0" applyAlignment="1" applyBorder="1" applyFont="1">
      <alignment horizontal="center" readingOrder="0" vertical="top"/>
    </xf>
    <xf borderId="8" fillId="6" fontId="6" numFmtId="0" xfId="0" applyAlignment="1" applyBorder="1" applyFont="1">
      <alignment horizontal="center" readingOrder="0" vertical="top"/>
    </xf>
    <xf borderId="9" fillId="0" fontId="6" numFmtId="0" xfId="0" applyAlignment="1" applyBorder="1" applyFont="1">
      <alignment horizontal="center" readingOrder="0" vertical="top"/>
    </xf>
    <xf borderId="0" fillId="2" fontId="10" numFmtId="0" xfId="0" applyAlignment="1" applyFont="1">
      <alignment horizontal="center" readingOrder="0"/>
    </xf>
    <xf borderId="9" fillId="0" fontId="11" numFmtId="164" xfId="0" applyAlignment="1" applyBorder="1" applyFont="1" applyNumberFormat="1">
      <alignment horizontal="center" readingOrder="0" shrinkToFit="0" vertical="bottom" wrapText="0"/>
    </xf>
    <xf borderId="8" fillId="0" fontId="9" numFmtId="0" xfId="0" applyAlignment="1" applyBorder="1" applyFont="1">
      <alignment horizontal="center" vertical="bottom"/>
    </xf>
    <xf borderId="11" fillId="2" fontId="10" numFmtId="0" xfId="0" applyAlignment="1" applyBorder="1" applyFont="1">
      <alignment horizontal="center" readingOrder="0"/>
    </xf>
    <xf borderId="9" fillId="0" fontId="12" numFmtId="164" xfId="0" applyAlignment="1" applyBorder="1" applyFont="1" applyNumberFormat="1">
      <alignment horizontal="center" readingOrder="0" shrinkToFit="0" vertical="bottom" wrapText="0"/>
    </xf>
    <xf borderId="8" fillId="0" fontId="9" numFmtId="0" xfId="0" applyAlignment="1" applyBorder="1" applyFont="1">
      <alignment horizontal="center" readingOrder="0" vertical="bottom"/>
    </xf>
    <xf borderId="8" fillId="0" fontId="9" numFmtId="0" xfId="0" applyAlignment="1" applyBorder="1" applyFont="1">
      <alignment vertical="bottom"/>
    </xf>
    <xf borderId="11" fillId="0" fontId="6" numFmtId="0" xfId="0" applyAlignment="1" applyBorder="1" applyFont="1">
      <alignment horizontal="center" readingOrder="0"/>
    </xf>
    <xf borderId="11" fillId="6" fontId="6" numFmtId="0" xfId="0" applyAlignment="1" applyBorder="1" applyFont="1">
      <alignment horizontal="center" readingOrder="0"/>
    </xf>
    <xf borderId="11" fillId="6" fontId="6" numFmtId="4" xfId="0" applyAlignment="1" applyBorder="1" applyFont="1" applyNumberFormat="1">
      <alignment horizontal="center" readingOrder="0"/>
    </xf>
    <xf borderId="11" fillId="6" fontId="13" numFmtId="0" xfId="0" applyAlignment="1" applyBorder="1" applyFont="1">
      <alignment horizontal="center"/>
    </xf>
    <xf borderId="11" fillId="6" fontId="13" numFmtId="4" xfId="0" applyAlignment="1" applyBorder="1" applyFont="1" applyNumberFormat="1">
      <alignment horizontal="center"/>
    </xf>
    <xf borderId="11" fillId="0" fontId="14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/>
    </xf>
    <xf borderId="9" fillId="0" fontId="6" numFmtId="0" xfId="0" applyAlignment="1" applyBorder="1" applyFont="1">
      <alignment horizontal="center" readingOrder="0"/>
    </xf>
    <xf borderId="8" fillId="6" fontId="6" numFmtId="0" xfId="0" applyAlignment="1" applyBorder="1" applyFont="1">
      <alignment horizontal="center" readingOrder="0"/>
    </xf>
    <xf borderId="9" fillId="0" fontId="15" numFmtId="164" xfId="0" applyAlignment="1" applyBorder="1" applyFont="1" applyNumberFormat="1">
      <alignment horizontal="center" readingOrder="0" shrinkToFit="0" vertical="bottom" wrapText="0"/>
    </xf>
    <xf borderId="11" fillId="0" fontId="14" numFmtId="0" xfId="0" applyAlignment="1" applyBorder="1" applyFont="1">
      <alignment horizontal="center"/>
    </xf>
    <xf borderId="8" fillId="0" fontId="9" numFmtId="0" xfId="0" applyAlignment="1" applyBorder="1" applyFont="1">
      <alignment readingOrder="0" vertical="bottom"/>
    </xf>
    <xf borderId="8" fillId="6" fontId="6" numFmtId="4" xfId="0" applyAlignment="1" applyBorder="1" applyFont="1" applyNumberFormat="1">
      <alignment horizontal="center" readingOrder="0" vertical="top"/>
    </xf>
    <xf borderId="8" fillId="6" fontId="6" numFmtId="4" xfId="0" applyAlignment="1" applyBorder="1" applyFont="1" applyNumberFormat="1">
      <alignment horizontal="center" readingOrder="0"/>
    </xf>
    <xf borderId="8" fillId="0" fontId="11" numFmtId="164" xfId="0" applyAlignment="1" applyBorder="1" applyFont="1" applyNumberFormat="1">
      <alignment horizontal="center" readingOrder="0" shrinkToFit="0" vertical="bottom" wrapText="0"/>
    </xf>
    <xf borderId="8" fillId="0" fontId="9" numFmtId="0" xfId="0" applyAlignment="1" applyBorder="1" applyFont="1">
      <alignment horizontal="center" readingOrder="0" vertical="top"/>
    </xf>
    <xf borderId="8" fillId="0" fontId="9" numFmtId="0" xfId="0" applyAlignment="1" applyBorder="1" applyFont="1">
      <alignment vertical="top"/>
    </xf>
    <xf borderId="10" fillId="6" fontId="6" numFmtId="4" xfId="0" applyAlignment="1" applyBorder="1" applyFont="1" applyNumberFormat="1">
      <alignment horizontal="center" readingOrder="0"/>
    </xf>
    <xf borderId="8" fillId="0" fontId="9" numFmtId="0" xfId="0" applyAlignment="1" applyBorder="1" applyFont="1">
      <alignment readingOrder="0" vertical="top"/>
    </xf>
    <xf borderId="11" fillId="6" fontId="6" numFmtId="4" xfId="0" applyAlignment="1" applyBorder="1" applyFont="1" applyNumberFormat="1">
      <alignment horizontal="center" readingOrder="0" shrinkToFit="0" vertical="bottom" wrapText="0"/>
    </xf>
    <xf borderId="11" fillId="0" fontId="9" numFmtId="0" xfId="0" applyAlignment="1" applyBorder="1" applyFont="1">
      <alignment horizontal="center" readingOrder="0" vertical="bottom"/>
    </xf>
    <xf borderId="8" fillId="6" fontId="6" numFmtId="4" xfId="0" applyAlignment="1" applyBorder="1" applyFont="1" applyNumberFormat="1">
      <alignment horizontal="center" readingOrder="0" shrinkToFit="0" vertical="bottom" wrapText="0"/>
    </xf>
    <xf borderId="8" fillId="0" fontId="12" numFmtId="164" xfId="0" applyAlignment="1" applyBorder="1" applyFont="1" applyNumberFormat="1">
      <alignment horizontal="center" readingOrder="0" shrinkToFit="0" vertical="bottom" wrapText="0"/>
    </xf>
    <xf borderId="11" fillId="4" fontId="2" numFmtId="0" xfId="0" applyAlignment="1" applyBorder="1" applyFont="1">
      <alignment horizontal="center" readingOrder="0"/>
    </xf>
    <xf borderId="1" fillId="0" fontId="11" numFmtId="0" xfId="0" applyAlignment="1" applyBorder="1" applyFont="1">
      <alignment horizontal="center" readingOrder="0" shrinkToFit="0" vertical="bottom" wrapText="0"/>
    </xf>
    <xf borderId="11" fillId="0" fontId="1" numFmtId="0" xfId="0" applyAlignment="1" applyBorder="1" applyFont="1">
      <alignment horizontal="center"/>
    </xf>
    <xf borderId="9" fillId="0" fontId="11" numFmtId="0" xfId="0" applyAlignment="1" applyBorder="1" applyFont="1">
      <alignment horizontal="center" readingOrder="0" shrinkToFit="0" vertical="bottom" wrapText="0"/>
    </xf>
    <xf borderId="11" fillId="0" fontId="1" numFmtId="0" xfId="0" applyAlignment="1" applyBorder="1" applyFont="1">
      <alignment horizontal="center" readingOrder="0"/>
    </xf>
    <xf borderId="11" fillId="0" fontId="6" numFmtId="0" xfId="0" applyAlignment="1" applyBorder="1" applyFont="1">
      <alignment horizontal="center"/>
    </xf>
    <xf borderId="1" fillId="0" fontId="11" numFmtId="165" xfId="0" applyAlignment="1" applyBorder="1" applyFont="1" applyNumberFormat="1">
      <alignment horizontal="center" readingOrder="0" shrinkToFit="0" vertical="bottom" wrapText="0"/>
    </xf>
    <xf borderId="11" fillId="0" fontId="12" numFmtId="0" xfId="0" applyAlignment="1" applyBorder="1" applyFont="1">
      <alignment horizontal="center" readingOrder="0" shrinkToFit="0" vertical="bottom" wrapText="0"/>
    </xf>
    <xf borderId="9" fillId="0" fontId="11" numFmtId="165" xfId="0" applyAlignment="1" applyBorder="1" applyFont="1" applyNumberFormat="1">
      <alignment horizontal="center" readingOrder="0" shrinkToFit="0" vertical="bottom" wrapText="0"/>
    </xf>
    <xf borderId="8" fillId="0" fontId="6" numFmtId="0" xfId="0" applyAlignment="1" applyBorder="1" applyFont="1">
      <alignment horizontal="center"/>
    </xf>
    <xf borderId="11" fillId="0" fontId="12" numFmtId="0" xfId="0" applyAlignment="1" applyBorder="1" applyFont="1">
      <alignment horizontal="center" shrinkToFit="0" vertical="bottom" wrapText="0"/>
    </xf>
    <xf borderId="11" fillId="0" fontId="12" numFmtId="0" xfId="0" applyAlignment="1" applyBorder="1" applyFont="1">
      <alignment horizontal="center" shrinkToFit="0" vertical="bottom" wrapText="0"/>
    </xf>
    <xf borderId="8" fillId="0" fontId="6" numFmtId="0" xfId="0" applyAlignment="1" applyBorder="1" applyFont="1">
      <alignment horizontal="center"/>
    </xf>
    <xf borderId="11" fillId="0" fontId="6" numFmtId="0" xfId="0" applyAlignment="1" applyBorder="1" applyFont="1">
      <alignment horizontal="center"/>
    </xf>
    <xf borderId="11" fillId="0" fontId="9" numFmtId="0" xfId="0" applyAlignment="1" applyBorder="1" applyFont="1">
      <alignment horizontal="center" vertical="top"/>
    </xf>
    <xf borderId="8" fillId="0" fontId="9" numFmtId="0" xfId="0" applyAlignment="1" applyBorder="1" applyFont="1">
      <alignment horizontal="center" vertical="top"/>
    </xf>
    <xf borderId="8" fillId="0" fontId="9" numFmtId="0" xfId="0" applyAlignment="1" applyBorder="1" applyFont="1">
      <alignment horizontal="center" vertical="top"/>
    </xf>
    <xf borderId="10" fillId="6" fontId="6" numFmtId="0" xfId="0" applyAlignment="1" applyBorder="1" applyFont="1">
      <alignment horizontal="center" readingOrder="0"/>
    </xf>
    <xf borderId="11" fillId="6" fontId="6" numFmtId="0" xfId="0" applyAlignment="1" applyBorder="1" applyFont="1">
      <alignment horizontal="center" readingOrder="0" shrinkToFit="0" vertical="bottom" wrapText="0"/>
    </xf>
    <xf borderId="11" fillId="0" fontId="11" numFmtId="0" xfId="0" applyAlignment="1" applyBorder="1" applyFont="1">
      <alignment horizontal="center" readingOrder="0" shrinkToFit="0" vertical="bottom" wrapText="0"/>
    </xf>
    <xf borderId="8" fillId="6" fontId="6" numFmtId="0" xfId="0" applyAlignment="1" applyBorder="1" applyFont="1">
      <alignment horizontal="center" readingOrder="0" shrinkToFit="0" vertical="bottom" wrapText="0"/>
    </xf>
    <xf borderId="8" fillId="0" fontId="11" numFmtId="0" xfId="0" applyAlignment="1" applyBorder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0</xdr:rowOff>
    </xdr:from>
    <xdr:ext cx="1685925" cy="1152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0</xdr:rowOff>
    </xdr:from>
    <xdr:ext cx="1685925" cy="1152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1.5"/>
    <col customWidth="1" min="3" max="3" width="9.75"/>
    <col customWidth="1" min="4" max="4" width="10.63"/>
    <col customWidth="1" min="5" max="5" width="6.75"/>
  </cols>
  <sheetData>
    <row r="1">
      <c r="A1" s="1"/>
    </row>
    <row r="2">
      <c r="D2" s="2" t="s">
        <v>0</v>
      </c>
      <c r="E2" s="3"/>
      <c r="F2" s="3"/>
      <c r="G2" s="3"/>
      <c r="H2" s="4"/>
      <c r="I2" s="5"/>
    </row>
    <row r="3">
      <c r="D3" s="6" t="s">
        <v>1</v>
      </c>
      <c r="E3" s="7"/>
      <c r="F3" s="8" t="s">
        <v>2</v>
      </c>
      <c r="G3" s="3"/>
      <c r="H3" s="9"/>
      <c r="I3" s="10"/>
    </row>
    <row r="4">
      <c r="D4" s="6" t="s">
        <v>3</v>
      </c>
      <c r="E4" s="7"/>
      <c r="F4" s="8" t="s">
        <v>4</v>
      </c>
      <c r="G4" s="3"/>
      <c r="H4" s="9"/>
      <c r="I4" s="10"/>
    </row>
    <row r="5">
      <c r="D5" s="6" t="s">
        <v>5</v>
      </c>
      <c r="E5" s="7"/>
      <c r="F5" s="8" t="s">
        <v>6</v>
      </c>
      <c r="G5" s="3"/>
      <c r="H5" s="9"/>
      <c r="I5" s="10"/>
    </row>
    <row r="7">
      <c r="A7" s="11" t="s">
        <v>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7"/>
    </row>
    <row r="8">
      <c r="A8" s="12" t="s">
        <v>8</v>
      </c>
      <c r="B8" s="12" t="s">
        <v>9</v>
      </c>
      <c r="C8" s="12" t="s">
        <v>10</v>
      </c>
      <c r="D8" s="13" t="s">
        <v>11</v>
      </c>
      <c r="E8" s="14"/>
      <c r="F8" s="6" t="s">
        <v>12</v>
      </c>
      <c r="G8" s="7"/>
      <c r="H8" s="6" t="s">
        <v>13</v>
      </c>
      <c r="I8" s="7"/>
      <c r="J8" s="6" t="s">
        <v>14</v>
      </c>
      <c r="K8" s="7"/>
      <c r="L8" s="12" t="s">
        <v>15</v>
      </c>
      <c r="M8" s="12" t="s">
        <v>16</v>
      </c>
      <c r="N8" s="12" t="s">
        <v>17</v>
      </c>
    </row>
    <row r="9">
      <c r="A9" s="15"/>
      <c r="B9" s="15"/>
      <c r="C9" s="15"/>
      <c r="D9" s="16"/>
      <c r="E9" s="17"/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5"/>
      <c r="M9" s="15"/>
      <c r="N9" s="15"/>
    </row>
    <row r="10">
      <c r="A10" s="19" t="s">
        <v>20</v>
      </c>
      <c r="B10" s="20">
        <v>1.0</v>
      </c>
      <c r="C10" s="20">
        <v>1.5</v>
      </c>
      <c r="D10" s="21"/>
      <c r="E10" s="7"/>
      <c r="F10" s="22">
        <v>77.81</v>
      </c>
      <c r="G10" s="23">
        <f t="shared" ref="G10:G17" si="2">10.764*F10</f>
        <v>837.54684</v>
      </c>
      <c r="H10" s="22">
        <v>39.13</v>
      </c>
      <c r="I10" s="24">
        <f t="shared" ref="I10:I17" si="3">10.764*H10</f>
        <v>421.19532</v>
      </c>
      <c r="J10" s="25">
        <f t="shared" ref="J10:K10" si="1">sum(F10+H10)</f>
        <v>116.94</v>
      </c>
      <c r="K10" s="26">
        <f t="shared" si="1"/>
        <v>1258.74216</v>
      </c>
      <c r="L10" s="27"/>
      <c r="M10" s="28" t="s">
        <v>21</v>
      </c>
      <c r="N10" s="28" t="s">
        <v>22</v>
      </c>
    </row>
    <row r="11">
      <c r="A11" s="29" t="s">
        <v>23</v>
      </c>
      <c r="B11" s="30">
        <v>1.0</v>
      </c>
      <c r="C11" s="30">
        <v>1.0</v>
      </c>
      <c r="D11" s="21"/>
      <c r="E11" s="7"/>
      <c r="F11" s="31">
        <v>63.04</v>
      </c>
      <c r="G11" s="23">
        <f t="shared" si="2"/>
        <v>678.56256</v>
      </c>
      <c r="H11" s="31">
        <v>15.44</v>
      </c>
      <c r="I11" s="24">
        <f t="shared" si="3"/>
        <v>166.19616</v>
      </c>
      <c r="J11" s="25">
        <f t="shared" ref="J11:K11" si="4">sum(F11+H11)</f>
        <v>78.48</v>
      </c>
      <c r="K11" s="26">
        <f t="shared" si="4"/>
        <v>844.75872</v>
      </c>
      <c r="L11" s="27"/>
      <c r="M11" s="28" t="s">
        <v>21</v>
      </c>
      <c r="N11" s="28" t="s">
        <v>22</v>
      </c>
    </row>
    <row r="12">
      <c r="A12" s="29" t="s">
        <v>24</v>
      </c>
      <c r="B12" s="30" t="s">
        <v>25</v>
      </c>
      <c r="C12" s="30">
        <v>2.0</v>
      </c>
      <c r="D12" s="32" t="s">
        <v>26</v>
      </c>
      <c r="E12" s="17"/>
      <c r="F12" s="31">
        <v>100.87</v>
      </c>
      <c r="G12" s="23">
        <f t="shared" si="2"/>
        <v>1085.76468</v>
      </c>
      <c r="H12" s="31">
        <v>28.05</v>
      </c>
      <c r="I12" s="24">
        <f t="shared" si="3"/>
        <v>301.9302</v>
      </c>
      <c r="J12" s="25">
        <f t="shared" ref="J12:K12" si="5">sum(F12+H12)</f>
        <v>128.92</v>
      </c>
      <c r="K12" s="26">
        <f t="shared" si="5"/>
        <v>1387.69488</v>
      </c>
      <c r="L12" s="27" t="s">
        <v>27</v>
      </c>
      <c r="M12" s="28" t="s">
        <v>21</v>
      </c>
      <c r="N12" s="28" t="s">
        <v>22</v>
      </c>
    </row>
    <row r="13">
      <c r="A13" s="29" t="s">
        <v>28</v>
      </c>
      <c r="B13" s="30" t="s">
        <v>29</v>
      </c>
      <c r="C13" s="30">
        <v>1.5</v>
      </c>
      <c r="D13" s="32" t="s">
        <v>3</v>
      </c>
      <c r="E13" s="17"/>
      <c r="F13" s="31">
        <v>116.7</v>
      </c>
      <c r="G13" s="23">
        <f t="shared" si="2"/>
        <v>1256.1588</v>
      </c>
      <c r="H13" s="31">
        <v>49.23</v>
      </c>
      <c r="I13" s="24">
        <f t="shared" si="3"/>
        <v>529.91172</v>
      </c>
      <c r="J13" s="25">
        <f t="shared" ref="J13:K13" si="6">sum(F13+H13)</f>
        <v>165.93</v>
      </c>
      <c r="K13" s="26">
        <f t="shared" si="6"/>
        <v>1786.07052</v>
      </c>
      <c r="L13" s="33" t="s">
        <v>27</v>
      </c>
      <c r="M13" s="34">
        <v>486000.0</v>
      </c>
      <c r="N13" s="35"/>
    </row>
    <row r="14">
      <c r="A14" s="29" t="s">
        <v>30</v>
      </c>
      <c r="B14" s="30">
        <v>1.0</v>
      </c>
      <c r="C14" s="30">
        <v>1.0</v>
      </c>
      <c r="D14" s="32" t="s">
        <v>3</v>
      </c>
      <c r="E14" s="17"/>
      <c r="F14" s="31">
        <v>89.85</v>
      </c>
      <c r="G14" s="23">
        <f t="shared" si="2"/>
        <v>967.1454</v>
      </c>
      <c r="H14" s="31">
        <v>28.93</v>
      </c>
      <c r="I14" s="24">
        <f t="shared" si="3"/>
        <v>311.40252</v>
      </c>
      <c r="J14" s="25">
        <f t="shared" ref="J14:K14" si="7">sum(F14+H14)</f>
        <v>118.78</v>
      </c>
      <c r="K14" s="26">
        <f t="shared" si="7"/>
        <v>1278.54792</v>
      </c>
      <c r="L14" s="27"/>
      <c r="M14" s="28" t="s">
        <v>21</v>
      </c>
      <c r="N14" s="28" t="s">
        <v>22</v>
      </c>
    </row>
    <row r="15">
      <c r="A15" s="29" t="s">
        <v>31</v>
      </c>
      <c r="B15" s="30">
        <v>2.0</v>
      </c>
      <c r="C15" s="30">
        <v>2.0</v>
      </c>
      <c r="D15" s="21"/>
      <c r="E15" s="7"/>
      <c r="F15" s="31">
        <v>137.92</v>
      </c>
      <c r="G15" s="23">
        <f t="shared" si="2"/>
        <v>1484.57088</v>
      </c>
      <c r="H15" s="31">
        <v>30.25</v>
      </c>
      <c r="I15" s="24">
        <f t="shared" si="3"/>
        <v>325.611</v>
      </c>
      <c r="J15" s="25">
        <f t="shared" ref="J15:K15" si="8">sum(F15+H15)</f>
        <v>168.17</v>
      </c>
      <c r="K15" s="26">
        <f t="shared" si="8"/>
        <v>1810.18188</v>
      </c>
      <c r="L15" s="36" t="s">
        <v>27</v>
      </c>
      <c r="M15" s="37" t="s">
        <v>21</v>
      </c>
      <c r="N15" s="38" t="s">
        <v>22</v>
      </c>
    </row>
    <row r="16">
      <c r="A16" s="29" t="s">
        <v>32</v>
      </c>
      <c r="B16" s="30" t="s">
        <v>33</v>
      </c>
      <c r="C16" s="30">
        <v>2.5</v>
      </c>
      <c r="D16" s="32" t="s">
        <v>3</v>
      </c>
      <c r="E16" s="17"/>
      <c r="F16" s="31">
        <v>119.28</v>
      </c>
      <c r="G16" s="23">
        <f t="shared" si="2"/>
        <v>1283.92992</v>
      </c>
      <c r="H16" s="31">
        <v>25.02</v>
      </c>
      <c r="I16" s="24">
        <f t="shared" si="3"/>
        <v>269.31528</v>
      </c>
      <c r="J16" s="25">
        <f t="shared" ref="J16:K16" si="9">sum(F16+H16)</f>
        <v>144.3</v>
      </c>
      <c r="K16" s="26">
        <f t="shared" si="9"/>
        <v>1553.2452</v>
      </c>
      <c r="L16" s="36" t="s">
        <v>27</v>
      </c>
      <c r="M16" s="28" t="s">
        <v>21</v>
      </c>
      <c r="N16" s="28" t="s">
        <v>22</v>
      </c>
    </row>
    <row r="17">
      <c r="A17" s="29" t="s">
        <v>34</v>
      </c>
      <c r="B17" s="30" t="s">
        <v>33</v>
      </c>
      <c r="C17" s="30">
        <v>2.5</v>
      </c>
      <c r="D17" s="32" t="s">
        <v>3</v>
      </c>
      <c r="E17" s="17"/>
      <c r="F17" s="31">
        <v>158.15</v>
      </c>
      <c r="G17" s="23">
        <f t="shared" si="2"/>
        <v>1702.3266</v>
      </c>
      <c r="H17" s="31">
        <v>40.07</v>
      </c>
      <c r="I17" s="24">
        <f t="shared" si="3"/>
        <v>431.31348</v>
      </c>
      <c r="J17" s="25">
        <f t="shared" ref="J17:K17" si="10">sum(F17+H17)</f>
        <v>198.22</v>
      </c>
      <c r="K17" s="26">
        <f t="shared" si="10"/>
        <v>2133.64008</v>
      </c>
      <c r="L17" s="36" t="s">
        <v>27</v>
      </c>
      <c r="M17" s="34">
        <f>515000</f>
        <v>515000</v>
      </c>
      <c r="N17" s="39"/>
    </row>
    <row r="19">
      <c r="A19" s="11" t="s">
        <v>35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7"/>
    </row>
    <row r="20">
      <c r="A20" s="12" t="s">
        <v>8</v>
      </c>
      <c r="B20" s="12" t="s">
        <v>9</v>
      </c>
      <c r="C20" s="12" t="s">
        <v>10</v>
      </c>
      <c r="D20" s="13" t="s">
        <v>11</v>
      </c>
      <c r="E20" s="14"/>
      <c r="F20" s="6" t="s">
        <v>12</v>
      </c>
      <c r="G20" s="7"/>
      <c r="H20" s="6" t="s">
        <v>13</v>
      </c>
      <c r="I20" s="7"/>
      <c r="J20" s="6" t="s">
        <v>14</v>
      </c>
      <c r="K20" s="7"/>
      <c r="L20" s="12" t="s">
        <v>15</v>
      </c>
      <c r="M20" s="12" t="s">
        <v>16</v>
      </c>
      <c r="N20" s="12" t="s">
        <v>17</v>
      </c>
    </row>
    <row r="21">
      <c r="A21" s="15"/>
      <c r="B21" s="15"/>
      <c r="C21" s="15"/>
      <c r="D21" s="16"/>
      <c r="E21" s="17"/>
      <c r="F21" s="18" t="s">
        <v>18</v>
      </c>
      <c r="G21" s="18" t="s">
        <v>19</v>
      </c>
      <c r="H21" s="18" t="s">
        <v>18</v>
      </c>
      <c r="I21" s="18" t="s">
        <v>19</v>
      </c>
      <c r="J21" s="18" t="s">
        <v>18</v>
      </c>
      <c r="K21" s="18" t="s">
        <v>19</v>
      </c>
      <c r="L21" s="15"/>
      <c r="M21" s="15"/>
      <c r="N21" s="15"/>
    </row>
    <row r="22">
      <c r="A22" s="40" t="s">
        <v>36</v>
      </c>
      <c r="B22" s="40">
        <v>1.0</v>
      </c>
      <c r="C22" s="40">
        <v>1.5</v>
      </c>
      <c r="D22" s="21"/>
      <c r="E22" s="7"/>
      <c r="F22" s="22">
        <v>77.72</v>
      </c>
      <c r="G22" s="23">
        <f t="shared" ref="G22:G35" si="12">10.764*F22</f>
        <v>836.57808</v>
      </c>
      <c r="H22" s="41">
        <v>32.94</v>
      </c>
      <c r="I22" s="42">
        <f t="shared" ref="I22:I35" si="13">10.764*H22</f>
        <v>354.56616</v>
      </c>
      <c r="J22" s="43">
        <f t="shared" ref="J22:K22" si="11">sum(F22+H22)</f>
        <v>110.66</v>
      </c>
      <c r="K22" s="44">
        <f t="shared" si="11"/>
        <v>1191.14424</v>
      </c>
      <c r="L22" s="45"/>
      <c r="M22" s="28" t="s">
        <v>21</v>
      </c>
      <c r="N22" s="28" t="s">
        <v>22</v>
      </c>
    </row>
    <row r="23">
      <c r="A23" s="40" t="s">
        <v>37</v>
      </c>
      <c r="B23" s="46" t="s">
        <v>25</v>
      </c>
      <c r="C23" s="46">
        <v>1.5</v>
      </c>
      <c r="D23" s="47" t="s">
        <v>1</v>
      </c>
      <c r="E23" s="17"/>
      <c r="F23" s="31">
        <v>97.52</v>
      </c>
      <c r="G23" s="23">
        <f t="shared" si="12"/>
        <v>1049.70528</v>
      </c>
      <c r="H23" s="48">
        <v>25.29</v>
      </c>
      <c r="I23" s="42">
        <f t="shared" si="13"/>
        <v>272.22156</v>
      </c>
      <c r="J23" s="43">
        <f t="shared" ref="J23:K23" si="14">sum(F23+H23)</f>
        <v>122.81</v>
      </c>
      <c r="K23" s="44">
        <f t="shared" si="14"/>
        <v>1321.92684</v>
      </c>
      <c r="L23" s="45"/>
      <c r="M23" s="28" t="s">
        <v>21</v>
      </c>
      <c r="N23" s="28" t="s">
        <v>22</v>
      </c>
    </row>
    <row r="24">
      <c r="A24" s="40" t="s">
        <v>38</v>
      </c>
      <c r="B24" s="46" t="s">
        <v>29</v>
      </c>
      <c r="C24" s="46">
        <v>1.5</v>
      </c>
      <c r="D24" s="21"/>
      <c r="E24" s="7"/>
      <c r="F24" s="31">
        <v>117.2</v>
      </c>
      <c r="G24" s="23">
        <f t="shared" si="12"/>
        <v>1261.5408</v>
      </c>
      <c r="H24" s="48">
        <v>52.45</v>
      </c>
      <c r="I24" s="42">
        <f t="shared" si="13"/>
        <v>564.5718</v>
      </c>
      <c r="J24" s="43">
        <f t="shared" ref="J24:K24" si="15">sum(F24+H24)</f>
        <v>169.65</v>
      </c>
      <c r="K24" s="44">
        <f t="shared" si="15"/>
        <v>1826.1126</v>
      </c>
      <c r="L24" s="45"/>
      <c r="M24" s="34">
        <v>467000.0</v>
      </c>
      <c r="N24" s="39"/>
    </row>
    <row r="25">
      <c r="A25" s="40" t="s">
        <v>39</v>
      </c>
      <c r="B25" s="46">
        <v>1.0</v>
      </c>
      <c r="C25" s="46">
        <v>1.5</v>
      </c>
      <c r="D25" s="21"/>
      <c r="E25" s="7"/>
      <c r="F25" s="31">
        <v>69.97</v>
      </c>
      <c r="G25" s="23">
        <f t="shared" si="12"/>
        <v>753.15708</v>
      </c>
      <c r="H25" s="48">
        <v>33.49</v>
      </c>
      <c r="I25" s="42">
        <f t="shared" si="13"/>
        <v>360.48636</v>
      </c>
      <c r="J25" s="43">
        <f t="shared" ref="J25:K25" si="16">sum(F25+H25)</f>
        <v>103.46</v>
      </c>
      <c r="K25" s="44">
        <f t="shared" si="16"/>
        <v>1113.64344</v>
      </c>
      <c r="L25" s="45"/>
      <c r="M25" s="28" t="s">
        <v>21</v>
      </c>
      <c r="N25" s="28" t="s">
        <v>22</v>
      </c>
    </row>
    <row r="26">
      <c r="A26" s="40" t="s">
        <v>40</v>
      </c>
      <c r="B26" s="46">
        <v>1.0</v>
      </c>
      <c r="C26" s="46">
        <v>1.5</v>
      </c>
      <c r="D26" s="21"/>
      <c r="E26" s="7"/>
      <c r="F26" s="31">
        <v>77.86</v>
      </c>
      <c r="G26" s="23">
        <f t="shared" si="12"/>
        <v>838.08504</v>
      </c>
      <c r="H26" s="48">
        <v>21.39</v>
      </c>
      <c r="I26" s="42">
        <f t="shared" si="13"/>
        <v>230.24196</v>
      </c>
      <c r="J26" s="43">
        <f t="shared" ref="J26:K26" si="17">sum(F26+H26)</f>
        <v>99.25</v>
      </c>
      <c r="K26" s="44">
        <f t="shared" si="17"/>
        <v>1068.327</v>
      </c>
      <c r="L26" s="45"/>
      <c r="M26" s="28" t="s">
        <v>21</v>
      </c>
      <c r="N26" s="28" t="s">
        <v>22</v>
      </c>
    </row>
    <row r="27">
      <c r="A27" s="40" t="s">
        <v>41</v>
      </c>
      <c r="B27" s="46" t="s">
        <v>25</v>
      </c>
      <c r="C27" s="46">
        <v>1.5</v>
      </c>
      <c r="D27" s="21"/>
      <c r="E27" s="7"/>
      <c r="F27" s="31">
        <v>95.23</v>
      </c>
      <c r="G27" s="23">
        <f t="shared" si="12"/>
        <v>1025.05572</v>
      </c>
      <c r="H27" s="48">
        <v>82.65</v>
      </c>
      <c r="I27" s="42">
        <f t="shared" si="13"/>
        <v>889.6446</v>
      </c>
      <c r="J27" s="43">
        <f t="shared" ref="J27:K27" si="18">sum(F27+H27)</f>
        <v>177.88</v>
      </c>
      <c r="K27" s="44">
        <f t="shared" si="18"/>
        <v>1914.70032</v>
      </c>
      <c r="L27" s="45"/>
      <c r="M27" s="34">
        <f>365000*1.08</f>
        <v>394200</v>
      </c>
      <c r="N27" s="39"/>
    </row>
    <row r="28">
      <c r="A28" s="40" t="s">
        <v>42</v>
      </c>
      <c r="B28" s="46">
        <v>3.0</v>
      </c>
      <c r="C28" s="46">
        <v>2.5</v>
      </c>
      <c r="D28" s="21"/>
      <c r="E28" s="7"/>
      <c r="F28" s="31">
        <v>120.85</v>
      </c>
      <c r="G28" s="23">
        <f t="shared" si="12"/>
        <v>1300.8294</v>
      </c>
      <c r="H28" s="48">
        <v>37.25</v>
      </c>
      <c r="I28" s="42">
        <f t="shared" si="13"/>
        <v>400.959</v>
      </c>
      <c r="J28" s="43">
        <f t="shared" ref="J28:K28" si="19">sum(F28+H28)</f>
        <v>158.1</v>
      </c>
      <c r="K28" s="44">
        <f t="shared" si="19"/>
        <v>1701.7884</v>
      </c>
      <c r="L28" s="45"/>
      <c r="M28" s="28" t="s">
        <v>21</v>
      </c>
      <c r="N28" s="28" t="s">
        <v>22</v>
      </c>
    </row>
    <row r="29">
      <c r="A29" s="40" t="s">
        <v>43</v>
      </c>
      <c r="B29" s="46">
        <v>2.0</v>
      </c>
      <c r="C29" s="46">
        <v>2.0</v>
      </c>
      <c r="D29" s="47" t="s">
        <v>1</v>
      </c>
      <c r="E29" s="17"/>
      <c r="F29" s="31">
        <v>100.89</v>
      </c>
      <c r="G29" s="23">
        <f t="shared" si="12"/>
        <v>1085.97996</v>
      </c>
      <c r="H29" s="48">
        <v>32.72</v>
      </c>
      <c r="I29" s="42">
        <f t="shared" si="13"/>
        <v>352.19808</v>
      </c>
      <c r="J29" s="43">
        <f t="shared" ref="J29:K29" si="20">sum(F29+H29)</f>
        <v>133.61</v>
      </c>
      <c r="K29" s="44">
        <f t="shared" si="20"/>
        <v>1438.17804</v>
      </c>
      <c r="L29" s="45"/>
      <c r="M29" s="49" t="s">
        <v>21</v>
      </c>
      <c r="N29" s="28" t="s">
        <v>22</v>
      </c>
    </row>
    <row r="30">
      <c r="A30" s="40" t="s">
        <v>44</v>
      </c>
      <c r="B30" s="46">
        <v>2.0</v>
      </c>
      <c r="C30" s="46">
        <v>2.0</v>
      </c>
      <c r="D30" s="47" t="s">
        <v>1</v>
      </c>
      <c r="E30" s="17"/>
      <c r="F30" s="31">
        <v>100.88</v>
      </c>
      <c r="G30" s="23">
        <f t="shared" si="12"/>
        <v>1085.87232</v>
      </c>
      <c r="H30" s="48">
        <v>31.49</v>
      </c>
      <c r="I30" s="42">
        <f t="shared" si="13"/>
        <v>338.95836</v>
      </c>
      <c r="J30" s="43">
        <f t="shared" ref="J30:K30" si="21">sum(F30+H30)</f>
        <v>132.37</v>
      </c>
      <c r="K30" s="44">
        <f t="shared" si="21"/>
        <v>1424.83068</v>
      </c>
      <c r="L30" s="50"/>
      <c r="M30" s="28" t="s">
        <v>21</v>
      </c>
      <c r="N30" s="28" t="s">
        <v>22</v>
      </c>
    </row>
    <row r="31">
      <c r="A31" s="40" t="s">
        <v>45</v>
      </c>
      <c r="B31" s="46">
        <v>2.0</v>
      </c>
      <c r="C31" s="46">
        <v>2.0</v>
      </c>
      <c r="D31" s="21"/>
      <c r="E31" s="7"/>
      <c r="F31" s="31">
        <v>82.19</v>
      </c>
      <c r="G31" s="23">
        <f t="shared" si="12"/>
        <v>884.69316</v>
      </c>
      <c r="H31" s="48">
        <v>27.73</v>
      </c>
      <c r="I31" s="42">
        <f t="shared" si="13"/>
        <v>298.48572</v>
      </c>
      <c r="J31" s="43">
        <f t="shared" ref="J31:K31" si="22">sum(F31+H31)</f>
        <v>109.92</v>
      </c>
      <c r="K31" s="44">
        <f t="shared" si="22"/>
        <v>1183.17888</v>
      </c>
      <c r="L31" s="50"/>
      <c r="M31" s="28" t="s">
        <v>21</v>
      </c>
      <c r="N31" s="28" t="s">
        <v>22</v>
      </c>
    </row>
    <row r="32">
      <c r="A32" s="40" t="s">
        <v>46</v>
      </c>
      <c r="B32" s="46" t="s">
        <v>33</v>
      </c>
      <c r="C32" s="46">
        <v>2.5</v>
      </c>
      <c r="D32" s="21"/>
      <c r="E32" s="7"/>
      <c r="F32" s="31">
        <v>114.77</v>
      </c>
      <c r="G32" s="23">
        <f t="shared" si="12"/>
        <v>1235.38428</v>
      </c>
      <c r="H32" s="48">
        <v>81.1</v>
      </c>
      <c r="I32" s="42">
        <f t="shared" si="13"/>
        <v>872.9604</v>
      </c>
      <c r="J32" s="43">
        <f t="shared" ref="J32:K32" si="23">sum(F32+H32)</f>
        <v>195.87</v>
      </c>
      <c r="K32" s="44">
        <f t="shared" si="23"/>
        <v>2108.34468</v>
      </c>
      <c r="L32" s="50"/>
      <c r="M32" s="28" t="s">
        <v>21</v>
      </c>
      <c r="N32" s="28" t="s">
        <v>22</v>
      </c>
    </row>
    <row r="33">
      <c r="A33" s="40" t="s">
        <v>47</v>
      </c>
      <c r="B33" s="46">
        <v>2.0</v>
      </c>
      <c r="C33" s="46">
        <v>2.0</v>
      </c>
      <c r="D33" s="47" t="s">
        <v>1</v>
      </c>
      <c r="E33" s="17"/>
      <c r="F33" s="31">
        <v>99.91</v>
      </c>
      <c r="G33" s="23">
        <f t="shared" si="12"/>
        <v>1075.43124</v>
      </c>
      <c r="H33" s="48">
        <v>44.21</v>
      </c>
      <c r="I33" s="42">
        <f t="shared" si="13"/>
        <v>475.87644</v>
      </c>
      <c r="J33" s="43">
        <f t="shared" ref="J33:K33" si="24">sum(F33+H33)</f>
        <v>144.12</v>
      </c>
      <c r="K33" s="44">
        <f t="shared" si="24"/>
        <v>1551.30768</v>
      </c>
      <c r="L33" s="50"/>
      <c r="M33" s="49" t="s">
        <v>21</v>
      </c>
      <c r="N33" s="38" t="s">
        <v>22</v>
      </c>
    </row>
    <row r="34">
      <c r="A34" s="40" t="s">
        <v>48</v>
      </c>
      <c r="B34" s="46">
        <v>2.0</v>
      </c>
      <c r="C34" s="46">
        <v>2.5</v>
      </c>
      <c r="D34" s="21"/>
      <c r="E34" s="7"/>
      <c r="F34" s="31">
        <v>108.38</v>
      </c>
      <c r="G34" s="23">
        <f t="shared" si="12"/>
        <v>1166.60232</v>
      </c>
      <c r="H34" s="48">
        <v>38.38</v>
      </c>
      <c r="I34" s="42">
        <f t="shared" si="13"/>
        <v>413.12232</v>
      </c>
      <c r="J34" s="43">
        <f t="shared" ref="J34:K34" si="25">sum(F34+H34)</f>
        <v>146.76</v>
      </c>
      <c r="K34" s="44">
        <f t="shared" si="25"/>
        <v>1579.72464</v>
      </c>
      <c r="L34" s="50"/>
      <c r="M34" s="49" t="s">
        <v>21</v>
      </c>
      <c r="N34" s="38" t="s">
        <v>22</v>
      </c>
    </row>
    <row r="35">
      <c r="A35" s="40" t="s">
        <v>49</v>
      </c>
      <c r="B35" s="40">
        <v>3.0</v>
      </c>
      <c r="C35" s="40">
        <v>2.0</v>
      </c>
      <c r="D35" s="21"/>
      <c r="E35" s="7"/>
      <c r="F35" s="31">
        <v>124.29</v>
      </c>
      <c r="G35" s="23">
        <f t="shared" si="12"/>
        <v>1337.85756</v>
      </c>
      <c r="H35" s="48">
        <v>50.01</v>
      </c>
      <c r="I35" s="42">
        <f t="shared" si="13"/>
        <v>538.30764</v>
      </c>
      <c r="J35" s="43">
        <f t="shared" ref="J35:K35" si="26">sum(F35+H35)</f>
        <v>174.3</v>
      </c>
      <c r="K35" s="44">
        <f t="shared" si="26"/>
        <v>1876.1652</v>
      </c>
      <c r="L35" s="50"/>
      <c r="M35" s="34">
        <f>452000</f>
        <v>452000</v>
      </c>
      <c r="N35" s="51"/>
    </row>
    <row r="37">
      <c r="A37" s="11" t="s">
        <v>50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7"/>
    </row>
    <row r="38">
      <c r="A38" s="12" t="s">
        <v>8</v>
      </c>
      <c r="B38" s="12" t="s">
        <v>9</v>
      </c>
      <c r="C38" s="12" t="s">
        <v>10</v>
      </c>
      <c r="D38" s="13" t="s">
        <v>11</v>
      </c>
      <c r="E38" s="14"/>
      <c r="F38" s="6" t="s">
        <v>12</v>
      </c>
      <c r="G38" s="7"/>
      <c r="H38" s="6" t="s">
        <v>13</v>
      </c>
      <c r="I38" s="7"/>
      <c r="J38" s="6" t="s">
        <v>14</v>
      </c>
      <c r="K38" s="7"/>
      <c r="L38" s="12" t="s">
        <v>15</v>
      </c>
      <c r="M38" s="12" t="s">
        <v>16</v>
      </c>
      <c r="N38" s="12" t="s">
        <v>17</v>
      </c>
    </row>
    <row r="39">
      <c r="A39" s="15"/>
      <c r="B39" s="15"/>
      <c r="C39" s="15"/>
      <c r="D39" s="16"/>
      <c r="E39" s="17"/>
      <c r="F39" s="18" t="s">
        <v>18</v>
      </c>
      <c r="G39" s="18" t="s">
        <v>19</v>
      </c>
      <c r="H39" s="18" t="s">
        <v>18</v>
      </c>
      <c r="I39" s="18" t="s">
        <v>19</v>
      </c>
      <c r="J39" s="18" t="s">
        <v>18</v>
      </c>
      <c r="K39" s="18" t="s">
        <v>19</v>
      </c>
      <c r="L39" s="15"/>
      <c r="M39" s="15"/>
      <c r="N39" s="15"/>
    </row>
    <row r="40">
      <c r="A40" s="40" t="s">
        <v>51</v>
      </c>
      <c r="B40" s="40">
        <v>1.0</v>
      </c>
      <c r="C40" s="40">
        <v>1.5</v>
      </c>
      <c r="D40" s="21"/>
      <c r="E40" s="7"/>
      <c r="F40" s="23">
        <v>77.72</v>
      </c>
      <c r="G40" s="23">
        <f t="shared" ref="G40:G53" si="28">10.764*F40</f>
        <v>836.57808</v>
      </c>
      <c r="H40" s="42">
        <v>52.39</v>
      </c>
      <c r="I40" s="42">
        <f t="shared" ref="I40:I53" si="29">10.764*H40</f>
        <v>563.92596</v>
      </c>
      <c r="J40" s="44">
        <f t="shared" ref="J40:K40" si="27">sum(F40+H40)</f>
        <v>130.11</v>
      </c>
      <c r="K40" s="44">
        <f t="shared" si="27"/>
        <v>1400.50404</v>
      </c>
      <c r="L40" s="45"/>
      <c r="M40" s="28" t="s">
        <v>21</v>
      </c>
      <c r="N40" s="28" t="s">
        <v>22</v>
      </c>
    </row>
    <row r="41">
      <c r="A41" s="40" t="s">
        <v>52</v>
      </c>
      <c r="B41" s="46" t="s">
        <v>25</v>
      </c>
      <c r="C41" s="46">
        <v>1.5</v>
      </c>
      <c r="D41" s="47" t="s">
        <v>1</v>
      </c>
      <c r="E41" s="17"/>
      <c r="F41" s="52">
        <v>97.51</v>
      </c>
      <c r="G41" s="23">
        <f t="shared" si="28"/>
        <v>1049.59764</v>
      </c>
      <c r="H41" s="53">
        <v>26.12</v>
      </c>
      <c r="I41" s="42">
        <f t="shared" si="29"/>
        <v>281.15568</v>
      </c>
      <c r="J41" s="44">
        <f t="shared" ref="J41:K41" si="30">sum(F41+H41)</f>
        <v>123.63</v>
      </c>
      <c r="K41" s="44">
        <f t="shared" si="30"/>
        <v>1330.75332</v>
      </c>
      <c r="L41" s="45"/>
      <c r="M41" s="28" t="s">
        <v>21</v>
      </c>
      <c r="N41" s="28" t="s">
        <v>22</v>
      </c>
    </row>
    <row r="42">
      <c r="A42" s="40" t="s">
        <v>53</v>
      </c>
      <c r="B42" s="46" t="s">
        <v>29</v>
      </c>
      <c r="C42" s="46">
        <v>1.5</v>
      </c>
      <c r="D42" s="21"/>
      <c r="E42" s="7"/>
      <c r="F42" s="52">
        <v>117.23</v>
      </c>
      <c r="G42" s="23">
        <f t="shared" si="28"/>
        <v>1261.86372</v>
      </c>
      <c r="H42" s="53">
        <v>60.11</v>
      </c>
      <c r="I42" s="42">
        <f t="shared" si="29"/>
        <v>647.02404</v>
      </c>
      <c r="J42" s="44">
        <f t="shared" ref="J42:K42" si="31">sum(F42+H42)</f>
        <v>177.34</v>
      </c>
      <c r="K42" s="44">
        <f t="shared" si="31"/>
        <v>1908.88776</v>
      </c>
      <c r="L42" s="45"/>
      <c r="M42" s="54">
        <f>479000</f>
        <v>479000</v>
      </c>
      <c r="N42" s="55"/>
    </row>
    <row r="43">
      <c r="A43" s="40" t="s">
        <v>54</v>
      </c>
      <c r="B43" s="46">
        <v>1.0</v>
      </c>
      <c r="C43" s="46">
        <v>1.5</v>
      </c>
      <c r="D43" s="21"/>
      <c r="E43" s="7"/>
      <c r="F43" s="52">
        <v>80.42</v>
      </c>
      <c r="G43" s="23">
        <f t="shared" si="28"/>
        <v>865.64088</v>
      </c>
      <c r="H43" s="53">
        <v>23.23</v>
      </c>
      <c r="I43" s="42">
        <f t="shared" si="29"/>
        <v>250.04772</v>
      </c>
      <c r="J43" s="44">
        <f t="shared" ref="J43:K43" si="32">sum(F43+H43)</f>
        <v>103.65</v>
      </c>
      <c r="K43" s="44">
        <f t="shared" si="32"/>
        <v>1115.6886</v>
      </c>
      <c r="L43" s="45"/>
      <c r="M43" s="28" t="s">
        <v>21</v>
      </c>
      <c r="N43" s="28" t="s">
        <v>22</v>
      </c>
    </row>
    <row r="44">
      <c r="A44" s="40" t="s">
        <v>55</v>
      </c>
      <c r="B44" s="46">
        <v>1.0</v>
      </c>
      <c r="C44" s="46">
        <v>1.5</v>
      </c>
      <c r="D44" s="21"/>
      <c r="E44" s="7"/>
      <c r="F44" s="52">
        <v>79.79</v>
      </c>
      <c r="G44" s="23">
        <f t="shared" si="28"/>
        <v>858.85956</v>
      </c>
      <c r="H44" s="53">
        <v>41.59</v>
      </c>
      <c r="I44" s="42">
        <f t="shared" si="29"/>
        <v>447.67476</v>
      </c>
      <c r="J44" s="44">
        <f t="shared" ref="J44:K44" si="33">sum(F44+H44)</f>
        <v>121.38</v>
      </c>
      <c r="K44" s="44">
        <f t="shared" si="33"/>
        <v>1306.53432</v>
      </c>
      <c r="L44" s="45"/>
      <c r="M44" s="28" t="s">
        <v>21</v>
      </c>
      <c r="N44" s="28" t="s">
        <v>22</v>
      </c>
    </row>
    <row r="45">
      <c r="A45" s="40" t="s">
        <v>56</v>
      </c>
      <c r="B45" s="46" t="s">
        <v>25</v>
      </c>
      <c r="C45" s="46">
        <v>1.5</v>
      </c>
      <c r="D45" s="21"/>
      <c r="E45" s="7"/>
      <c r="F45" s="52">
        <v>95.23</v>
      </c>
      <c r="G45" s="23">
        <f t="shared" si="28"/>
        <v>1025.05572</v>
      </c>
      <c r="H45" s="53">
        <v>83.96</v>
      </c>
      <c r="I45" s="42">
        <f t="shared" si="29"/>
        <v>903.74544</v>
      </c>
      <c r="J45" s="44">
        <f t="shared" ref="J45:K45" si="34">sum(F45+H45)</f>
        <v>179.19</v>
      </c>
      <c r="K45" s="44">
        <f t="shared" si="34"/>
        <v>1928.80116</v>
      </c>
      <c r="L45" s="45"/>
      <c r="M45" s="28" t="s">
        <v>21</v>
      </c>
      <c r="N45" s="28" t="s">
        <v>22</v>
      </c>
    </row>
    <row r="46">
      <c r="A46" s="40" t="s">
        <v>57</v>
      </c>
      <c r="B46" s="46">
        <v>3.0</v>
      </c>
      <c r="C46" s="46">
        <v>2.5</v>
      </c>
      <c r="D46" s="21"/>
      <c r="E46" s="7"/>
      <c r="F46" s="52">
        <v>120.84</v>
      </c>
      <c r="G46" s="23">
        <f t="shared" si="28"/>
        <v>1300.72176</v>
      </c>
      <c r="H46" s="53">
        <v>37.26</v>
      </c>
      <c r="I46" s="42">
        <f t="shared" si="29"/>
        <v>401.06664</v>
      </c>
      <c r="J46" s="44">
        <f t="shared" ref="J46:K46" si="35">sum(F46+H46)</f>
        <v>158.1</v>
      </c>
      <c r="K46" s="44">
        <f t="shared" si="35"/>
        <v>1701.7884</v>
      </c>
      <c r="L46" s="45"/>
      <c r="M46" s="28" t="s">
        <v>21</v>
      </c>
      <c r="N46" s="28" t="s">
        <v>22</v>
      </c>
    </row>
    <row r="47">
      <c r="A47" s="40" t="s">
        <v>58</v>
      </c>
      <c r="B47" s="46">
        <v>2.0</v>
      </c>
      <c r="C47" s="46">
        <v>2.0</v>
      </c>
      <c r="D47" s="47" t="s">
        <v>1</v>
      </c>
      <c r="E47" s="17"/>
      <c r="F47" s="52">
        <v>100.89</v>
      </c>
      <c r="G47" s="23">
        <f t="shared" si="28"/>
        <v>1085.97996</v>
      </c>
      <c r="H47" s="53">
        <v>32.72</v>
      </c>
      <c r="I47" s="42">
        <f t="shared" si="29"/>
        <v>352.19808</v>
      </c>
      <c r="J47" s="44">
        <f t="shared" ref="J47:K47" si="36">sum(F47+H47)</f>
        <v>133.61</v>
      </c>
      <c r="K47" s="44">
        <f t="shared" si="36"/>
        <v>1438.17804</v>
      </c>
      <c r="L47" s="45"/>
      <c r="M47" s="28" t="s">
        <v>21</v>
      </c>
      <c r="N47" s="28" t="s">
        <v>22</v>
      </c>
    </row>
    <row r="48">
      <c r="A48" s="40" t="s">
        <v>59</v>
      </c>
      <c r="B48" s="46">
        <v>2.0</v>
      </c>
      <c r="C48" s="46">
        <v>2.0</v>
      </c>
      <c r="D48" s="47" t="s">
        <v>1</v>
      </c>
      <c r="E48" s="17"/>
      <c r="F48" s="52">
        <v>99.86</v>
      </c>
      <c r="G48" s="23">
        <f t="shared" si="28"/>
        <v>1074.89304</v>
      </c>
      <c r="H48" s="53">
        <v>42.28</v>
      </c>
      <c r="I48" s="42">
        <f t="shared" si="29"/>
        <v>455.10192</v>
      </c>
      <c r="J48" s="44">
        <f t="shared" ref="J48:K48" si="37">sum(F48+H48)</f>
        <v>142.14</v>
      </c>
      <c r="K48" s="44">
        <f t="shared" si="37"/>
        <v>1529.99496</v>
      </c>
      <c r="L48" s="50"/>
      <c r="M48" s="28" t="s">
        <v>21</v>
      </c>
      <c r="N48" s="28" t="s">
        <v>22</v>
      </c>
    </row>
    <row r="49">
      <c r="A49" s="40" t="s">
        <v>60</v>
      </c>
      <c r="B49" s="46">
        <v>2.0</v>
      </c>
      <c r="C49" s="46">
        <v>2.0</v>
      </c>
      <c r="D49" s="21"/>
      <c r="E49" s="7"/>
      <c r="F49" s="52">
        <v>79.19</v>
      </c>
      <c r="G49" s="23">
        <f t="shared" si="28"/>
        <v>852.40116</v>
      </c>
      <c r="H49" s="53">
        <v>24.4</v>
      </c>
      <c r="I49" s="42">
        <f t="shared" si="29"/>
        <v>262.6416</v>
      </c>
      <c r="J49" s="44">
        <f t="shared" ref="J49:K49" si="38">sum(F49+H49)</f>
        <v>103.59</v>
      </c>
      <c r="K49" s="44">
        <f t="shared" si="38"/>
        <v>1115.04276</v>
      </c>
      <c r="L49" s="50"/>
      <c r="M49" s="28" t="s">
        <v>21</v>
      </c>
      <c r="N49" s="28" t="s">
        <v>22</v>
      </c>
    </row>
    <row r="50" ht="16.5" customHeight="1">
      <c r="A50" s="40" t="s">
        <v>61</v>
      </c>
      <c r="B50" s="46" t="s">
        <v>33</v>
      </c>
      <c r="C50" s="46">
        <v>2.5</v>
      </c>
      <c r="D50" s="21"/>
      <c r="E50" s="7"/>
      <c r="F50" s="52">
        <v>114.77</v>
      </c>
      <c r="G50" s="23">
        <f t="shared" si="28"/>
        <v>1235.38428</v>
      </c>
      <c r="H50" s="53">
        <v>90.17</v>
      </c>
      <c r="I50" s="42">
        <f t="shared" si="29"/>
        <v>970.58988</v>
      </c>
      <c r="J50" s="44">
        <f t="shared" ref="J50:K50" si="39">sum(F50+H50)</f>
        <v>204.94</v>
      </c>
      <c r="K50" s="44">
        <f t="shared" si="39"/>
        <v>2205.97416</v>
      </c>
      <c r="L50" s="50"/>
      <c r="M50" s="34">
        <f>485000</f>
        <v>485000</v>
      </c>
      <c r="N50" s="56"/>
    </row>
    <row r="51">
      <c r="A51" s="40" t="s">
        <v>62</v>
      </c>
      <c r="B51" s="46">
        <v>2.0</v>
      </c>
      <c r="C51" s="46">
        <v>2.0</v>
      </c>
      <c r="D51" s="47" t="s">
        <v>1</v>
      </c>
      <c r="E51" s="17"/>
      <c r="F51" s="52">
        <v>99.91</v>
      </c>
      <c r="G51" s="23">
        <f t="shared" si="28"/>
        <v>1075.43124</v>
      </c>
      <c r="H51" s="53">
        <v>36.43</v>
      </c>
      <c r="I51" s="42">
        <f t="shared" si="29"/>
        <v>392.13252</v>
      </c>
      <c r="J51" s="44">
        <f t="shared" ref="J51:K51" si="40">sum(F51+H51)</f>
        <v>136.34</v>
      </c>
      <c r="K51" s="44">
        <f t="shared" si="40"/>
        <v>1467.56376</v>
      </c>
      <c r="L51" s="50"/>
      <c r="M51" s="28" t="s">
        <v>21</v>
      </c>
      <c r="N51" s="28" t="s">
        <v>22</v>
      </c>
    </row>
    <row r="52">
      <c r="A52" s="40" t="s">
        <v>63</v>
      </c>
      <c r="B52" s="46">
        <v>2.0</v>
      </c>
      <c r="C52" s="46">
        <v>2.5</v>
      </c>
      <c r="D52" s="21"/>
      <c r="E52" s="7"/>
      <c r="F52" s="52">
        <v>108.81</v>
      </c>
      <c r="G52" s="23">
        <f t="shared" si="28"/>
        <v>1171.23084</v>
      </c>
      <c r="H52" s="53">
        <v>42.38</v>
      </c>
      <c r="I52" s="42">
        <f t="shared" si="29"/>
        <v>456.17832</v>
      </c>
      <c r="J52" s="44">
        <f t="shared" ref="J52:K52" si="41">sum(F52+H52)</f>
        <v>151.19</v>
      </c>
      <c r="K52" s="44">
        <f t="shared" si="41"/>
        <v>1627.40916</v>
      </c>
      <c r="L52" s="50"/>
      <c r="M52" s="28" t="s">
        <v>21</v>
      </c>
      <c r="N52" s="28" t="s">
        <v>22</v>
      </c>
    </row>
    <row r="53">
      <c r="A53" s="40" t="s">
        <v>64</v>
      </c>
      <c r="B53" s="40">
        <v>3.0</v>
      </c>
      <c r="C53" s="40">
        <v>2.0</v>
      </c>
      <c r="D53" s="21"/>
      <c r="E53" s="7"/>
      <c r="F53" s="52">
        <v>124.24</v>
      </c>
      <c r="G53" s="23">
        <f t="shared" si="28"/>
        <v>1337.31936</v>
      </c>
      <c r="H53" s="57">
        <v>45.98</v>
      </c>
      <c r="I53" s="42">
        <f t="shared" si="29"/>
        <v>494.92872</v>
      </c>
      <c r="J53" s="44">
        <f t="shared" ref="J53:K53" si="42">sum(F53+H53)</f>
        <v>170.22</v>
      </c>
      <c r="K53" s="44">
        <f t="shared" si="42"/>
        <v>1832.24808</v>
      </c>
      <c r="L53" s="50"/>
      <c r="M53" s="34">
        <f>464000</f>
        <v>464000</v>
      </c>
      <c r="N53" s="58"/>
    </row>
    <row r="55">
      <c r="A55" s="11" t="s">
        <v>65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7"/>
    </row>
    <row r="56">
      <c r="A56" s="12" t="s">
        <v>8</v>
      </c>
      <c r="B56" s="12" t="s">
        <v>9</v>
      </c>
      <c r="C56" s="12" t="s">
        <v>10</v>
      </c>
      <c r="D56" s="6" t="s">
        <v>66</v>
      </c>
      <c r="E56" s="7"/>
      <c r="F56" s="6" t="s">
        <v>12</v>
      </c>
      <c r="G56" s="7"/>
      <c r="H56" s="6" t="s">
        <v>13</v>
      </c>
      <c r="I56" s="7"/>
      <c r="J56" s="6" t="s">
        <v>14</v>
      </c>
      <c r="K56" s="7"/>
      <c r="L56" s="12" t="s">
        <v>15</v>
      </c>
      <c r="M56" s="12" t="s">
        <v>16</v>
      </c>
      <c r="N56" s="12" t="s">
        <v>17</v>
      </c>
    </row>
    <row r="57">
      <c r="A57" s="15"/>
      <c r="B57" s="15"/>
      <c r="C57" s="15"/>
      <c r="D57" s="18" t="s">
        <v>18</v>
      </c>
      <c r="E57" s="18" t="s">
        <v>19</v>
      </c>
      <c r="F57" s="18" t="s">
        <v>18</v>
      </c>
      <c r="G57" s="18" t="s">
        <v>19</v>
      </c>
      <c r="H57" s="18" t="s">
        <v>18</v>
      </c>
      <c r="I57" s="18" t="s">
        <v>19</v>
      </c>
      <c r="J57" s="18" t="s">
        <v>18</v>
      </c>
      <c r="K57" s="18" t="s">
        <v>19</v>
      </c>
      <c r="L57" s="15"/>
      <c r="M57" s="15"/>
      <c r="N57" s="15"/>
    </row>
    <row r="58">
      <c r="A58" s="40" t="s">
        <v>67</v>
      </c>
      <c r="B58" s="40">
        <v>1.0</v>
      </c>
      <c r="C58" s="40">
        <v>1.5</v>
      </c>
      <c r="D58" s="59">
        <v>98.0</v>
      </c>
      <c r="E58" s="59">
        <f t="shared" ref="E58:E71" si="44">10.764*D58</f>
        <v>1054.872</v>
      </c>
      <c r="F58" s="59">
        <v>77.73</v>
      </c>
      <c r="G58" s="59">
        <f t="shared" ref="G58:G71" si="45">10.764*F58</f>
        <v>836.68572</v>
      </c>
      <c r="H58" s="42">
        <v>48.23</v>
      </c>
      <c r="I58" s="42">
        <f t="shared" ref="I58:I71" si="46">10.764*H58</f>
        <v>519.14772</v>
      </c>
      <c r="J58" s="44">
        <f t="shared" ref="J58:K58" si="43">sum(D58+F58+H58)</f>
        <v>223.96</v>
      </c>
      <c r="K58" s="44">
        <f t="shared" si="43"/>
        <v>2410.70544</v>
      </c>
      <c r="L58" s="27"/>
      <c r="M58" s="54">
        <f>366000*1.065</f>
        <v>389790</v>
      </c>
      <c r="N58" s="60"/>
    </row>
    <row r="59">
      <c r="A59" s="40" t="s">
        <v>68</v>
      </c>
      <c r="B59" s="46" t="s">
        <v>25</v>
      </c>
      <c r="C59" s="46">
        <v>1.5</v>
      </c>
      <c r="D59" s="61">
        <v>91.0</v>
      </c>
      <c r="E59" s="59">
        <f t="shared" si="44"/>
        <v>979.524</v>
      </c>
      <c r="F59" s="59">
        <v>97.52</v>
      </c>
      <c r="G59" s="59">
        <f t="shared" si="45"/>
        <v>1049.70528</v>
      </c>
      <c r="H59" s="53">
        <v>25.65</v>
      </c>
      <c r="I59" s="42">
        <f t="shared" si="46"/>
        <v>276.0966</v>
      </c>
      <c r="J59" s="44">
        <f t="shared" ref="J59:K59" si="47">sum(D59+F59+H59)</f>
        <v>214.17</v>
      </c>
      <c r="K59" s="44">
        <f t="shared" si="47"/>
        <v>2305.32588</v>
      </c>
      <c r="L59" s="27"/>
      <c r="M59" s="54">
        <f>468250</f>
        <v>468250</v>
      </c>
      <c r="N59" s="38" t="s">
        <v>22</v>
      </c>
    </row>
    <row r="60">
      <c r="A60" s="40" t="s">
        <v>69</v>
      </c>
      <c r="B60" s="46" t="s">
        <v>25</v>
      </c>
      <c r="C60" s="46">
        <v>1.5</v>
      </c>
      <c r="D60" s="61">
        <v>222.0</v>
      </c>
      <c r="E60" s="59">
        <f t="shared" si="44"/>
        <v>2389.608</v>
      </c>
      <c r="F60" s="59">
        <v>117.16</v>
      </c>
      <c r="G60" s="59">
        <f t="shared" si="45"/>
        <v>1261.11024</v>
      </c>
      <c r="H60" s="53">
        <v>56.74</v>
      </c>
      <c r="I60" s="42">
        <f t="shared" si="46"/>
        <v>610.74936</v>
      </c>
      <c r="J60" s="44">
        <f t="shared" ref="J60:K60" si="48">sum(D60+F60+H60)</f>
        <v>395.9</v>
      </c>
      <c r="K60" s="44">
        <f t="shared" si="48"/>
        <v>4261.4676</v>
      </c>
      <c r="L60" s="27" t="s">
        <v>70</v>
      </c>
      <c r="M60" s="62" t="s">
        <v>21</v>
      </c>
      <c r="N60" s="38" t="s">
        <v>22</v>
      </c>
    </row>
    <row r="61">
      <c r="A61" s="40" t="s">
        <v>71</v>
      </c>
      <c r="B61" s="46">
        <v>1.0</v>
      </c>
      <c r="C61" s="46">
        <v>1.5</v>
      </c>
      <c r="D61" s="61">
        <v>105.0</v>
      </c>
      <c r="E61" s="59">
        <f t="shared" si="44"/>
        <v>1130.22</v>
      </c>
      <c r="F61" s="59">
        <v>69.42</v>
      </c>
      <c r="G61" s="59">
        <f t="shared" si="45"/>
        <v>747.23688</v>
      </c>
      <c r="H61" s="53">
        <v>33.52</v>
      </c>
      <c r="I61" s="42">
        <f t="shared" si="46"/>
        <v>360.80928</v>
      </c>
      <c r="J61" s="44">
        <f t="shared" ref="J61:K61" si="49">sum(D61+F61+H61)</f>
        <v>207.94</v>
      </c>
      <c r="K61" s="44">
        <f t="shared" si="49"/>
        <v>2238.26616</v>
      </c>
      <c r="L61" s="27"/>
      <c r="M61" s="28" t="s">
        <v>21</v>
      </c>
      <c r="N61" s="38" t="s">
        <v>22</v>
      </c>
    </row>
    <row r="62">
      <c r="A62" s="40" t="s">
        <v>72</v>
      </c>
      <c r="B62" s="46">
        <v>1.0</v>
      </c>
      <c r="C62" s="46">
        <v>1.5</v>
      </c>
      <c r="D62" s="61">
        <v>137.0</v>
      </c>
      <c r="E62" s="59">
        <f t="shared" si="44"/>
        <v>1474.668</v>
      </c>
      <c r="F62" s="59">
        <v>79.58</v>
      </c>
      <c r="G62" s="59">
        <f t="shared" si="45"/>
        <v>856.59912</v>
      </c>
      <c r="H62" s="53">
        <v>22.51</v>
      </c>
      <c r="I62" s="42">
        <f t="shared" si="46"/>
        <v>242.29764</v>
      </c>
      <c r="J62" s="44">
        <f t="shared" ref="J62:K62" si="50">sum(D62+F62+H62)</f>
        <v>239.09</v>
      </c>
      <c r="K62" s="44">
        <f t="shared" si="50"/>
        <v>2573.56476</v>
      </c>
      <c r="L62" s="27" t="s">
        <v>70</v>
      </c>
      <c r="M62" s="28" t="s">
        <v>21</v>
      </c>
      <c r="N62" s="38" t="s">
        <v>22</v>
      </c>
    </row>
    <row r="63">
      <c r="A63" s="40" t="s">
        <v>73</v>
      </c>
      <c r="B63" s="46" t="s">
        <v>25</v>
      </c>
      <c r="C63" s="46">
        <v>1.5</v>
      </c>
      <c r="D63" s="61">
        <v>205.0</v>
      </c>
      <c r="E63" s="59">
        <f t="shared" si="44"/>
        <v>2206.62</v>
      </c>
      <c r="F63" s="59">
        <v>95.2</v>
      </c>
      <c r="G63" s="59">
        <f t="shared" si="45"/>
        <v>1024.7328</v>
      </c>
      <c r="H63" s="53">
        <v>82.68</v>
      </c>
      <c r="I63" s="42">
        <f t="shared" si="46"/>
        <v>889.96752</v>
      </c>
      <c r="J63" s="44">
        <f t="shared" ref="J63:K63" si="51">sum(D63+F63+H63)</f>
        <v>382.88</v>
      </c>
      <c r="K63" s="44">
        <f t="shared" si="51"/>
        <v>4121.32032</v>
      </c>
      <c r="L63" s="27" t="s">
        <v>70</v>
      </c>
      <c r="M63" s="28" t="s">
        <v>21</v>
      </c>
      <c r="N63" s="38" t="s">
        <v>22</v>
      </c>
    </row>
    <row r="64">
      <c r="A64" s="40" t="s">
        <v>74</v>
      </c>
      <c r="B64" s="46">
        <v>3.0</v>
      </c>
      <c r="C64" s="46">
        <v>2.5</v>
      </c>
      <c r="D64" s="61">
        <v>145.0</v>
      </c>
      <c r="E64" s="59">
        <f t="shared" si="44"/>
        <v>1560.78</v>
      </c>
      <c r="F64" s="59">
        <v>120.87</v>
      </c>
      <c r="G64" s="59">
        <f t="shared" si="45"/>
        <v>1301.04468</v>
      </c>
      <c r="H64" s="53">
        <v>37.23</v>
      </c>
      <c r="I64" s="42">
        <f t="shared" si="46"/>
        <v>400.74372</v>
      </c>
      <c r="J64" s="44">
        <f t="shared" ref="J64:K64" si="52">sum(D64+F64+H64)</f>
        <v>303.1</v>
      </c>
      <c r="K64" s="44">
        <f t="shared" si="52"/>
        <v>3262.5684</v>
      </c>
      <c r="L64" s="27" t="s">
        <v>70</v>
      </c>
      <c r="M64" s="28" t="s">
        <v>21</v>
      </c>
      <c r="N64" s="38" t="s">
        <v>22</v>
      </c>
    </row>
    <row r="65" ht="15.75" customHeight="1">
      <c r="A65" s="40" t="s">
        <v>75</v>
      </c>
      <c r="B65" s="46">
        <v>2.0</v>
      </c>
      <c r="C65" s="46">
        <v>2.0</v>
      </c>
      <c r="D65" s="61">
        <v>141.0</v>
      </c>
      <c r="E65" s="59">
        <f t="shared" si="44"/>
        <v>1517.724</v>
      </c>
      <c r="F65" s="59">
        <v>100.89</v>
      </c>
      <c r="G65" s="59">
        <f t="shared" si="45"/>
        <v>1085.97996</v>
      </c>
      <c r="H65" s="53">
        <v>32.72</v>
      </c>
      <c r="I65" s="42">
        <f t="shared" si="46"/>
        <v>352.19808</v>
      </c>
      <c r="J65" s="44">
        <f t="shared" ref="J65:K65" si="53">sum(D65+F65+H65)</f>
        <v>274.61</v>
      </c>
      <c r="K65" s="44">
        <f t="shared" si="53"/>
        <v>2955.90204</v>
      </c>
      <c r="L65" s="27" t="s">
        <v>70</v>
      </c>
      <c r="M65" s="28" t="s">
        <v>21</v>
      </c>
      <c r="N65" s="38" t="s">
        <v>22</v>
      </c>
    </row>
    <row r="66">
      <c r="A66" s="40" t="s">
        <v>76</v>
      </c>
      <c r="B66" s="46">
        <v>2.0</v>
      </c>
      <c r="C66" s="46">
        <v>2.0</v>
      </c>
      <c r="D66" s="61">
        <v>137.0</v>
      </c>
      <c r="E66" s="59">
        <f t="shared" si="44"/>
        <v>1474.668</v>
      </c>
      <c r="F66" s="59">
        <v>100.87</v>
      </c>
      <c r="G66" s="59">
        <f t="shared" si="45"/>
        <v>1085.76468</v>
      </c>
      <c r="H66" s="53">
        <v>35.86</v>
      </c>
      <c r="I66" s="42">
        <f t="shared" si="46"/>
        <v>385.99704</v>
      </c>
      <c r="J66" s="44">
        <f t="shared" ref="J66:K66" si="54">sum(D66+F66+H66)</f>
        <v>273.73</v>
      </c>
      <c r="K66" s="44">
        <f t="shared" si="54"/>
        <v>2946.42972</v>
      </c>
      <c r="L66" s="27" t="s">
        <v>70</v>
      </c>
      <c r="M66" s="28" t="s">
        <v>21</v>
      </c>
      <c r="N66" s="38" t="s">
        <v>22</v>
      </c>
    </row>
    <row r="67" ht="16.5" customHeight="1">
      <c r="A67" s="40" t="s">
        <v>77</v>
      </c>
      <c r="B67" s="46">
        <v>2.0</v>
      </c>
      <c r="C67" s="46">
        <v>2.0</v>
      </c>
      <c r="D67" s="61">
        <v>107.0</v>
      </c>
      <c r="E67" s="59">
        <f t="shared" si="44"/>
        <v>1151.748</v>
      </c>
      <c r="F67" s="59">
        <v>82.19</v>
      </c>
      <c r="G67" s="59">
        <f t="shared" si="45"/>
        <v>884.69316</v>
      </c>
      <c r="H67" s="53">
        <v>27.74</v>
      </c>
      <c r="I67" s="42">
        <f t="shared" si="46"/>
        <v>298.59336</v>
      </c>
      <c r="J67" s="44">
        <f t="shared" ref="J67:K67" si="55">sum(D67+F67+H67)</f>
        <v>216.93</v>
      </c>
      <c r="K67" s="44">
        <f t="shared" si="55"/>
        <v>2335.03452</v>
      </c>
      <c r="L67" s="27"/>
      <c r="M67" s="28" t="s">
        <v>21</v>
      </c>
      <c r="N67" s="38" t="s">
        <v>22</v>
      </c>
    </row>
    <row r="68">
      <c r="A68" s="40" t="s">
        <v>78</v>
      </c>
      <c r="B68" s="46" t="s">
        <v>33</v>
      </c>
      <c r="C68" s="46">
        <v>2.5</v>
      </c>
      <c r="D68" s="61">
        <v>162.0</v>
      </c>
      <c r="E68" s="59">
        <f t="shared" si="44"/>
        <v>1743.768</v>
      </c>
      <c r="F68" s="59">
        <v>114.58</v>
      </c>
      <c r="G68" s="59">
        <f t="shared" si="45"/>
        <v>1233.33912</v>
      </c>
      <c r="H68" s="53">
        <v>81.29</v>
      </c>
      <c r="I68" s="42">
        <f t="shared" si="46"/>
        <v>875.00556</v>
      </c>
      <c r="J68" s="44">
        <f t="shared" ref="J68:K68" si="56">sum(D68+F68+H68)</f>
        <v>357.87</v>
      </c>
      <c r="K68" s="44">
        <f t="shared" si="56"/>
        <v>3852.11268</v>
      </c>
      <c r="L68" s="27" t="s">
        <v>70</v>
      </c>
      <c r="M68" s="28" t="s">
        <v>21</v>
      </c>
      <c r="N68" s="38" t="s">
        <v>22</v>
      </c>
    </row>
    <row r="69">
      <c r="A69" s="40" t="s">
        <v>79</v>
      </c>
      <c r="B69" s="46">
        <v>2.0</v>
      </c>
      <c r="C69" s="46">
        <v>2.0</v>
      </c>
      <c r="D69" s="61">
        <v>166.0</v>
      </c>
      <c r="E69" s="59">
        <f t="shared" si="44"/>
        <v>1786.824</v>
      </c>
      <c r="F69" s="59">
        <v>99.91</v>
      </c>
      <c r="G69" s="59">
        <f t="shared" si="45"/>
        <v>1075.43124</v>
      </c>
      <c r="H69" s="53">
        <v>44.21</v>
      </c>
      <c r="I69" s="42">
        <f t="shared" si="46"/>
        <v>475.87644</v>
      </c>
      <c r="J69" s="44">
        <f t="shared" ref="J69:K69" si="57">sum(D69+F69+H69)</f>
        <v>310.12</v>
      </c>
      <c r="K69" s="44">
        <f t="shared" si="57"/>
        <v>3338.13168</v>
      </c>
      <c r="L69" s="27" t="s">
        <v>70</v>
      </c>
      <c r="M69" s="28" t="s">
        <v>21</v>
      </c>
      <c r="N69" s="38" t="s">
        <v>22</v>
      </c>
    </row>
    <row r="70">
      <c r="A70" s="40" t="s">
        <v>80</v>
      </c>
      <c r="B70" s="46">
        <v>2.0</v>
      </c>
      <c r="C70" s="46">
        <v>2.5</v>
      </c>
      <c r="D70" s="61">
        <v>134.0</v>
      </c>
      <c r="E70" s="59">
        <f t="shared" si="44"/>
        <v>1442.376</v>
      </c>
      <c r="F70" s="59">
        <v>108.78</v>
      </c>
      <c r="G70" s="59">
        <f t="shared" si="45"/>
        <v>1170.90792</v>
      </c>
      <c r="H70" s="53">
        <v>37.98</v>
      </c>
      <c r="I70" s="42">
        <f t="shared" si="46"/>
        <v>408.81672</v>
      </c>
      <c r="J70" s="44">
        <f t="shared" ref="J70:K70" si="58">sum(D70+F70+H70)</f>
        <v>280.76</v>
      </c>
      <c r="K70" s="44">
        <f t="shared" si="58"/>
        <v>3022.10064</v>
      </c>
      <c r="L70" s="27" t="s">
        <v>70</v>
      </c>
      <c r="M70" s="28" t="s">
        <v>21</v>
      </c>
      <c r="N70" s="60" t="s">
        <v>22</v>
      </c>
    </row>
    <row r="71">
      <c r="A71" s="40" t="s">
        <v>81</v>
      </c>
      <c r="B71" s="40">
        <v>3.0</v>
      </c>
      <c r="C71" s="40">
        <v>2.0</v>
      </c>
      <c r="D71" s="61">
        <v>165.0</v>
      </c>
      <c r="E71" s="59">
        <f t="shared" si="44"/>
        <v>1776.06</v>
      </c>
      <c r="F71" s="59">
        <v>124.22</v>
      </c>
      <c r="G71" s="59">
        <f t="shared" si="45"/>
        <v>1337.10408</v>
      </c>
      <c r="H71" s="57">
        <v>49.97</v>
      </c>
      <c r="I71" s="42">
        <f t="shared" si="46"/>
        <v>537.87708</v>
      </c>
      <c r="J71" s="44">
        <f t="shared" ref="J71:K71" si="59">sum(D71+F71+H71)</f>
        <v>339.19</v>
      </c>
      <c r="K71" s="44">
        <f t="shared" si="59"/>
        <v>3651.04116</v>
      </c>
      <c r="L71" s="27" t="s">
        <v>70</v>
      </c>
      <c r="M71" s="28" t="s">
        <v>21</v>
      </c>
      <c r="N71" s="38" t="s">
        <v>22</v>
      </c>
    </row>
  </sheetData>
  <mergeCells count="88">
    <mergeCell ref="D10:E10"/>
    <mergeCell ref="D11:E11"/>
    <mergeCell ref="D12:E12"/>
    <mergeCell ref="D13:E13"/>
    <mergeCell ref="D14:E14"/>
    <mergeCell ref="D15:E15"/>
    <mergeCell ref="D16:E16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47:E47"/>
    <mergeCell ref="D48:E48"/>
    <mergeCell ref="D49:E49"/>
    <mergeCell ref="D50:E50"/>
    <mergeCell ref="D51:E51"/>
    <mergeCell ref="D52:E52"/>
    <mergeCell ref="D53:E53"/>
    <mergeCell ref="D40:E40"/>
    <mergeCell ref="D41:E41"/>
    <mergeCell ref="D42:E42"/>
    <mergeCell ref="D43:E43"/>
    <mergeCell ref="D44:E44"/>
    <mergeCell ref="D45:E45"/>
    <mergeCell ref="D46:E46"/>
    <mergeCell ref="D17:E17"/>
    <mergeCell ref="A19:N19"/>
    <mergeCell ref="A20:A21"/>
    <mergeCell ref="B20:B21"/>
    <mergeCell ref="C20:C21"/>
    <mergeCell ref="F20:G20"/>
    <mergeCell ref="N20:N21"/>
    <mergeCell ref="L38:L39"/>
    <mergeCell ref="M38:M39"/>
    <mergeCell ref="D20:E21"/>
    <mergeCell ref="A37:N37"/>
    <mergeCell ref="A38:A39"/>
    <mergeCell ref="B38:B39"/>
    <mergeCell ref="C38:C39"/>
    <mergeCell ref="F38:G38"/>
    <mergeCell ref="N38:N39"/>
    <mergeCell ref="H56:I56"/>
    <mergeCell ref="J56:K56"/>
    <mergeCell ref="L56:L57"/>
    <mergeCell ref="M56:M57"/>
    <mergeCell ref="D38:E39"/>
    <mergeCell ref="A55:N55"/>
    <mergeCell ref="A56:A57"/>
    <mergeCell ref="B56:B57"/>
    <mergeCell ref="C56:C57"/>
    <mergeCell ref="D56:E56"/>
    <mergeCell ref="F56:G56"/>
    <mergeCell ref="N56:N57"/>
    <mergeCell ref="F5:G5"/>
    <mergeCell ref="A7:N7"/>
    <mergeCell ref="A1:B6"/>
    <mergeCell ref="D2:G2"/>
    <mergeCell ref="D3:E3"/>
    <mergeCell ref="F3:G3"/>
    <mergeCell ref="D4:E4"/>
    <mergeCell ref="F4:G4"/>
    <mergeCell ref="D5:E5"/>
    <mergeCell ref="L8:L9"/>
    <mergeCell ref="M8:M9"/>
    <mergeCell ref="N8:N9"/>
    <mergeCell ref="A8:A9"/>
    <mergeCell ref="B8:B9"/>
    <mergeCell ref="C8:C9"/>
    <mergeCell ref="D8:E9"/>
    <mergeCell ref="F8:G8"/>
    <mergeCell ref="H8:I8"/>
    <mergeCell ref="J8:K8"/>
    <mergeCell ref="H20:I20"/>
    <mergeCell ref="J20:K20"/>
    <mergeCell ref="L20:L21"/>
    <mergeCell ref="M20:M21"/>
    <mergeCell ref="H38:I38"/>
    <mergeCell ref="J38:K3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</row>
    <row r="2">
      <c r="D2" s="2" t="s">
        <v>0</v>
      </c>
      <c r="E2" s="3"/>
      <c r="F2" s="7"/>
    </row>
    <row r="3">
      <c r="D3" s="63" t="s">
        <v>1</v>
      </c>
      <c r="E3" s="8" t="s">
        <v>2</v>
      </c>
      <c r="F3" s="7"/>
    </row>
    <row r="4">
      <c r="D4" s="63" t="s">
        <v>3</v>
      </c>
      <c r="E4" s="8" t="s">
        <v>4</v>
      </c>
      <c r="F4" s="7"/>
    </row>
    <row r="5">
      <c r="D5" s="63" t="s">
        <v>82</v>
      </c>
      <c r="E5" s="8" t="s">
        <v>6</v>
      </c>
      <c r="F5" s="7"/>
    </row>
    <row r="7">
      <c r="A7" s="11" t="s">
        <v>7</v>
      </c>
      <c r="B7" s="3"/>
      <c r="C7" s="3"/>
      <c r="D7" s="3"/>
      <c r="E7" s="3"/>
      <c r="F7" s="3"/>
      <c r="G7" s="3"/>
      <c r="H7" s="3"/>
      <c r="I7" s="3"/>
      <c r="J7" s="7"/>
    </row>
    <row r="8">
      <c r="A8" s="63" t="s">
        <v>8</v>
      </c>
      <c r="B8" s="63" t="s">
        <v>9</v>
      </c>
      <c r="C8" s="63" t="s">
        <v>10</v>
      </c>
      <c r="D8" s="63" t="s">
        <v>11</v>
      </c>
      <c r="E8" s="63" t="s">
        <v>83</v>
      </c>
      <c r="F8" s="63" t="s">
        <v>84</v>
      </c>
      <c r="G8" s="63" t="s">
        <v>85</v>
      </c>
      <c r="H8" s="63" t="s">
        <v>15</v>
      </c>
      <c r="I8" s="63" t="s">
        <v>16</v>
      </c>
      <c r="J8" s="63" t="s">
        <v>17</v>
      </c>
    </row>
    <row r="9">
      <c r="A9" s="19" t="s">
        <v>20</v>
      </c>
      <c r="B9" s="20">
        <v>1.0</v>
      </c>
      <c r="C9" s="20">
        <v>1.5</v>
      </c>
      <c r="D9" s="20"/>
      <c r="E9" s="22">
        <v>77.81</v>
      </c>
      <c r="F9" s="22">
        <v>39.13</v>
      </c>
      <c r="G9" s="25">
        <f t="shared" ref="G9:G16" si="1">SUM(E9:F9)</f>
        <v>116.94</v>
      </c>
      <c r="H9" s="27" t="s">
        <v>70</v>
      </c>
      <c r="I9" s="64" t="s">
        <v>86</v>
      </c>
      <c r="J9" s="65"/>
    </row>
    <row r="10">
      <c r="A10" s="29" t="s">
        <v>23</v>
      </c>
      <c r="B10" s="30">
        <v>1.0</v>
      </c>
      <c r="C10" s="30">
        <v>1.0</v>
      </c>
      <c r="D10" s="30"/>
      <c r="E10" s="31">
        <v>63.04</v>
      </c>
      <c r="F10" s="31">
        <v>15.44</v>
      </c>
      <c r="G10" s="25">
        <f t="shared" si="1"/>
        <v>78.48</v>
      </c>
      <c r="H10" s="27" t="s">
        <v>70</v>
      </c>
      <c r="I10" s="66" t="s">
        <v>87</v>
      </c>
      <c r="J10" s="65"/>
    </row>
    <row r="11">
      <c r="A11" s="29" t="s">
        <v>24</v>
      </c>
      <c r="B11" s="30" t="s">
        <v>25</v>
      </c>
      <c r="C11" s="30">
        <v>2.0</v>
      </c>
      <c r="D11" s="30" t="s">
        <v>26</v>
      </c>
      <c r="E11" s="31">
        <v>100.87</v>
      </c>
      <c r="F11" s="31">
        <v>28.05</v>
      </c>
      <c r="G11" s="25">
        <f t="shared" si="1"/>
        <v>128.92</v>
      </c>
      <c r="H11" s="27" t="s">
        <v>70</v>
      </c>
      <c r="I11" s="66" t="s">
        <v>88</v>
      </c>
      <c r="J11" s="67" t="s">
        <v>89</v>
      </c>
    </row>
    <row r="12">
      <c r="A12" s="29" t="s">
        <v>28</v>
      </c>
      <c r="B12" s="30" t="s">
        <v>25</v>
      </c>
      <c r="C12" s="30">
        <v>1.5</v>
      </c>
      <c r="D12" s="30" t="s">
        <v>3</v>
      </c>
      <c r="E12" s="31">
        <v>116.7</v>
      </c>
      <c r="F12" s="31">
        <v>49.23</v>
      </c>
      <c r="G12" s="25">
        <f t="shared" si="1"/>
        <v>165.93</v>
      </c>
      <c r="H12" s="27" t="s">
        <v>70</v>
      </c>
      <c r="I12" s="66" t="s">
        <v>90</v>
      </c>
      <c r="J12" s="67" t="s">
        <v>91</v>
      </c>
    </row>
    <row r="13">
      <c r="A13" s="29" t="s">
        <v>30</v>
      </c>
      <c r="B13" s="30">
        <v>1.0</v>
      </c>
      <c r="C13" s="30">
        <v>1.0</v>
      </c>
      <c r="D13" s="30" t="s">
        <v>3</v>
      </c>
      <c r="E13" s="31">
        <v>89.85</v>
      </c>
      <c r="F13" s="31">
        <v>28.93</v>
      </c>
      <c r="G13" s="25">
        <f t="shared" si="1"/>
        <v>118.78</v>
      </c>
      <c r="H13" s="27" t="s">
        <v>70</v>
      </c>
      <c r="I13" s="66" t="s">
        <v>92</v>
      </c>
      <c r="J13" s="65"/>
    </row>
    <row r="14">
      <c r="A14" s="29" t="s">
        <v>31</v>
      </c>
      <c r="B14" s="30">
        <v>2.0</v>
      </c>
      <c r="C14" s="30">
        <v>2.0</v>
      </c>
      <c r="D14" s="30"/>
      <c r="E14" s="31">
        <v>137.92</v>
      </c>
      <c r="F14" s="31">
        <v>30.25</v>
      </c>
      <c r="G14" s="25">
        <f t="shared" si="1"/>
        <v>168.17</v>
      </c>
      <c r="H14" s="27" t="s">
        <v>70</v>
      </c>
      <c r="I14" s="66" t="s">
        <v>93</v>
      </c>
      <c r="J14" s="67" t="s">
        <v>91</v>
      </c>
    </row>
    <row r="15">
      <c r="A15" s="29" t="s">
        <v>32</v>
      </c>
      <c r="B15" s="30" t="s">
        <v>33</v>
      </c>
      <c r="C15" s="30">
        <v>2.5</v>
      </c>
      <c r="D15" s="30" t="s">
        <v>3</v>
      </c>
      <c r="E15" s="31">
        <v>119.28</v>
      </c>
      <c r="F15" s="31">
        <v>25.02</v>
      </c>
      <c r="G15" s="25">
        <f t="shared" si="1"/>
        <v>144.3</v>
      </c>
      <c r="H15" s="27" t="s">
        <v>70</v>
      </c>
      <c r="I15" s="66" t="s">
        <v>94</v>
      </c>
      <c r="J15" s="65"/>
    </row>
    <row r="16">
      <c r="A16" s="29" t="s">
        <v>34</v>
      </c>
      <c r="B16" s="30" t="s">
        <v>33</v>
      </c>
      <c r="C16" s="30">
        <v>2.5</v>
      </c>
      <c r="D16" s="30" t="s">
        <v>3</v>
      </c>
      <c r="E16" s="31">
        <v>158.15</v>
      </c>
      <c r="F16" s="31">
        <v>40.07</v>
      </c>
      <c r="G16" s="25">
        <f t="shared" si="1"/>
        <v>198.22</v>
      </c>
      <c r="H16" s="27" t="s">
        <v>70</v>
      </c>
      <c r="I16" s="66" t="s">
        <v>95</v>
      </c>
      <c r="J16" s="65"/>
    </row>
    <row r="18">
      <c r="A18" s="11" t="s">
        <v>35</v>
      </c>
      <c r="B18" s="3"/>
      <c r="C18" s="3"/>
      <c r="D18" s="3"/>
      <c r="E18" s="3"/>
      <c r="F18" s="3"/>
      <c r="G18" s="3"/>
      <c r="H18" s="3"/>
      <c r="I18" s="3"/>
      <c r="J18" s="7"/>
    </row>
    <row r="19">
      <c r="A19" s="63" t="s">
        <v>8</v>
      </c>
      <c r="B19" s="63" t="s">
        <v>9</v>
      </c>
      <c r="C19" s="63" t="s">
        <v>10</v>
      </c>
      <c r="D19" s="63" t="s">
        <v>11</v>
      </c>
      <c r="E19" s="63" t="s">
        <v>83</v>
      </c>
      <c r="F19" s="63" t="s">
        <v>84</v>
      </c>
      <c r="G19" s="63" t="s">
        <v>85</v>
      </c>
      <c r="H19" s="63" t="s">
        <v>15</v>
      </c>
      <c r="I19" s="63" t="s">
        <v>16</v>
      </c>
      <c r="J19" s="63" t="s">
        <v>17</v>
      </c>
    </row>
    <row r="20">
      <c r="A20" s="40" t="s">
        <v>36</v>
      </c>
      <c r="B20" s="40">
        <v>1.0</v>
      </c>
      <c r="C20" s="40">
        <v>1.5</v>
      </c>
      <c r="D20" s="68"/>
      <c r="E20" s="22">
        <v>77.72</v>
      </c>
      <c r="F20" s="41">
        <v>32.94</v>
      </c>
      <c r="G20" s="43">
        <f t="shared" ref="G20:G33" si="2">SUM(E20:F20)</f>
        <v>110.66</v>
      </c>
      <c r="H20" s="45"/>
      <c r="I20" s="69" t="s">
        <v>86</v>
      </c>
      <c r="J20" s="70" t="s">
        <v>89</v>
      </c>
    </row>
    <row r="21">
      <c r="A21" s="40" t="s">
        <v>37</v>
      </c>
      <c r="B21" s="46" t="s">
        <v>25</v>
      </c>
      <c r="C21" s="46">
        <v>1.5</v>
      </c>
      <c r="D21" s="46" t="s">
        <v>1</v>
      </c>
      <c r="E21" s="31">
        <v>97.52</v>
      </c>
      <c r="F21" s="48">
        <v>25.29</v>
      </c>
      <c r="G21" s="43">
        <f t="shared" si="2"/>
        <v>122.81</v>
      </c>
      <c r="H21" s="45"/>
      <c r="I21" s="71" t="s">
        <v>96</v>
      </c>
      <c r="J21" s="70" t="s">
        <v>89</v>
      </c>
    </row>
    <row r="22">
      <c r="A22" s="40" t="s">
        <v>38</v>
      </c>
      <c r="B22" s="46" t="s">
        <v>25</v>
      </c>
      <c r="C22" s="46">
        <v>1.5</v>
      </c>
      <c r="D22" s="72"/>
      <c r="E22" s="31">
        <v>117.2</v>
      </c>
      <c r="F22" s="48">
        <v>52.45</v>
      </c>
      <c r="G22" s="43">
        <f t="shared" si="2"/>
        <v>169.65</v>
      </c>
      <c r="H22" s="45"/>
      <c r="I22" s="71" t="s">
        <v>97</v>
      </c>
      <c r="J22" s="73"/>
    </row>
    <row r="23">
      <c r="A23" s="40" t="s">
        <v>39</v>
      </c>
      <c r="B23" s="46">
        <v>1.0</v>
      </c>
      <c r="C23" s="46">
        <v>1.5</v>
      </c>
      <c r="D23" s="72"/>
      <c r="E23" s="31">
        <v>69.97</v>
      </c>
      <c r="F23" s="48">
        <v>33.49</v>
      </c>
      <c r="G23" s="43">
        <f t="shared" si="2"/>
        <v>103.46</v>
      </c>
      <c r="H23" s="45"/>
      <c r="I23" s="71" t="s">
        <v>98</v>
      </c>
      <c r="J23" s="74"/>
    </row>
    <row r="24">
      <c r="A24" s="40" t="s">
        <v>40</v>
      </c>
      <c r="B24" s="46">
        <v>1.0</v>
      </c>
      <c r="C24" s="46">
        <v>1.5</v>
      </c>
      <c r="D24" s="72"/>
      <c r="E24" s="31">
        <v>77.86</v>
      </c>
      <c r="F24" s="48">
        <v>21.39</v>
      </c>
      <c r="G24" s="43">
        <f t="shared" si="2"/>
        <v>99.25</v>
      </c>
      <c r="H24" s="45"/>
      <c r="I24" s="71" t="s">
        <v>98</v>
      </c>
      <c r="J24" s="73"/>
    </row>
    <row r="25">
      <c r="A25" s="40" t="s">
        <v>41</v>
      </c>
      <c r="B25" s="46" t="s">
        <v>25</v>
      </c>
      <c r="C25" s="46">
        <v>1.5</v>
      </c>
      <c r="D25" s="72"/>
      <c r="E25" s="31">
        <v>95.23</v>
      </c>
      <c r="F25" s="48">
        <v>82.65</v>
      </c>
      <c r="G25" s="43">
        <f t="shared" si="2"/>
        <v>177.88</v>
      </c>
      <c r="H25" s="45"/>
      <c r="I25" s="71" t="s">
        <v>97</v>
      </c>
      <c r="J25" s="73"/>
    </row>
    <row r="26">
      <c r="A26" s="40" t="s">
        <v>42</v>
      </c>
      <c r="B26" s="46">
        <v>3.0</v>
      </c>
      <c r="C26" s="46">
        <v>2.5</v>
      </c>
      <c r="D26" s="72"/>
      <c r="E26" s="31">
        <v>120.85</v>
      </c>
      <c r="F26" s="48">
        <v>37.25</v>
      </c>
      <c r="G26" s="43">
        <f t="shared" si="2"/>
        <v>158.1</v>
      </c>
      <c r="H26" s="45"/>
      <c r="I26" s="71" t="s">
        <v>99</v>
      </c>
      <c r="J26" s="73"/>
    </row>
    <row r="27">
      <c r="A27" s="40" t="s">
        <v>43</v>
      </c>
      <c r="B27" s="46">
        <v>2.0</v>
      </c>
      <c r="C27" s="46">
        <v>2.0</v>
      </c>
      <c r="D27" s="46" t="s">
        <v>1</v>
      </c>
      <c r="E27" s="31">
        <v>100.89</v>
      </c>
      <c r="F27" s="48">
        <v>32.72</v>
      </c>
      <c r="G27" s="43">
        <f t="shared" si="2"/>
        <v>133.61</v>
      </c>
      <c r="H27" s="45"/>
      <c r="I27" s="71" t="s">
        <v>100</v>
      </c>
      <c r="J27" s="73"/>
    </row>
    <row r="28">
      <c r="A28" s="40" t="s">
        <v>44</v>
      </c>
      <c r="B28" s="46">
        <v>2.0</v>
      </c>
      <c r="C28" s="46">
        <v>2.0</v>
      </c>
      <c r="D28" s="46" t="s">
        <v>1</v>
      </c>
      <c r="E28" s="31">
        <v>100.88</v>
      </c>
      <c r="F28" s="48">
        <v>31.49</v>
      </c>
      <c r="G28" s="43">
        <f t="shared" si="2"/>
        <v>132.37</v>
      </c>
      <c r="H28" s="50"/>
      <c r="I28" s="71" t="s">
        <v>100</v>
      </c>
      <c r="J28" s="70" t="s">
        <v>89</v>
      </c>
    </row>
    <row r="29">
      <c r="A29" s="40" t="s">
        <v>45</v>
      </c>
      <c r="B29" s="46">
        <v>2.0</v>
      </c>
      <c r="C29" s="46">
        <v>2.0</v>
      </c>
      <c r="D29" s="75"/>
      <c r="E29" s="31">
        <v>82.19</v>
      </c>
      <c r="F29" s="48">
        <v>27.73</v>
      </c>
      <c r="G29" s="43">
        <f t="shared" si="2"/>
        <v>109.92</v>
      </c>
      <c r="H29" s="50"/>
      <c r="I29" s="71" t="s">
        <v>101</v>
      </c>
      <c r="J29" s="70" t="s">
        <v>89</v>
      </c>
    </row>
    <row r="30">
      <c r="A30" s="40" t="s">
        <v>46</v>
      </c>
      <c r="B30" s="46" t="s">
        <v>33</v>
      </c>
      <c r="C30" s="46">
        <v>2.5</v>
      </c>
      <c r="D30" s="75"/>
      <c r="E30" s="31">
        <v>114.77</v>
      </c>
      <c r="F30" s="48">
        <v>81.1</v>
      </c>
      <c r="G30" s="43">
        <f t="shared" si="2"/>
        <v>195.87</v>
      </c>
      <c r="H30" s="50"/>
      <c r="I30" s="71" t="s">
        <v>102</v>
      </c>
      <c r="J30" s="73"/>
    </row>
    <row r="31">
      <c r="A31" s="40" t="s">
        <v>47</v>
      </c>
      <c r="B31" s="46">
        <v>2.0</v>
      </c>
      <c r="C31" s="46">
        <v>2.0</v>
      </c>
      <c r="D31" s="46" t="s">
        <v>1</v>
      </c>
      <c r="E31" s="31">
        <v>99.91</v>
      </c>
      <c r="F31" s="48">
        <v>44.21</v>
      </c>
      <c r="G31" s="43">
        <f t="shared" si="2"/>
        <v>144.12</v>
      </c>
      <c r="H31" s="50"/>
      <c r="I31" s="71" t="s">
        <v>100</v>
      </c>
      <c r="J31" s="73"/>
    </row>
    <row r="32">
      <c r="A32" s="40" t="s">
        <v>48</v>
      </c>
      <c r="B32" s="46">
        <v>2.0</v>
      </c>
      <c r="C32" s="46">
        <v>2.5</v>
      </c>
      <c r="D32" s="75"/>
      <c r="E32" s="31">
        <v>108.38</v>
      </c>
      <c r="F32" s="48">
        <v>38.38</v>
      </c>
      <c r="G32" s="43">
        <f t="shared" si="2"/>
        <v>146.76</v>
      </c>
      <c r="H32" s="50"/>
      <c r="I32" s="71" t="s">
        <v>103</v>
      </c>
      <c r="J32" s="73"/>
    </row>
    <row r="33">
      <c r="A33" s="40" t="s">
        <v>49</v>
      </c>
      <c r="B33" s="40">
        <v>3.0</v>
      </c>
      <c r="C33" s="40">
        <v>2.0</v>
      </c>
      <c r="D33" s="76"/>
      <c r="E33" s="31">
        <v>124.29</v>
      </c>
      <c r="F33" s="48">
        <v>50.01</v>
      </c>
      <c r="G33" s="43">
        <f t="shared" si="2"/>
        <v>174.3</v>
      </c>
      <c r="H33" s="50"/>
      <c r="I33" s="71" t="s">
        <v>104</v>
      </c>
      <c r="J33" s="73"/>
    </row>
    <row r="35">
      <c r="A35" s="11" t="s">
        <v>50</v>
      </c>
      <c r="B35" s="3"/>
      <c r="C35" s="3"/>
      <c r="D35" s="3"/>
      <c r="E35" s="3"/>
      <c r="F35" s="3"/>
      <c r="G35" s="3"/>
      <c r="H35" s="3"/>
      <c r="I35" s="3"/>
      <c r="J35" s="7"/>
    </row>
    <row r="36">
      <c r="A36" s="63" t="s">
        <v>8</v>
      </c>
      <c r="B36" s="63" t="s">
        <v>9</v>
      </c>
      <c r="C36" s="63" t="s">
        <v>10</v>
      </c>
      <c r="D36" s="63" t="s">
        <v>11</v>
      </c>
      <c r="E36" s="63" t="s">
        <v>83</v>
      </c>
      <c r="F36" s="63" t="s">
        <v>84</v>
      </c>
      <c r="G36" s="63" t="s">
        <v>85</v>
      </c>
      <c r="H36" s="63" t="s">
        <v>15</v>
      </c>
      <c r="I36" s="63" t="s">
        <v>16</v>
      </c>
      <c r="J36" s="63" t="s">
        <v>17</v>
      </c>
    </row>
    <row r="37">
      <c r="A37" s="40" t="s">
        <v>51</v>
      </c>
      <c r="B37" s="40">
        <v>1.0</v>
      </c>
      <c r="C37" s="40">
        <v>1.5</v>
      </c>
      <c r="D37" s="68"/>
      <c r="E37" s="22">
        <v>77.72</v>
      </c>
      <c r="F37" s="41">
        <v>52.39</v>
      </c>
      <c r="G37" s="43">
        <f t="shared" ref="G37:G50" si="3">sum(E37:F37)</f>
        <v>130.11</v>
      </c>
      <c r="H37" s="45"/>
      <c r="I37" s="64" t="s">
        <v>105</v>
      </c>
      <c r="J37" s="77" t="s">
        <v>89</v>
      </c>
    </row>
    <row r="38">
      <c r="A38" s="40" t="s">
        <v>52</v>
      </c>
      <c r="B38" s="46" t="s">
        <v>25</v>
      </c>
      <c r="C38" s="46">
        <v>1.5</v>
      </c>
      <c r="D38" s="46" t="s">
        <v>1</v>
      </c>
      <c r="E38" s="31">
        <v>97.51</v>
      </c>
      <c r="F38" s="48">
        <v>26.12</v>
      </c>
      <c r="G38" s="43">
        <f t="shared" si="3"/>
        <v>123.63</v>
      </c>
      <c r="H38" s="45"/>
      <c r="I38" s="66" t="s">
        <v>106</v>
      </c>
      <c r="J38" s="78"/>
    </row>
    <row r="39">
      <c r="A39" s="40" t="s">
        <v>53</v>
      </c>
      <c r="B39" s="46" t="s">
        <v>25</v>
      </c>
      <c r="C39" s="46">
        <v>1.5</v>
      </c>
      <c r="D39" s="72"/>
      <c r="E39" s="31">
        <v>117.23</v>
      </c>
      <c r="F39" s="48">
        <v>60.11</v>
      </c>
      <c r="G39" s="43">
        <f t="shared" si="3"/>
        <v>177.34</v>
      </c>
      <c r="H39" s="45"/>
      <c r="I39" s="66" t="s">
        <v>99</v>
      </c>
      <c r="J39" s="55" t="s">
        <v>91</v>
      </c>
    </row>
    <row r="40">
      <c r="A40" s="40" t="s">
        <v>54</v>
      </c>
      <c r="B40" s="46">
        <v>1.0</v>
      </c>
      <c r="C40" s="46">
        <v>1.5</v>
      </c>
      <c r="D40" s="72"/>
      <c r="E40" s="31">
        <v>80.42</v>
      </c>
      <c r="F40" s="48">
        <v>23.23</v>
      </c>
      <c r="G40" s="43">
        <f t="shared" si="3"/>
        <v>103.65</v>
      </c>
      <c r="H40" s="45"/>
      <c r="I40" s="66" t="s">
        <v>98</v>
      </c>
      <c r="J40" s="78" t="s">
        <v>89</v>
      </c>
    </row>
    <row r="41">
      <c r="A41" s="40" t="s">
        <v>55</v>
      </c>
      <c r="B41" s="46">
        <v>1.0</v>
      </c>
      <c r="C41" s="46">
        <v>1.5</v>
      </c>
      <c r="D41" s="72"/>
      <c r="E41" s="31">
        <v>79.79</v>
      </c>
      <c r="F41" s="48">
        <v>41.59</v>
      </c>
      <c r="G41" s="43">
        <f t="shared" si="3"/>
        <v>121.38</v>
      </c>
      <c r="H41" s="45"/>
      <c r="I41" s="66" t="s">
        <v>107</v>
      </c>
      <c r="J41" s="79"/>
    </row>
    <row r="42">
      <c r="A42" s="40" t="s">
        <v>56</v>
      </c>
      <c r="B42" s="46" t="s">
        <v>25</v>
      </c>
      <c r="C42" s="46">
        <v>1.5</v>
      </c>
      <c r="D42" s="72"/>
      <c r="E42" s="31">
        <v>95.23</v>
      </c>
      <c r="F42" s="48">
        <v>83.96</v>
      </c>
      <c r="G42" s="43">
        <f t="shared" si="3"/>
        <v>179.19</v>
      </c>
      <c r="H42" s="45"/>
      <c r="I42" s="66" t="s">
        <v>108</v>
      </c>
      <c r="J42" s="79"/>
    </row>
    <row r="43">
      <c r="A43" s="40" t="s">
        <v>57</v>
      </c>
      <c r="B43" s="46">
        <v>3.0</v>
      </c>
      <c r="C43" s="46">
        <v>2.5</v>
      </c>
      <c r="D43" s="72"/>
      <c r="E43" s="31">
        <v>120.84</v>
      </c>
      <c r="F43" s="48">
        <v>37.26</v>
      </c>
      <c r="G43" s="43">
        <f t="shared" si="3"/>
        <v>158.1</v>
      </c>
      <c r="H43" s="45"/>
      <c r="I43" s="66" t="s">
        <v>93</v>
      </c>
      <c r="J43" s="79"/>
    </row>
    <row r="44">
      <c r="A44" s="40" t="s">
        <v>58</v>
      </c>
      <c r="B44" s="46">
        <v>2.0</v>
      </c>
      <c r="C44" s="46">
        <v>2.0</v>
      </c>
      <c r="D44" s="46" t="s">
        <v>1</v>
      </c>
      <c r="E44" s="31">
        <v>100.89</v>
      </c>
      <c r="F44" s="48">
        <v>32.72</v>
      </c>
      <c r="G44" s="43">
        <f t="shared" si="3"/>
        <v>133.61</v>
      </c>
      <c r="H44" s="45"/>
      <c r="I44" s="66" t="s">
        <v>109</v>
      </c>
      <c r="J44" s="79" t="s">
        <v>89</v>
      </c>
    </row>
    <row r="45">
      <c r="A45" s="40" t="s">
        <v>59</v>
      </c>
      <c r="B45" s="46">
        <v>2.0</v>
      </c>
      <c r="C45" s="46">
        <v>2.0</v>
      </c>
      <c r="D45" s="46" t="s">
        <v>1</v>
      </c>
      <c r="E45" s="31">
        <v>99.86</v>
      </c>
      <c r="F45" s="48">
        <v>42.28</v>
      </c>
      <c r="G45" s="43">
        <f t="shared" si="3"/>
        <v>142.14</v>
      </c>
      <c r="H45" s="50"/>
      <c r="I45" s="66" t="s">
        <v>103</v>
      </c>
      <c r="J45" s="78"/>
    </row>
    <row r="46">
      <c r="A46" s="40" t="s">
        <v>60</v>
      </c>
      <c r="B46" s="46">
        <v>2.0</v>
      </c>
      <c r="C46" s="46">
        <v>2.0</v>
      </c>
      <c r="D46" s="75"/>
      <c r="E46" s="31">
        <v>79.19</v>
      </c>
      <c r="F46" s="48">
        <v>24.4</v>
      </c>
      <c r="G46" s="43">
        <f t="shared" si="3"/>
        <v>103.59</v>
      </c>
      <c r="H46" s="50"/>
      <c r="I46" s="66" t="s">
        <v>101</v>
      </c>
      <c r="J46" s="78"/>
    </row>
    <row r="47">
      <c r="A47" s="40" t="s">
        <v>61</v>
      </c>
      <c r="B47" s="46" t="s">
        <v>33</v>
      </c>
      <c r="C47" s="46">
        <v>2.5</v>
      </c>
      <c r="D47" s="75"/>
      <c r="E47" s="31">
        <v>114.77</v>
      </c>
      <c r="F47" s="48">
        <v>90.17</v>
      </c>
      <c r="G47" s="43">
        <f t="shared" si="3"/>
        <v>204.94</v>
      </c>
      <c r="H47" s="50"/>
      <c r="I47" s="66" t="s">
        <v>110</v>
      </c>
      <c r="J47" s="79"/>
    </row>
    <row r="48">
      <c r="A48" s="40" t="s">
        <v>62</v>
      </c>
      <c r="B48" s="46">
        <v>2.0</v>
      </c>
      <c r="C48" s="46">
        <v>2.0</v>
      </c>
      <c r="D48" s="46" t="s">
        <v>1</v>
      </c>
      <c r="E48" s="31">
        <v>99.91</v>
      </c>
      <c r="F48" s="48">
        <v>36.43</v>
      </c>
      <c r="G48" s="43">
        <f t="shared" si="3"/>
        <v>136.34</v>
      </c>
      <c r="H48" s="50"/>
      <c r="I48" s="66" t="s">
        <v>100</v>
      </c>
      <c r="J48" s="79"/>
    </row>
    <row r="49">
      <c r="A49" s="40" t="s">
        <v>63</v>
      </c>
      <c r="B49" s="46">
        <v>2.0</v>
      </c>
      <c r="C49" s="46">
        <v>2.5</v>
      </c>
      <c r="D49" s="75"/>
      <c r="E49" s="31">
        <v>108.81</v>
      </c>
      <c r="F49" s="48">
        <v>42.38</v>
      </c>
      <c r="G49" s="43">
        <f t="shared" si="3"/>
        <v>151.19</v>
      </c>
      <c r="H49" s="50"/>
      <c r="I49" s="66" t="s">
        <v>111</v>
      </c>
      <c r="J49" s="55" t="s">
        <v>91</v>
      </c>
    </row>
    <row r="50">
      <c r="A50" s="40" t="s">
        <v>64</v>
      </c>
      <c r="B50" s="40">
        <v>3.0</v>
      </c>
      <c r="C50" s="40">
        <v>2.0</v>
      </c>
      <c r="D50" s="76"/>
      <c r="E50" s="31">
        <v>124.24</v>
      </c>
      <c r="F50" s="80">
        <v>45.98</v>
      </c>
      <c r="G50" s="43">
        <f t="shared" si="3"/>
        <v>170.22</v>
      </c>
      <c r="H50" s="50"/>
      <c r="I50" s="66" t="s">
        <v>102</v>
      </c>
      <c r="J50" s="79"/>
    </row>
    <row r="52">
      <c r="A52" s="11" t="s">
        <v>65</v>
      </c>
      <c r="B52" s="3"/>
      <c r="C52" s="3"/>
      <c r="D52" s="3"/>
      <c r="E52" s="3"/>
      <c r="F52" s="3"/>
      <c r="G52" s="3"/>
      <c r="H52" s="3"/>
      <c r="I52" s="3"/>
      <c r="J52" s="7"/>
    </row>
    <row r="53">
      <c r="A53" s="63" t="s">
        <v>8</v>
      </c>
      <c r="B53" s="63" t="s">
        <v>9</v>
      </c>
      <c r="C53" s="63" t="s">
        <v>10</v>
      </c>
      <c r="D53" s="63" t="s">
        <v>66</v>
      </c>
      <c r="E53" s="63" t="s">
        <v>83</v>
      </c>
      <c r="F53" s="63" t="s">
        <v>84</v>
      </c>
      <c r="G53" s="63" t="s">
        <v>85</v>
      </c>
      <c r="H53" s="63" t="s">
        <v>15</v>
      </c>
      <c r="I53" s="63" t="s">
        <v>16</v>
      </c>
      <c r="J53" s="63" t="s">
        <v>17</v>
      </c>
    </row>
    <row r="54">
      <c r="A54" s="40" t="s">
        <v>67</v>
      </c>
      <c r="B54" s="40">
        <v>1.0</v>
      </c>
      <c r="C54" s="40">
        <v>1.5</v>
      </c>
      <c r="D54" s="81">
        <v>98.0</v>
      </c>
      <c r="E54" s="81">
        <v>77.73</v>
      </c>
      <c r="F54" s="41">
        <v>48.23</v>
      </c>
      <c r="G54" s="43">
        <f t="shared" ref="G54:G67" si="4">sum(D54:F54)</f>
        <v>223.96</v>
      </c>
      <c r="H54" s="27" t="s">
        <v>70</v>
      </c>
      <c r="I54" s="82" t="s">
        <v>111</v>
      </c>
      <c r="J54" s="70"/>
    </row>
    <row r="55">
      <c r="A55" s="40" t="s">
        <v>68</v>
      </c>
      <c r="B55" s="46" t="s">
        <v>25</v>
      </c>
      <c r="C55" s="46">
        <v>1.5</v>
      </c>
      <c r="D55" s="83">
        <v>91.0</v>
      </c>
      <c r="E55" s="81">
        <v>97.52</v>
      </c>
      <c r="F55" s="48">
        <v>25.65</v>
      </c>
      <c r="G55" s="43">
        <f t="shared" si="4"/>
        <v>214.17</v>
      </c>
      <c r="H55" s="27" t="s">
        <v>70</v>
      </c>
      <c r="I55" s="84" t="s">
        <v>94</v>
      </c>
      <c r="J55" s="70" t="s">
        <v>91</v>
      </c>
    </row>
    <row r="56">
      <c r="A56" s="40" t="s">
        <v>69</v>
      </c>
      <c r="B56" s="46" t="s">
        <v>25</v>
      </c>
      <c r="C56" s="46">
        <v>1.5</v>
      </c>
      <c r="D56" s="83">
        <v>222.0</v>
      </c>
      <c r="E56" s="81">
        <v>117.16</v>
      </c>
      <c r="F56" s="48">
        <v>56.74</v>
      </c>
      <c r="G56" s="43">
        <f t="shared" si="4"/>
        <v>395.9</v>
      </c>
      <c r="H56" s="27" t="s">
        <v>70</v>
      </c>
      <c r="I56" s="84" t="s">
        <v>112</v>
      </c>
      <c r="J56" s="70" t="s">
        <v>91</v>
      </c>
    </row>
    <row r="57">
      <c r="A57" s="40" t="s">
        <v>71</v>
      </c>
      <c r="B57" s="46">
        <v>1.0</v>
      </c>
      <c r="C57" s="46">
        <v>1.5</v>
      </c>
      <c r="D57" s="83">
        <v>105.0</v>
      </c>
      <c r="E57" s="81">
        <v>69.42</v>
      </c>
      <c r="F57" s="48">
        <v>33.52</v>
      </c>
      <c r="G57" s="43">
        <f t="shared" si="4"/>
        <v>207.94</v>
      </c>
      <c r="H57" s="27" t="s">
        <v>70</v>
      </c>
      <c r="I57" s="84" t="s">
        <v>113</v>
      </c>
      <c r="J57" s="74"/>
    </row>
    <row r="58">
      <c r="A58" s="40" t="s">
        <v>72</v>
      </c>
      <c r="B58" s="46">
        <v>1.0</v>
      </c>
      <c r="C58" s="46">
        <v>1.5</v>
      </c>
      <c r="D58" s="83">
        <v>137.0</v>
      </c>
      <c r="E58" s="81">
        <v>79.58</v>
      </c>
      <c r="F58" s="48">
        <v>22.51</v>
      </c>
      <c r="G58" s="43">
        <f t="shared" si="4"/>
        <v>239.09</v>
      </c>
      <c r="H58" s="27" t="s">
        <v>70</v>
      </c>
      <c r="I58" s="84" t="s">
        <v>97</v>
      </c>
      <c r="J58" s="73"/>
    </row>
    <row r="59">
      <c r="A59" s="40" t="s">
        <v>73</v>
      </c>
      <c r="B59" s="46" t="s">
        <v>25</v>
      </c>
      <c r="C59" s="46">
        <v>1.5</v>
      </c>
      <c r="D59" s="83">
        <v>205.0</v>
      </c>
      <c r="E59" s="81">
        <v>95.2</v>
      </c>
      <c r="F59" s="48">
        <v>82.68</v>
      </c>
      <c r="G59" s="43">
        <f t="shared" si="4"/>
        <v>382.88</v>
      </c>
      <c r="H59" s="27" t="s">
        <v>70</v>
      </c>
      <c r="I59" s="84" t="s">
        <v>114</v>
      </c>
      <c r="J59" s="73"/>
    </row>
    <row r="60">
      <c r="A60" s="40" t="s">
        <v>74</v>
      </c>
      <c r="B60" s="46">
        <v>3.0</v>
      </c>
      <c r="C60" s="46">
        <v>2.5</v>
      </c>
      <c r="D60" s="83">
        <v>145.0</v>
      </c>
      <c r="E60" s="81">
        <v>120.87</v>
      </c>
      <c r="F60" s="48">
        <v>37.23</v>
      </c>
      <c r="G60" s="43">
        <f t="shared" si="4"/>
        <v>303.1</v>
      </c>
      <c r="H60" s="27" t="s">
        <v>70</v>
      </c>
      <c r="I60" s="84" t="s">
        <v>112</v>
      </c>
      <c r="J60" s="70" t="s">
        <v>89</v>
      </c>
    </row>
    <row r="61">
      <c r="A61" s="40" t="s">
        <v>75</v>
      </c>
      <c r="B61" s="46">
        <v>2.0</v>
      </c>
      <c r="C61" s="46">
        <v>2.0</v>
      </c>
      <c r="D61" s="83">
        <v>141.0</v>
      </c>
      <c r="E61" s="81">
        <v>100.89</v>
      </c>
      <c r="F61" s="48">
        <v>32.72</v>
      </c>
      <c r="G61" s="43">
        <f t="shared" si="4"/>
        <v>274.61</v>
      </c>
      <c r="H61" s="27" t="s">
        <v>70</v>
      </c>
      <c r="I61" s="84" t="s">
        <v>115</v>
      </c>
      <c r="J61" s="70" t="s">
        <v>91</v>
      </c>
    </row>
    <row r="62">
      <c r="A62" s="40" t="s">
        <v>76</v>
      </c>
      <c r="B62" s="46">
        <v>2.0</v>
      </c>
      <c r="C62" s="46">
        <v>2.0</v>
      </c>
      <c r="D62" s="83">
        <v>137.0</v>
      </c>
      <c r="E62" s="81">
        <v>100.87</v>
      </c>
      <c r="F62" s="48">
        <v>35.86</v>
      </c>
      <c r="G62" s="43">
        <f t="shared" si="4"/>
        <v>273.73</v>
      </c>
      <c r="H62" s="27" t="s">
        <v>70</v>
      </c>
      <c r="I62" s="84" t="s">
        <v>116</v>
      </c>
      <c r="J62" s="70" t="s">
        <v>91</v>
      </c>
    </row>
    <row r="63">
      <c r="A63" s="40" t="s">
        <v>77</v>
      </c>
      <c r="B63" s="46">
        <v>2.0</v>
      </c>
      <c r="C63" s="46">
        <v>2.0</v>
      </c>
      <c r="D63" s="83">
        <v>107.0</v>
      </c>
      <c r="E63" s="81">
        <v>82.19</v>
      </c>
      <c r="F63" s="48">
        <v>27.74</v>
      </c>
      <c r="G63" s="43">
        <f t="shared" si="4"/>
        <v>216.93</v>
      </c>
      <c r="H63" s="27" t="s">
        <v>70</v>
      </c>
      <c r="I63" s="84" t="s">
        <v>117</v>
      </c>
      <c r="J63" s="70" t="s">
        <v>91</v>
      </c>
    </row>
    <row r="64">
      <c r="A64" s="40" t="s">
        <v>78</v>
      </c>
      <c r="B64" s="46" t="s">
        <v>33</v>
      </c>
      <c r="C64" s="46">
        <v>2.5</v>
      </c>
      <c r="D64" s="83">
        <v>162.0</v>
      </c>
      <c r="E64" s="81">
        <v>114.58</v>
      </c>
      <c r="F64" s="48">
        <v>81.29</v>
      </c>
      <c r="G64" s="43">
        <f t="shared" si="4"/>
        <v>357.87</v>
      </c>
      <c r="H64" s="27" t="s">
        <v>70</v>
      </c>
      <c r="I64" s="84" t="s">
        <v>118</v>
      </c>
      <c r="J64" s="73"/>
    </row>
    <row r="65">
      <c r="A65" s="40" t="s">
        <v>79</v>
      </c>
      <c r="B65" s="46">
        <v>2.0</v>
      </c>
      <c r="C65" s="46">
        <v>2.0</v>
      </c>
      <c r="D65" s="83">
        <v>166.0</v>
      </c>
      <c r="E65" s="81">
        <v>99.91</v>
      </c>
      <c r="F65" s="48">
        <v>44.21</v>
      </c>
      <c r="G65" s="43">
        <f t="shared" si="4"/>
        <v>310.12</v>
      </c>
      <c r="H65" s="27" t="s">
        <v>70</v>
      </c>
      <c r="I65" s="84" t="s">
        <v>119</v>
      </c>
      <c r="J65" s="70" t="s">
        <v>91</v>
      </c>
    </row>
    <row r="66">
      <c r="A66" s="40" t="s">
        <v>80</v>
      </c>
      <c r="B66" s="46">
        <v>2.0</v>
      </c>
      <c r="C66" s="46">
        <v>2.5</v>
      </c>
      <c r="D66" s="83">
        <v>134.0</v>
      </c>
      <c r="E66" s="81">
        <v>108.78</v>
      </c>
      <c r="F66" s="48">
        <v>37.98</v>
      </c>
      <c r="G66" s="43">
        <f t="shared" si="4"/>
        <v>280.76</v>
      </c>
      <c r="H66" s="27" t="s">
        <v>70</v>
      </c>
      <c r="I66" s="84" t="s">
        <v>120</v>
      </c>
      <c r="J66" s="70" t="s">
        <v>91</v>
      </c>
    </row>
    <row r="67">
      <c r="A67" s="40" t="s">
        <v>81</v>
      </c>
      <c r="B67" s="40">
        <v>3.0</v>
      </c>
      <c r="C67" s="40">
        <v>2.0</v>
      </c>
      <c r="D67" s="83">
        <v>165.0</v>
      </c>
      <c r="E67" s="81">
        <v>124.22</v>
      </c>
      <c r="F67" s="80">
        <v>49.97</v>
      </c>
      <c r="G67" s="43">
        <f t="shared" si="4"/>
        <v>339.19</v>
      </c>
      <c r="H67" s="27" t="s">
        <v>70</v>
      </c>
      <c r="I67" s="84" t="s">
        <v>121</v>
      </c>
      <c r="J67" s="70"/>
    </row>
  </sheetData>
  <mergeCells count="9">
    <mergeCell ref="A35:J35"/>
    <mergeCell ref="A52:J52"/>
    <mergeCell ref="A1:B6"/>
    <mergeCell ref="D2:F2"/>
    <mergeCell ref="E3:F3"/>
    <mergeCell ref="E4:F4"/>
    <mergeCell ref="E5:F5"/>
    <mergeCell ref="A7:J7"/>
    <mergeCell ref="A18:J18"/>
  </mergeCells>
  <drawing r:id="rId1"/>
</worksheet>
</file>