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xr:revisionPtr revIDLastSave="0" documentId="13_ncr:1_{B047BBF2-AEEA-4A9E-801B-22A608F5FBAF}" xr6:coauthVersionLast="47" xr6:coauthVersionMax="47" xr10:uidLastSave="{00000000-0000-0000-0000-000000000000}"/>
  <bookViews>
    <workbookView xWindow="-120" yWindow="-120" windowWidth="29040" windowHeight="15720" xr2:uid="{B87E365A-6B06-4470-A57C-C16AF44761E2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6" i="1" l="1"/>
  <c r="E46" i="1" s="1"/>
  <c r="D45" i="1"/>
  <c r="E45" i="1" s="1"/>
  <c r="D44" i="1"/>
  <c r="E44" i="1" s="1"/>
  <c r="D43" i="1"/>
  <c r="E43" i="1" s="1"/>
  <c r="D38" i="1"/>
  <c r="E38" i="1" s="1"/>
  <c r="D37" i="1"/>
  <c r="E37" i="1" s="1"/>
  <c r="D9" i="1"/>
  <c r="E9" i="1" s="1"/>
  <c r="E13" i="1"/>
  <c r="D40" i="1"/>
  <c r="E40" i="1" s="1"/>
  <c r="D39" i="1"/>
  <c r="E39" i="1" s="1"/>
  <c r="D36" i="1"/>
  <c r="E36" i="1" s="1"/>
  <c r="D35" i="1"/>
  <c r="E35" i="1" s="1"/>
  <c r="D34" i="1"/>
  <c r="E34" i="1" s="1"/>
  <c r="D33" i="1"/>
  <c r="E33" i="1" s="1"/>
  <c r="D32" i="1"/>
  <c r="E32" i="1" s="1"/>
  <c r="D31" i="1"/>
  <c r="E31" i="1" s="1"/>
  <c r="D30" i="1"/>
  <c r="E30" i="1" s="1"/>
  <c r="D29" i="1"/>
  <c r="E29" i="1" s="1"/>
  <c r="D28" i="1"/>
  <c r="E28" i="1" s="1"/>
  <c r="D27" i="1"/>
  <c r="E27" i="1" s="1"/>
  <c r="D26" i="1"/>
  <c r="E26" i="1" s="1"/>
  <c r="D25" i="1"/>
  <c r="E25" i="1" s="1"/>
  <c r="D24" i="1"/>
  <c r="E24" i="1" s="1"/>
  <c r="D23" i="1"/>
  <c r="E23" i="1" s="1"/>
  <c r="D22" i="1"/>
  <c r="E22" i="1" s="1"/>
  <c r="D21" i="1"/>
  <c r="E21" i="1" s="1"/>
  <c r="D20" i="1"/>
  <c r="E20" i="1" s="1"/>
  <c r="D19" i="1"/>
  <c r="E19" i="1" s="1"/>
  <c r="D18" i="1"/>
  <c r="E18" i="1" s="1"/>
  <c r="D17" i="1"/>
  <c r="E17" i="1" s="1"/>
  <c r="D16" i="1"/>
  <c r="E16" i="1" s="1"/>
  <c r="D15" i="1"/>
  <c r="E15" i="1" s="1"/>
  <c r="D14" i="1"/>
  <c r="E14" i="1" s="1"/>
  <c r="D12" i="1"/>
  <c r="E12" i="1" s="1"/>
  <c r="D11" i="1"/>
  <c r="E11" i="1" s="1"/>
  <c r="D10" i="1"/>
  <c r="E10" i="1" s="1"/>
  <c r="D8" i="1"/>
  <c r="E8" i="1" s="1"/>
  <c r="D7" i="1"/>
  <c r="E7" i="1" s="1"/>
  <c r="D6" i="1"/>
  <c r="E6" i="1" s="1"/>
  <c r="E5" i="1"/>
  <c r="D4" i="1"/>
  <c r="E4" i="1" s="1"/>
  <c r="E47" i="1" l="1"/>
  <c r="E41" i="1"/>
  <c r="E49" i="1" s="1"/>
</calcChain>
</file>

<file path=xl/sharedStrings.xml><?xml version="1.0" encoding="utf-8"?>
<sst xmlns="http://schemas.openxmlformats.org/spreadsheetml/2006/main" count="89" uniqueCount="79">
  <si>
    <t>escritorio</t>
  </si>
  <si>
    <t>escitorio</t>
  </si>
  <si>
    <t>escritori en L</t>
  </si>
  <si>
    <t xml:space="preserve">escritorio </t>
  </si>
  <si>
    <t>sofa</t>
  </si>
  <si>
    <t>mesa</t>
  </si>
  <si>
    <t>sillas</t>
  </si>
  <si>
    <t xml:space="preserve">mesa </t>
  </si>
  <si>
    <t>pouf</t>
  </si>
  <si>
    <t xml:space="preserve">espejos </t>
  </si>
  <si>
    <t>muebles cafeteros</t>
  </si>
  <si>
    <t>repisa     carpetas</t>
  </si>
  <si>
    <t>pantallas</t>
  </si>
  <si>
    <t>macetas G</t>
  </si>
  <si>
    <t>macetas M</t>
  </si>
  <si>
    <t>macetas CH</t>
  </si>
  <si>
    <t>taburetes</t>
  </si>
  <si>
    <t>sillones</t>
  </si>
  <si>
    <t>mesas comedor</t>
  </si>
  <si>
    <t>mesa comedor</t>
  </si>
  <si>
    <t xml:space="preserve">sillas </t>
  </si>
  <si>
    <t xml:space="preserve">microondas </t>
  </si>
  <si>
    <t>Estacion de trabajo para 8 personas.                      Medidas 3.60 x 1.20</t>
  </si>
  <si>
    <t>Estacion de trabajo para 4 personas.             Medidas 1.80 x 1.20</t>
  </si>
  <si>
    <t>Estacion de trabajo para 2 personas.                   Medidas  0.90 x 1.20</t>
  </si>
  <si>
    <t>Estacion de trabajo a pared para 4 personas. Medidas  3.60 x 0.60</t>
  </si>
  <si>
    <t>Escritorio en L. Medidas 1.50 x 1.50</t>
  </si>
  <si>
    <t xml:space="preserve">Sofa de dos plazas color gris </t>
  </si>
  <si>
    <t>Mesa de centro rectangular .                   Medidas 1.00 x 0.50</t>
  </si>
  <si>
    <t>Mesa de centro cuadrada.                       Medidas 0.50 x 0.50</t>
  </si>
  <si>
    <t>Mesa para sala de juntas para 8 personas. Medidas 2.21 x 1.20</t>
  </si>
  <si>
    <t>Mueble recepcion curva.</t>
  </si>
  <si>
    <t>recepcion curva</t>
  </si>
  <si>
    <t>Mesa de juntas tipo bote.                         Medidas 3.60 x  1.20</t>
  </si>
  <si>
    <t>Mesa de cubo medidas120 x 60</t>
  </si>
  <si>
    <t>Mesa de cubo medidas 60 x 60</t>
  </si>
  <si>
    <t>Baul grande color café chocolate</t>
  </si>
  <si>
    <t>Baul G</t>
  </si>
  <si>
    <t>Baul mediano color café chocolate</t>
  </si>
  <si>
    <t>Baul M</t>
  </si>
  <si>
    <t>Baul Ch</t>
  </si>
  <si>
    <t>Pouf medidas medidas 50 x 50</t>
  </si>
  <si>
    <t xml:space="preserve">Muebles para las cafeteras </t>
  </si>
  <si>
    <t>Repisa para carpetas</t>
  </si>
  <si>
    <t xml:space="preserve">Smart TV en salas de juntas </t>
  </si>
  <si>
    <t>Macetas grandes</t>
  </si>
  <si>
    <t>Macetas medianas</t>
  </si>
  <si>
    <t>Macetas chicas</t>
  </si>
  <si>
    <t>Taburetes de cubo</t>
  </si>
  <si>
    <t>Baul chico color café chocolate</t>
  </si>
  <si>
    <t>Sillones de coworking y sala de espera terraza</t>
  </si>
  <si>
    <t>Mesa comedor madera grande</t>
  </si>
  <si>
    <t>Mesa comedor de acero mediana</t>
  </si>
  <si>
    <t>Mesas pegables de pastico</t>
  </si>
  <si>
    <t xml:space="preserve">Sillas de madera con esponja </t>
  </si>
  <si>
    <t>Sillas de acero</t>
  </si>
  <si>
    <t xml:space="preserve">Microondas Mabe </t>
  </si>
  <si>
    <t>SubTotal</t>
  </si>
  <si>
    <t>C. Unitario</t>
  </si>
  <si>
    <t>Descripcion</t>
  </si>
  <si>
    <t xml:space="preserve">Nombre </t>
  </si>
  <si>
    <t>Cantidad</t>
  </si>
  <si>
    <t>Inventario Mobiliario Oficinas Smart Work</t>
  </si>
  <si>
    <t>Escritorio rectangular. Medidas 1.50 x 0.60</t>
  </si>
  <si>
    <t>extension de mesa</t>
  </si>
  <si>
    <t>Sillas Ejecutivas Ajustables</t>
  </si>
  <si>
    <t xml:space="preserve">Extension de mesa de juntas </t>
  </si>
  <si>
    <t>Sillas</t>
  </si>
  <si>
    <t>Sillas Ergonomicas Reclinabels</t>
  </si>
  <si>
    <t>Sillas metalicas tipo escuela café</t>
  </si>
  <si>
    <t>Circuito CCTV</t>
  </si>
  <si>
    <t>Gabinete + Cajas + Camaras +Switch + POE</t>
  </si>
  <si>
    <t>Switches+gabinete+Mesh+NVR+Cable</t>
  </si>
  <si>
    <t>Bombas</t>
  </si>
  <si>
    <t>Bombas de Presurizacion Agua Potable</t>
  </si>
  <si>
    <t>Desalojo Agua de Lluvia</t>
  </si>
  <si>
    <t>Site              Internet</t>
  </si>
  <si>
    <t>Total Equipo y Mobiliario</t>
  </si>
  <si>
    <t>Espejos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</si>
</sst>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5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i/>
      <sz val="14"/>
      <color theme="1"/>
      <name val="Aptos Narrow"/>
      <scheme val="minor"/>
    </font>
    <font>
      <b/>
      <sz val="14"/>
      <color theme="1"/>
      <name val="Aptos Narrow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14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4" fontId="0" fillId="0" borderId="1" xfId="1" applyFont="1" applyBorder="1"/>
    <xf numFmtId="44" fontId="0" fillId="0" borderId="1" xfId="1" applyFont="1" applyBorder="1" applyAlignment="1">
      <alignment vertical="center"/>
    </xf>
    <xf numFmtId="44" fontId="4" fillId="0" borderId="0" xfId="0" applyNumberFormat="1" applyFont="1"/>
    <xf numFmtId="44" fontId="0" fillId="0" borderId="1" xfId="0" applyNumberFormat="1" applyBorder="1" applyAlignment="1">
      <alignment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44" fontId="0" fillId="0" borderId="1" xfId="0" applyNumberFormat="1" applyBorder="1"/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right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C07B79-0E45-4230-A56A-222DB1B89649}">
  <dimension ref="A1:E49"/>
  <sheetViews>
    <sheetView tabSelected="1" topLeftCell="A31" workbookViewId="0">
      <selection activeCell="C45" sqref="C45"/>
    </sheetView>
  </sheetViews>
  <sheetFormatPr baseColWidth="10" defaultRowHeight="15" x14ac:dyDescent="0.25"/>
  <cols>
    <col min="2" max="2" width="11.85546875" customWidth="1"/>
    <col min="3" max="3" width="39.140625" customWidth="1"/>
    <col min="4" max="4" width="13.42578125" customWidth="1"/>
    <col min="5" max="5" width="16.7109375" customWidth="1"/>
  </cols>
  <sheetData>
    <row r="1" spans="1:5" ht="7.5" customHeight="1" x14ac:dyDescent="0.25"/>
    <row r="2" spans="1:5" ht="27.75" customHeight="1" x14ac:dyDescent="0.25">
      <c r="A2" s="12" t="s">
        <v>62</v>
      </c>
      <c r="B2" s="12"/>
      <c r="C2" s="12"/>
      <c r="D2" s="12"/>
      <c r="E2" s="12"/>
    </row>
    <row r="3" spans="1:5" ht="30" customHeight="1" x14ac:dyDescent="0.25">
      <c r="A3" s="1" t="s">
        <v>61</v>
      </c>
      <c r="B3" s="1" t="s">
        <v>60</v>
      </c>
      <c r="C3" s="1" t="s">
        <v>59</v>
      </c>
      <c r="D3" s="1" t="s">
        <v>58</v>
      </c>
      <c r="E3" s="1" t="s">
        <v>57</v>
      </c>
    </row>
    <row r="4" spans="1:5" ht="30" customHeight="1" x14ac:dyDescent="0.25">
      <c r="A4" s="3">
        <v>6</v>
      </c>
      <c r="B4" s="3" t="s">
        <v>0</v>
      </c>
      <c r="C4" s="4" t="s">
        <v>22</v>
      </c>
      <c r="D4" s="6">
        <f>29289*1.16</f>
        <v>33975.24</v>
      </c>
      <c r="E4" s="6">
        <f>+D4*A4</f>
        <v>203851.44</v>
      </c>
    </row>
    <row r="5" spans="1:5" ht="30" customHeight="1" x14ac:dyDescent="0.25">
      <c r="A5" s="3">
        <v>3</v>
      </c>
      <c r="B5" s="3" t="s">
        <v>0</v>
      </c>
      <c r="C5" s="4" t="s">
        <v>23</v>
      </c>
      <c r="D5" s="6">
        <v>14644.5</v>
      </c>
      <c r="E5" s="6">
        <f>+D5*A5</f>
        <v>43933.5</v>
      </c>
    </row>
    <row r="6" spans="1:5" ht="30" customHeight="1" x14ac:dyDescent="0.25">
      <c r="A6" s="3">
        <v>2</v>
      </c>
      <c r="B6" s="3" t="s">
        <v>1</v>
      </c>
      <c r="C6" s="4" t="s">
        <v>24</v>
      </c>
      <c r="D6" s="6">
        <f>10881*1.16</f>
        <v>12621.96</v>
      </c>
      <c r="E6" s="6">
        <f>+D6*2</f>
        <v>25243.919999999998</v>
      </c>
    </row>
    <row r="7" spans="1:5" ht="30" customHeight="1" x14ac:dyDescent="0.25">
      <c r="A7" s="3">
        <v>1</v>
      </c>
      <c r="B7" s="3" t="s">
        <v>1</v>
      </c>
      <c r="C7" s="4" t="s">
        <v>25</v>
      </c>
      <c r="D7" s="6">
        <f>17277*1.16</f>
        <v>20041.32</v>
      </c>
      <c r="E7" s="6">
        <f>+D7*A7</f>
        <v>20041.32</v>
      </c>
    </row>
    <row r="8" spans="1:5" ht="30" customHeight="1" x14ac:dyDescent="0.25">
      <c r="A8" s="3">
        <v>7</v>
      </c>
      <c r="B8" s="4" t="s">
        <v>2</v>
      </c>
      <c r="C8" s="4" t="s">
        <v>26</v>
      </c>
      <c r="D8" s="6">
        <f>7792.98*1.16</f>
        <v>9039.8567999999996</v>
      </c>
      <c r="E8" s="6">
        <f t="shared" ref="E8:E40" si="0">+D8*A8</f>
        <v>63278.997599999995</v>
      </c>
    </row>
    <row r="9" spans="1:5" ht="30" customHeight="1" x14ac:dyDescent="0.25">
      <c r="A9" s="3">
        <v>4</v>
      </c>
      <c r="B9" s="3" t="s">
        <v>3</v>
      </c>
      <c r="C9" s="4" t="s">
        <v>63</v>
      </c>
      <c r="D9" s="6">
        <f>2332*1.16</f>
        <v>2705.12</v>
      </c>
      <c r="E9" s="6">
        <f t="shared" si="0"/>
        <v>10820.48</v>
      </c>
    </row>
    <row r="10" spans="1:5" ht="30" customHeight="1" x14ac:dyDescent="0.25">
      <c r="A10" s="3">
        <v>3</v>
      </c>
      <c r="B10" s="3" t="s">
        <v>4</v>
      </c>
      <c r="C10" s="4" t="s">
        <v>27</v>
      </c>
      <c r="D10" s="6">
        <f>7250.1*1.16</f>
        <v>8410.116</v>
      </c>
      <c r="E10" s="6">
        <f t="shared" si="0"/>
        <v>25230.347999999998</v>
      </c>
    </row>
    <row r="11" spans="1:5" ht="30" customHeight="1" x14ac:dyDescent="0.25">
      <c r="A11" s="3">
        <v>2</v>
      </c>
      <c r="B11" s="3" t="s">
        <v>5</v>
      </c>
      <c r="C11" s="4" t="s">
        <v>28</v>
      </c>
      <c r="D11" s="6">
        <f>2191.02*1.16</f>
        <v>2541.5831999999996</v>
      </c>
      <c r="E11" s="6">
        <f t="shared" si="0"/>
        <v>5083.1663999999992</v>
      </c>
    </row>
    <row r="12" spans="1:5" ht="30" customHeight="1" x14ac:dyDescent="0.25">
      <c r="A12" s="3">
        <v>1</v>
      </c>
      <c r="B12" s="3" t="s">
        <v>5</v>
      </c>
      <c r="C12" s="4" t="s">
        <v>29</v>
      </c>
      <c r="D12" s="6">
        <f>1707.42*1.16</f>
        <v>1980.6071999999999</v>
      </c>
      <c r="E12" s="6">
        <f t="shared" si="0"/>
        <v>1980.6071999999999</v>
      </c>
    </row>
    <row r="13" spans="1:5" ht="30" customHeight="1" x14ac:dyDescent="0.25">
      <c r="A13" s="3">
        <v>1</v>
      </c>
      <c r="B13" s="3" t="s">
        <v>5</v>
      </c>
      <c r="C13" s="4" t="s">
        <v>30</v>
      </c>
      <c r="D13" s="6">
        <v>24562.45</v>
      </c>
      <c r="E13" s="6">
        <f t="shared" si="0"/>
        <v>24562.45</v>
      </c>
    </row>
    <row r="14" spans="1:5" ht="30" customHeight="1" x14ac:dyDescent="0.25">
      <c r="A14" s="3">
        <v>1</v>
      </c>
      <c r="B14" s="4" t="s">
        <v>64</v>
      </c>
      <c r="C14" s="4" t="s">
        <v>66</v>
      </c>
      <c r="D14" s="6">
        <f>1707.02*1.16</f>
        <v>1980.1431999999998</v>
      </c>
      <c r="E14" s="6">
        <f t="shared" si="0"/>
        <v>1980.1431999999998</v>
      </c>
    </row>
    <row r="15" spans="1:5" ht="30" customHeight="1" x14ac:dyDescent="0.25">
      <c r="A15" s="3">
        <v>10</v>
      </c>
      <c r="B15" s="3" t="s">
        <v>6</v>
      </c>
      <c r="C15" s="4" t="s">
        <v>65</v>
      </c>
      <c r="D15" s="6">
        <f>2017.24*1.16</f>
        <v>2339.9983999999999</v>
      </c>
      <c r="E15" s="6">
        <f t="shared" si="0"/>
        <v>23399.984</v>
      </c>
    </row>
    <row r="16" spans="1:5" ht="30" customHeight="1" x14ac:dyDescent="0.25">
      <c r="A16" s="3">
        <v>1</v>
      </c>
      <c r="B16" s="4" t="s">
        <v>32</v>
      </c>
      <c r="C16" s="4" t="s">
        <v>31</v>
      </c>
      <c r="D16" s="6">
        <f>18825*1.16</f>
        <v>21837</v>
      </c>
      <c r="E16" s="6">
        <f t="shared" si="0"/>
        <v>21837</v>
      </c>
    </row>
    <row r="17" spans="1:5" ht="30" customHeight="1" x14ac:dyDescent="0.25">
      <c r="A17" s="3">
        <v>1</v>
      </c>
      <c r="B17" s="3" t="s">
        <v>7</v>
      </c>
      <c r="C17" s="4" t="s">
        <v>33</v>
      </c>
      <c r="D17" s="6">
        <f>16500*1.16</f>
        <v>19140</v>
      </c>
      <c r="E17" s="6">
        <f t="shared" si="0"/>
        <v>19140</v>
      </c>
    </row>
    <row r="18" spans="1:5" ht="30" customHeight="1" x14ac:dyDescent="0.25">
      <c r="A18" s="3">
        <v>1</v>
      </c>
      <c r="B18" s="4" t="s">
        <v>7</v>
      </c>
      <c r="C18" s="4" t="s">
        <v>34</v>
      </c>
      <c r="D18" s="6">
        <f>3588*1.16</f>
        <v>4162.08</v>
      </c>
      <c r="E18" s="6">
        <f t="shared" si="0"/>
        <v>4162.08</v>
      </c>
    </row>
    <row r="19" spans="1:5" ht="30" customHeight="1" x14ac:dyDescent="0.25">
      <c r="A19" s="3">
        <v>1</v>
      </c>
      <c r="B19" s="3" t="s">
        <v>5</v>
      </c>
      <c r="C19" s="4" t="s">
        <v>35</v>
      </c>
      <c r="D19" s="6">
        <f>2737*1.16</f>
        <v>3174.9199999999996</v>
      </c>
      <c r="E19" s="6">
        <f t="shared" si="0"/>
        <v>3174.9199999999996</v>
      </c>
    </row>
    <row r="20" spans="1:5" ht="30" customHeight="1" x14ac:dyDescent="0.25">
      <c r="A20" s="3">
        <v>2</v>
      </c>
      <c r="B20" s="4" t="s">
        <v>8</v>
      </c>
      <c r="C20" s="4" t="s">
        <v>41</v>
      </c>
      <c r="D20" s="6">
        <f>2305*1.16</f>
        <v>2673.7999999999997</v>
      </c>
      <c r="E20" s="6">
        <f t="shared" si="0"/>
        <v>5347.5999999999995</v>
      </c>
    </row>
    <row r="21" spans="1:5" ht="30" customHeight="1" x14ac:dyDescent="0.25">
      <c r="A21" s="3">
        <v>10</v>
      </c>
      <c r="B21" s="3" t="s">
        <v>9</v>
      </c>
      <c r="C21" s="4" t="s">
        <v>78</v>
      </c>
      <c r="D21" s="6">
        <f>1123*1.16</f>
        <v>1302.6799999999998</v>
      </c>
      <c r="E21" s="6">
        <f t="shared" si="0"/>
        <v>13026.8</v>
      </c>
    </row>
    <row r="22" spans="1:5" ht="30" customHeight="1" x14ac:dyDescent="0.25">
      <c r="A22" s="3">
        <v>4</v>
      </c>
      <c r="B22" s="4" t="s">
        <v>10</v>
      </c>
      <c r="C22" s="4" t="s">
        <v>42</v>
      </c>
      <c r="D22" s="6">
        <f>4234*1.16</f>
        <v>4911.4399999999996</v>
      </c>
      <c r="E22" s="6">
        <f t="shared" si="0"/>
        <v>19645.759999999998</v>
      </c>
    </row>
    <row r="23" spans="1:5" ht="30" customHeight="1" x14ac:dyDescent="0.25">
      <c r="A23" s="3">
        <v>1</v>
      </c>
      <c r="B23" s="4" t="s">
        <v>11</v>
      </c>
      <c r="C23" s="4" t="s">
        <v>43</v>
      </c>
      <c r="D23" s="6">
        <f>2345*1.16</f>
        <v>2720.2</v>
      </c>
      <c r="E23" s="6">
        <f t="shared" si="0"/>
        <v>2720.2</v>
      </c>
    </row>
    <row r="24" spans="1:5" ht="30" customHeight="1" x14ac:dyDescent="0.25">
      <c r="A24" s="3">
        <v>4</v>
      </c>
      <c r="B24" s="4" t="s">
        <v>12</v>
      </c>
      <c r="C24" s="4" t="s">
        <v>44</v>
      </c>
      <c r="D24" s="6">
        <f>8345*1.16</f>
        <v>9680.1999999999989</v>
      </c>
      <c r="E24" s="6">
        <f t="shared" si="0"/>
        <v>38720.799999999996</v>
      </c>
    </row>
    <row r="25" spans="1:5" ht="30" customHeight="1" x14ac:dyDescent="0.25">
      <c r="A25" s="3">
        <v>12</v>
      </c>
      <c r="B25" s="4" t="s">
        <v>13</v>
      </c>
      <c r="C25" s="4" t="s">
        <v>45</v>
      </c>
      <c r="D25" s="6">
        <f>580*1.16</f>
        <v>672.8</v>
      </c>
      <c r="E25" s="6">
        <f t="shared" si="0"/>
        <v>8073.5999999999995</v>
      </c>
    </row>
    <row r="26" spans="1:5" ht="30" customHeight="1" x14ac:dyDescent="0.25">
      <c r="A26" s="3">
        <v>4</v>
      </c>
      <c r="B26" s="4" t="s">
        <v>14</v>
      </c>
      <c r="C26" s="4" t="s">
        <v>46</v>
      </c>
      <c r="D26" s="6">
        <f>456*1.16</f>
        <v>528.95999999999992</v>
      </c>
      <c r="E26" s="6">
        <f t="shared" si="0"/>
        <v>2115.8399999999997</v>
      </c>
    </row>
    <row r="27" spans="1:5" ht="30" customHeight="1" x14ac:dyDescent="0.25">
      <c r="A27" s="3">
        <v>9</v>
      </c>
      <c r="B27" s="4" t="s">
        <v>15</v>
      </c>
      <c r="C27" s="4" t="s">
        <v>47</v>
      </c>
      <c r="D27" s="6">
        <f>345*1.16</f>
        <v>400.2</v>
      </c>
      <c r="E27" s="6">
        <f t="shared" si="0"/>
        <v>3601.7999999999997</v>
      </c>
    </row>
    <row r="28" spans="1:5" ht="30" customHeight="1" x14ac:dyDescent="0.25">
      <c r="A28" s="3">
        <v>6</v>
      </c>
      <c r="B28" s="4" t="s">
        <v>16</v>
      </c>
      <c r="C28" s="4" t="s">
        <v>48</v>
      </c>
      <c r="D28" s="6">
        <f>1234*1.16</f>
        <v>1431.4399999999998</v>
      </c>
      <c r="E28" s="6">
        <f t="shared" si="0"/>
        <v>8588.64</v>
      </c>
    </row>
    <row r="29" spans="1:5" ht="30" customHeight="1" x14ac:dyDescent="0.25">
      <c r="A29" s="3">
        <v>10</v>
      </c>
      <c r="B29" s="4" t="s">
        <v>17</v>
      </c>
      <c r="C29" s="4" t="s">
        <v>50</v>
      </c>
      <c r="D29" s="6">
        <f>2345*1.16</f>
        <v>2720.2</v>
      </c>
      <c r="E29" s="6">
        <f t="shared" si="0"/>
        <v>27202</v>
      </c>
    </row>
    <row r="30" spans="1:5" ht="30" customHeight="1" x14ac:dyDescent="0.25">
      <c r="A30" s="3">
        <v>1</v>
      </c>
      <c r="B30" s="4" t="s">
        <v>37</v>
      </c>
      <c r="C30" s="4" t="s">
        <v>36</v>
      </c>
      <c r="D30" s="6">
        <f>1234*1.16</f>
        <v>1431.4399999999998</v>
      </c>
      <c r="E30" s="6">
        <f t="shared" si="0"/>
        <v>1431.4399999999998</v>
      </c>
    </row>
    <row r="31" spans="1:5" ht="30" customHeight="1" x14ac:dyDescent="0.25">
      <c r="A31" s="3">
        <v>1</v>
      </c>
      <c r="B31" s="4" t="s">
        <v>39</v>
      </c>
      <c r="C31" s="4" t="s">
        <v>38</v>
      </c>
      <c r="D31" s="6">
        <f>920*1.16</f>
        <v>1067.1999999999998</v>
      </c>
      <c r="E31" s="6">
        <f t="shared" si="0"/>
        <v>1067.1999999999998</v>
      </c>
    </row>
    <row r="32" spans="1:5" ht="30" customHeight="1" x14ac:dyDescent="0.25">
      <c r="A32" s="3">
        <v>1</v>
      </c>
      <c r="B32" s="4" t="s">
        <v>40</v>
      </c>
      <c r="C32" s="4" t="s">
        <v>49</v>
      </c>
      <c r="D32" s="6">
        <f>670*1.16</f>
        <v>777.19999999999993</v>
      </c>
      <c r="E32" s="6">
        <f t="shared" si="0"/>
        <v>777.19999999999993</v>
      </c>
    </row>
    <row r="33" spans="1:5" ht="30" customHeight="1" x14ac:dyDescent="0.25">
      <c r="A33" s="3">
        <v>2</v>
      </c>
      <c r="B33" s="4" t="s">
        <v>18</v>
      </c>
      <c r="C33" s="4" t="s">
        <v>51</v>
      </c>
      <c r="D33" s="6">
        <f>4500*1.16</f>
        <v>5220</v>
      </c>
      <c r="E33" s="6">
        <f t="shared" si="0"/>
        <v>10440</v>
      </c>
    </row>
    <row r="34" spans="1:5" ht="30" customHeight="1" x14ac:dyDescent="0.25">
      <c r="A34" s="3">
        <v>2</v>
      </c>
      <c r="B34" s="4" t="s">
        <v>19</v>
      </c>
      <c r="C34" s="4" t="s">
        <v>52</v>
      </c>
      <c r="D34" s="6">
        <f>3400*1.16</f>
        <v>3943.9999999999995</v>
      </c>
      <c r="E34" s="6">
        <f t="shared" si="0"/>
        <v>7887.9999999999991</v>
      </c>
    </row>
    <row r="35" spans="1:5" ht="30" customHeight="1" x14ac:dyDescent="0.25">
      <c r="A35" s="3">
        <v>3</v>
      </c>
      <c r="B35" s="4" t="s">
        <v>18</v>
      </c>
      <c r="C35" s="4" t="s">
        <v>53</v>
      </c>
      <c r="D35" s="6">
        <f>1056*1.16</f>
        <v>1224.9599999999998</v>
      </c>
      <c r="E35" s="6">
        <f t="shared" si="0"/>
        <v>3674.8799999999992</v>
      </c>
    </row>
    <row r="36" spans="1:5" ht="30" customHeight="1" x14ac:dyDescent="0.25">
      <c r="A36" s="3">
        <v>12</v>
      </c>
      <c r="B36" s="4" t="s">
        <v>20</v>
      </c>
      <c r="C36" s="4" t="s">
        <v>54</v>
      </c>
      <c r="D36" s="6">
        <f>670*1.16</f>
        <v>777.19999999999993</v>
      </c>
      <c r="E36" s="6">
        <f t="shared" si="0"/>
        <v>9326.4</v>
      </c>
    </row>
    <row r="37" spans="1:5" ht="30" customHeight="1" x14ac:dyDescent="0.25">
      <c r="A37" s="3">
        <v>68</v>
      </c>
      <c r="B37" s="4" t="s">
        <v>67</v>
      </c>
      <c r="C37" s="4" t="s">
        <v>68</v>
      </c>
      <c r="D37" s="6">
        <f>999*1.16</f>
        <v>1158.8399999999999</v>
      </c>
      <c r="E37" s="6">
        <f t="shared" si="0"/>
        <v>78801.119999999995</v>
      </c>
    </row>
    <row r="38" spans="1:5" ht="30" customHeight="1" x14ac:dyDescent="0.25">
      <c r="A38" s="3">
        <v>40</v>
      </c>
      <c r="B38" s="4" t="s">
        <v>67</v>
      </c>
      <c r="C38" s="4" t="s">
        <v>69</v>
      </c>
      <c r="D38" s="6">
        <f>520*1.16</f>
        <v>603.19999999999993</v>
      </c>
      <c r="E38" s="6">
        <f t="shared" si="0"/>
        <v>24127.999999999996</v>
      </c>
    </row>
    <row r="39" spans="1:5" ht="30" customHeight="1" x14ac:dyDescent="0.25">
      <c r="A39" s="3">
        <v>8</v>
      </c>
      <c r="B39" s="4" t="s">
        <v>20</v>
      </c>
      <c r="C39" s="4" t="s">
        <v>55</v>
      </c>
      <c r="D39" s="6">
        <f>450*1.16</f>
        <v>522</v>
      </c>
      <c r="E39" s="6">
        <f t="shared" si="0"/>
        <v>4176</v>
      </c>
    </row>
    <row r="40" spans="1:5" ht="30" customHeight="1" x14ac:dyDescent="0.25">
      <c r="A40" s="3">
        <v>2</v>
      </c>
      <c r="B40" s="4" t="s">
        <v>21</v>
      </c>
      <c r="C40" s="4" t="s">
        <v>56</v>
      </c>
      <c r="D40" s="6">
        <f>2300*1.16</f>
        <v>2668</v>
      </c>
      <c r="E40" s="6">
        <f t="shared" si="0"/>
        <v>5336</v>
      </c>
    </row>
    <row r="41" spans="1:5" ht="18.75" x14ac:dyDescent="0.3">
      <c r="E41" s="7">
        <f>SUM(E4:E40)</f>
        <v>773809.63639999984</v>
      </c>
    </row>
    <row r="43" spans="1:5" ht="30" customHeight="1" x14ac:dyDescent="0.25">
      <c r="A43" s="3">
        <v>1</v>
      </c>
      <c r="B43" s="4" t="s">
        <v>70</v>
      </c>
      <c r="C43" s="4" t="s">
        <v>71</v>
      </c>
      <c r="D43" s="6">
        <f>62300*1.16</f>
        <v>72268</v>
      </c>
      <c r="E43" s="8">
        <f>+D43</f>
        <v>72268</v>
      </c>
    </row>
    <row r="44" spans="1:5" ht="30" customHeight="1" x14ac:dyDescent="0.25">
      <c r="A44" s="9">
        <v>1</v>
      </c>
      <c r="B44" s="10" t="s">
        <v>76</v>
      </c>
      <c r="C44" s="2" t="s">
        <v>72</v>
      </c>
      <c r="D44" s="5">
        <f>32345*1.16</f>
        <v>37520.199999999997</v>
      </c>
      <c r="E44" s="11">
        <f>+D44</f>
        <v>37520.199999999997</v>
      </c>
    </row>
    <row r="45" spans="1:5" ht="30" customHeight="1" x14ac:dyDescent="0.25">
      <c r="A45" s="9">
        <v>3</v>
      </c>
      <c r="B45" s="9" t="s">
        <v>73</v>
      </c>
      <c r="C45" s="2" t="s">
        <v>74</v>
      </c>
      <c r="D45" s="5">
        <f>2535*1.16</f>
        <v>2940.6</v>
      </c>
      <c r="E45" s="5">
        <f>+D45*A45</f>
        <v>8821.7999999999993</v>
      </c>
    </row>
    <row r="46" spans="1:5" ht="30" customHeight="1" x14ac:dyDescent="0.25">
      <c r="A46" s="9">
        <v>2</v>
      </c>
      <c r="B46" s="9" t="s">
        <v>73</v>
      </c>
      <c r="C46" s="2" t="s">
        <v>75</v>
      </c>
      <c r="D46" s="5">
        <f>3200*1.16</f>
        <v>3711.9999999999995</v>
      </c>
      <c r="E46" s="5">
        <f>+D46*2</f>
        <v>7423.9999999999991</v>
      </c>
    </row>
    <row r="47" spans="1:5" ht="18.75" x14ac:dyDescent="0.3">
      <c r="E47" s="7">
        <f>SUM(E43:E46)</f>
        <v>126034</v>
      </c>
    </row>
    <row r="49" spans="3:5" ht="18.75" x14ac:dyDescent="0.3">
      <c r="C49" s="13" t="s">
        <v>77</v>
      </c>
      <c r="D49" s="13"/>
      <c r="E49" s="7">
        <f>+E41+E47</f>
        <v>899843.63639999984</v>
      </c>
    </row>
  </sheetData>
  <mergeCells count="2">
    <mergeCell ref="A2:E2"/>
    <mergeCell ref="C49:D49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Office ZRyG</cp:lastModifiedBy>
  <dcterms:created xsi:type="dcterms:W3CDTF">2024-11-27T23:27:22Z</dcterms:created>
  <dcterms:modified xsi:type="dcterms:W3CDTF">2024-11-28T17:49:55Z</dcterms:modified>
</cp:coreProperties>
</file>