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olforamirez05/Library/CloudStorage/OneDrive-sticaribbean.com/ADOLFO ONEDRIVE/EDIFICIO APARTAMENTOS VILLAGE/VENTAS/VENTA/"/>
    </mc:Choice>
  </mc:AlternateContent>
  <xr:revisionPtr revIDLastSave="0" documentId="8_{C4F171DA-7543-AD49-80C3-9F9393D4B194}" xr6:coauthVersionLast="47" xr6:coauthVersionMax="47" xr10:uidLastSave="{00000000-0000-0000-0000-000000000000}"/>
  <bookViews>
    <workbookView xWindow="-38400" yWindow="4100" windowWidth="38400" windowHeight="21100" activeTab="3" xr2:uid="{54EB0B08-755D-4029-8B6A-7F040E06FF1F}"/>
  </bookViews>
  <sheets>
    <sheet name="NIVEL 1" sheetId="1" r:id="rId1"/>
    <sheet name="NIVEL 2" sheetId="2" r:id="rId2"/>
    <sheet name="NIVEL 3" sheetId="3" r:id="rId3"/>
    <sheet name="NIVEL 4" sheetId="4" r:id="rId4"/>
    <sheet name="Lockers" sheetId="5" r:id="rId5"/>
    <sheet name="Golf-cars" sheetId="6" r:id="rId6"/>
    <sheet name="RESUMEN VENTAS  RESERVAS" sheetId="8" r:id="rId7"/>
  </sheets>
  <definedNames>
    <definedName name="_xlnm.Print_Area" localSheetId="5">'Golf-cars'!$B$1:$R$35</definedName>
    <definedName name="_xlnm.Print_Area" localSheetId="4">Lockers!$B$1:$Q$36</definedName>
    <definedName name="_xlnm.Print_Area" localSheetId="0">'NIVEL 1'!$A$1:$O$35</definedName>
    <definedName name="_xlnm.Print_Area" localSheetId="1">'NIVEL 2'!$A$1:$O$35</definedName>
    <definedName name="_xlnm.Print_Area" localSheetId="2">'NIVEL 3'!$A$1:$O$33</definedName>
    <definedName name="_xlnm.Print_Area" localSheetId="3">'NIVEL 4'!$A$1:$O$35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4" l="1"/>
  <c r="I35" i="6"/>
  <c r="Q38" i="5"/>
  <c r="Q36" i="5"/>
  <c r="Q34" i="5"/>
  <c r="N36" i="5"/>
  <c r="F36" i="5"/>
  <c r="N34" i="5"/>
  <c r="F34" i="5"/>
  <c r="K18" i="3" l="1"/>
  <c r="M18" i="3" s="1"/>
  <c r="K6" i="3"/>
  <c r="M6" i="3" s="1"/>
  <c r="A7" i="3"/>
  <c r="A8" i="3" s="1"/>
  <c r="A9" i="3" s="1"/>
  <c r="A10" i="3" s="1"/>
  <c r="A11" i="3" s="1"/>
  <c r="A12" i="3" s="1"/>
  <c r="K7" i="3"/>
  <c r="M7" i="3" s="1"/>
  <c r="K8" i="3"/>
  <c r="M8" i="3" s="1"/>
  <c r="K9" i="3"/>
  <c r="M9" i="3" s="1"/>
  <c r="K10" i="3"/>
  <c r="M10" i="3" s="1"/>
  <c r="K11" i="3"/>
  <c r="M11" i="3" s="1"/>
  <c r="K12" i="3"/>
  <c r="M12" i="3" s="1"/>
  <c r="K14" i="3"/>
  <c r="M14" i="3" s="1"/>
  <c r="K15" i="3"/>
  <c r="M15" i="3" s="1"/>
  <c r="K16" i="3"/>
  <c r="M16" i="3" s="1"/>
  <c r="K17" i="3"/>
  <c r="M17" i="3" s="1"/>
  <c r="K19" i="3"/>
  <c r="M19" i="3" s="1"/>
  <c r="K20" i="3"/>
  <c r="K21" i="3"/>
  <c r="M21" i="3" s="1"/>
  <c r="K22" i="3"/>
  <c r="M22" i="3" s="1"/>
  <c r="M20" i="3" l="1"/>
  <c r="A14" i="3"/>
  <c r="A15" i="3" s="1"/>
  <c r="A16" i="3" s="1"/>
  <c r="A17" i="3" s="1"/>
  <c r="A18" i="3" s="1"/>
  <c r="A19" i="3" s="1"/>
  <c r="A20" i="3" s="1"/>
  <c r="A21" i="3" s="1"/>
  <c r="A22" i="3" s="1"/>
  <c r="A7" i="4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9" i="4" l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G19" i="8" l="1"/>
  <c r="Q19" i="8" l="1"/>
  <c r="Q21" i="8" s="1"/>
  <c r="P19" i="8"/>
  <c r="P21" i="8" s="1"/>
  <c r="O19" i="8"/>
  <c r="M19" i="8"/>
  <c r="M21" i="8" s="1"/>
  <c r="L19" i="8"/>
  <c r="L21" i="8" s="1"/>
  <c r="K19" i="8"/>
  <c r="I19" i="8"/>
  <c r="I21" i="8" s="1"/>
  <c r="H19" i="8"/>
  <c r="H21" i="8" s="1"/>
  <c r="V10" i="8"/>
  <c r="X10" i="8" s="1"/>
  <c r="U10" i="8"/>
  <c r="W10" i="8" s="1"/>
  <c r="V16" i="8"/>
  <c r="X16" i="8" s="1"/>
  <c r="U16" i="8"/>
  <c r="W16" i="8" s="1"/>
  <c r="V14" i="8"/>
  <c r="X14" i="8" s="1"/>
  <c r="U14" i="8"/>
  <c r="W14" i="8" s="1"/>
  <c r="V12" i="8"/>
  <c r="X12" i="8" s="1"/>
  <c r="U12" i="8"/>
  <c r="W12" i="8" s="1"/>
  <c r="T19" i="8"/>
  <c r="T16" i="8"/>
  <c r="T14" i="8"/>
  <c r="T12" i="8"/>
  <c r="T10" i="8"/>
  <c r="G12" i="6"/>
  <c r="G13" i="6"/>
  <c r="G14" i="6"/>
  <c r="G15" i="6"/>
  <c r="G16" i="6"/>
  <c r="G17" i="6"/>
  <c r="G18" i="6"/>
  <c r="G19" i="6"/>
  <c r="G20" i="6"/>
  <c r="G11" i="6"/>
  <c r="I20" i="6"/>
  <c r="I19" i="6"/>
  <c r="I18" i="6"/>
  <c r="I17" i="6"/>
  <c r="I16" i="6"/>
  <c r="I15" i="6"/>
  <c r="I14" i="6"/>
  <c r="I13" i="6"/>
  <c r="I12" i="6"/>
  <c r="I11" i="6"/>
  <c r="J15" i="5"/>
  <c r="U19" i="8" l="1"/>
  <c r="U21" i="8" s="1"/>
  <c r="V19" i="8"/>
  <c r="M23" i="4"/>
  <c r="K7" i="4"/>
  <c r="M7" i="4" s="1"/>
  <c r="K9" i="4"/>
  <c r="M9" i="4" s="1"/>
  <c r="K11" i="4"/>
  <c r="M11" i="4" s="1"/>
  <c r="K12" i="4"/>
  <c r="M12" i="4" s="1"/>
  <c r="K13" i="4"/>
  <c r="M13" i="4" s="1"/>
  <c r="K14" i="4"/>
  <c r="M14" i="4" s="1"/>
  <c r="K15" i="4"/>
  <c r="M15" i="4" s="1"/>
  <c r="K16" i="4"/>
  <c r="M16" i="4" s="1"/>
  <c r="K17" i="4"/>
  <c r="M17" i="4" s="1"/>
  <c r="K18" i="4"/>
  <c r="M18" i="4" s="1"/>
  <c r="K19" i="4"/>
  <c r="M19" i="4" s="1"/>
  <c r="K20" i="4"/>
  <c r="M20" i="4" s="1"/>
  <c r="K21" i="4"/>
  <c r="M21" i="4" s="1"/>
  <c r="K22" i="4"/>
  <c r="M22" i="4" s="1"/>
  <c r="K6" i="4"/>
  <c r="M6" i="4" s="1"/>
  <c r="B18" i="4"/>
  <c r="K10" i="2"/>
  <c r="M10" i="2" s="1"/>
  <c r="K11" i="2"/>
  <c r="M11" i="2" s="1"/>
  <c r="K12" i="2"/>
  <c r="M12" i="2" s="1"/>
  <c r="K13" i="2"/>
  <c r="M13" i="2" s="1"/>
  <c r="K14" i="2"/>
  <c r="M14" i="2" s="1"/>
  <c r="K15" i="2"/>
  <c r="K16" i="2"/>
  <c r="M16" i="2" s="1"/>
  <c r="K17" i="2"/>
  <c r="M17" i="2" s="1"/>
  <c r="K18" i="2"/>
  <c r="M18" i="2" s="1"/>
  <c r="K19" i="2"/>
  <c r="M19" i="2" s="1"/>
  <c r="K20" i="2"/>
  <c r="M20" i="2" s="1"/>
  <c r="K21" i="2"/>
  <c r="M21" i="2" s="1"/>
  <c r="K6" i="2"/>
  <c r="M6" i="2" s="1"/>
  <c r="K7" i="1"/>
  <c r="M7" i="1" s="1"/>
  <c r="K8" i="1"/>
  <c r="M8" i="1" s="1"/>
  <c r="K9" i="1"/>
  <c r="M9" i="1" s="1"/>
  <c r="K10" i="1"/>
  <c r="M10" i="1" s="1"/>
  <c r="M11" i="1"/>
  <c r="K12" i="1"/>
  <c r="M12" i="1" s="1"/>
  <c r="K13" i="1"/>
  <c r="M13" i="1" s="1"/>
  <c r="K14" i="1"/>
  <c r="M14" i="1" s="1"/>
  <c r="K15" i="1"/>
  <c r="M15" i="1" s="1"/>
  <c r="K16" i="1"/>
  <c r="M16" i="1" s="1"/>
  <c r="K17" i="1"/>
  <c r="M17" i="1" s="1"/>
  <c r="K18" i="1"/>
  <c r="M18" i="1" s="1"/>
  <c r="K19" i="1"/>
  <c r="M19" i="1" s="1"/>
  <c r="K6" i="1"/>
  <c r="M6" i="1" s="1"/>
  <c r="M15" i="2" l="1"/>
  <c r="W19" i="8"/>
  <c r="X19" i="8"/>
  <c r="Z19" i="8" s="1"/>
  <c r="V21" i="8"/>
  <c r="V24" i="8" s="1"/>
</calcChain>
</file>

<file path=xl/sharedStrings.xml><?xml version="1.0" encoding="utf-8"?>
<sst xmlns="http://schemas.openxmlformats.org/spreadsheetml/2006/main" count="427" uniqueCount="127">
  <si>
    <t>APT #</t>
  </si>
  <si>
    <t>A20</t>
  </si>
  <si>
    <t>A30</t>
  </si>
  <si>
    <t>A31</t>
  </si>
  <si>
    <t>A10</t>
  </si>
  <si>
    <t>A40</t>
  </si>
  <si>
    <t>Area Interna</t>
  </si>
  <si>
    <t>HAB SERVICIO</t>
  </si>
  <si>
    <t>NO</t>
  </si>
  <si>
    <t>SI</t>
  </si>
  <si>
    <t>APTO. TIPO</t>
  </si>
  <si>
    <t>NIVEL 1</t>
  </si>
  <si>
    <t xml:space="preserve">AREA BALCON </t>
  </si>
  <si>
    <t>AREA APTO</t>
  </si>
  <si>
    <t>HAB.</t>
  </si>
  <si>
    <t>AREA LOCKER</t>
  </si>
  <si>
    <t>Area Total Vendible</t>
  </si>
  <si>
    <t>NOTAS</t>
  </si>
  <si>
    <t>RESERVADO</t>
  </si>
  <si>
    <t>BAÑOS</t>
  </si>
  <si>
    <t>NIVEL 2</t>
  </si>
  <si>
    <t xml:space="preserve"> </t>
  </si>
  <si>
    <t>LOFT</t>
  </si>
  <si>
    <t>A12</t>
  </si>
  <si>
    <t>A21</t>
  </si>
  <si>
    <t>NIVEL 3</t>
  </si>
  <si>
    <t>A11</t>
  </si>
  <si>
    <t>NIVEL 4</t>
  </si>
  <si>
    <t>A41</t>
  </si>
  <si>
    <t>A13</t>
  </si>
  <si>
    <t>A33</t>
  </si>
  <si>
    <t>A23</t>
  </si>
  <si>
    <t>A22</t>
  </si>
  <si>
    <t>Area Interior</t>
  </si>
  <si>
    <t>PRECIO DE     PRE-VENTA</t>
  </si>
  <si>
    <t>PRECIO DE    PRE-VENTA</t>
  </si>
  <si>
    <t>Lista de Precios</t>
  </si>
  <si>
    <t>(2) PARQ.  30 M2</t>
  </si>
  <si>
    <t>Jardin / Terraza</t>
  </si>
  <si>
    <t>407</t>
  </si>
  <si>
    <t>Notas:</t>
  </si>
  <si>
    <t>1. Las areas de deposito son opcionales y tiene un costo por M2</t>
  </si>
  <si>
    <t>2. Los espacios de parqueo para golf-cars son opcionales y tiene un costo por cada espacio</t>
  </si>
  <si>
    <t>3. Los espacios de parqueo en el exterior son de uso exclusivo de los visitantes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</si>
  <si>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</si>
  <si>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</si>
  <si>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</si>
  <si>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</si>
  <si>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</si>
  <si>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</si>
  <si>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</si>
  <si>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</si>
  <si>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</si>
  <si>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</si>
  <si>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</si>
  <si>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</si>
  <si>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</si>
  <si>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</si>
  <si>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</si>
  <si>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</si>
  <si>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</si>
  <si>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</si>
  <si>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</si>
  <si>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</si>
  <si>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</si>
  <si>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</si>
  <si>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</si>
  <si>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</si>
  <si>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</si>
  <si>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</si>
  <si>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</si>
  <si>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</si>
  <si>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</si>
  <si>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</si>
  <si>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</si>
  <si>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</si>
  <si>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</si>
  <si>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</si>
  <si>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</si>
  <si>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</si>
  <si>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</si>
  <si>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</si>
  <si>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</si>
  <si>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</si>
  <si>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</si>
  <si>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Locker No.</t>
  </si>
  <si>
    <t>Area M2</t>
  </si>
  <si>
    <t>Costo Total</t>
  </si>
  <si>
    <t>Apto.    Asignado</t>
  </si>
  <si>
    <t>Costo por M2</t>
  </si>
  <si>
    <t>Inventario de Lockers  / Asignation / Costo de Venta</t>
  </si>
  <si>
    <t>Inventario parqueos de Golf-cars / Asignation / Costo de Venta</t>
  </si>
  <si>
    <t>Anch</t>
  </si>
  <si>
    <t>Largo</t>
  </si>
  <si>
    <t>VENDIDO</t>
  </si>
  <si>
    <t>TOTALES</t>
  </si>
  <si>
    <t>1ER NIVEL</t>
  </si>
  <si>
    <t>2DO NIVEL</t>
  </si>
  <si>
    <t>3ER NIVEL</t>
  </si>
  <si>
    <t>4TO NIVEL</t>
  </si>
  <si>
    <t>VISTA PARQUE</t>
  </si>
  <si>
    <t>VISTA NORTE</t>
  </si>
  <si>
    <t>VISTA OESTE</t>
  </si>
  <si>
    <t>CANTIDAD</t>
  </si>
  <si>
    <t xml:space="preserve">VENDIDOS </t>
  </si>
  <si>
    <t>RESERVADOS</t>
  </si>
  <si>
    <t>%</t>
  </si>
  <si>
    <t>% VENDIDOS</t>
  </si>
  <si>
    <t>% RESERVADOS</t>
  </si>
  <si>
    <t>DISPONIBLE</t>
  </si>
  <si>
    <t>RESERVADO LV</t>
  </si>
  <si>
    <t>A24</t>
  </si>
  <si>
    <t>A43</t>
  </si>
  <si>
    <t>307/08</t>
  </si>
  <si>
    <t>402/03</t>
  </si>
  <si>
    <t>404/05</t>
  </si>
  <si>
    <t xml:space="preserve">   </t>
  </si>
  <si>
    <t>RESERVADO AR</t>
  </si>
  <si>
    <t>V. RODRIGUEZ</t>
  </si>
  <si>
    <t>C. RAMIREZ</t>
  </si>
  <si>
    <t>A. RAMIREZ</t>
  </si>
  <si>
    <t>V. PEREZ</t>
  </si>
  <si>
    <t>M. ABREU</t>
  </si>
  <si>
    <t>L. JIMENEZ</t>
  </si>
  <si>
    <t>S. ARIAS</t>
  </si>
  <si>
    <t>S. CATRAIN</t>
  </si>
  <si>
    <t>AGOSTO 15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</si>
</sst>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name val="Century Gothic"/>
      <family val="2"/>
    </font>
    <font>
      <sz val="10"/>
      <color theme="1"/>
      <name val="Century Gothic"/>
      <family val="1"/>
    </font>
    <font>
      <sz val="10"/>
      <name val="Century Gothic"/>
      <family val="1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6"/>
      <color theme="4" tint="-0.499984740745262"/>
      <name val="Times New Roman"/>
      <family val="1"/>
    </font>
    <font>
      <b/>
      <sz val="10"/>
      <color rgb="FFC00000"/>
      <name val="Arial"/>
      <family val="2"/>
    </font>
    <font>
      <b/>
      <sz val="11"/>
      <color rgb="FFC00000"/>
      <name val="Calibri"/>
      <family val="2"/>
      <scheme val="minor"/>
    </font>
    <font>
      <b/>
      <sz val="10"/>
      <color theme="2"/>
      <name val="Century Gothic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b/>
      <sz val="10"/>
      <color theme="2"/>
      <name val="Arial"/>
      <family val="2"/>
    </font>
    <font>
      <sz val="10"/>
      <color theme="1"/>
      <name val="Century Gothic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1" xfId="2" applyFont="1" applyBorder="1" applyAlignment="1">
      <alignment horizontal="center" vertical="center" wrapText="1"/>
    </xf>
    <xf numFmtId="49" fontId="3" fillId="0" borderId="1" xfId="2" applyNumberFormat="1" applyFont="1" applyBorder="1" applyAlignment="1">
      <alignment horizontal="center" vertical="center" wrapText="1"/>
    </xf>
    <xf numFmtId="164" fontId="3" fillId="0" borderId="1" xfId="1" applyFont="1" applyFill="1" applyBorder="1" applyAlignment="1" applyProtection="1">
      <alignment horizontal="center" vertical="center" wrapText="1"/>
    </xf>
    <xf numFmtId="2" fontId="3" fillId="0" borderId="1" xfId="2" applyNumberFormat="1" applyFont="1" applyBorder="1" applyAlignment="1">
      <alignment horizontal="center" vertical="center" wrapText="1"/>
    </xf>
    <xf numFmtId="2" fontId="5" fillId="0" borderId="1" xfId="2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49" fontId="4" fillId="0" borderId="1" xfId="2" applyNumberFormat="1" applyFont="1" applyBorder="1" applyAlignment="1">
      <alignment horizontal="center" vertical="center" wrapText="1"/>
    </xf>
    <xf numFmtId="164" fontId="4" fillId="0" borderId="1" xfId="1" applyFont="1" applyFill="1" applyBorder="1" applyAlignment="1" applyProtection="1">
      <alignment horizontal="center" vertical="center" wrapText="1"/>
    </xf>
    <xf numFmtId="2" fontId="4" fillId="0" borderId="1" xfId="2" applyNumberFormat="1" applyFont="1" applyBorder="1" applyAlignment="1">
      <alignment horizontal="center" vertical="center" wrapText="1"/>
    </xf>
    <xf numFmtId="0" fontId="0" fillId="0" borderId="1" xfId="0" applyBorder="1"/>
    <xf numFmtId="0" fontId="7" fillId="0" borderId="2" xfId="0" applyFont="1" applyBorder="1"/>
    <xf numFmtId="0" fontId="0" fillId="0" borderId="2" xfId="0" applyBorder="1"/>
    <xf numFmtId="4" fontId="5" fillId="0" borderId="1" xfId="2" applyNumberFormat="1" applyFont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49" fontId="3" fillId="2" borderId="1" xfId="2" applyNumberFormat="1" applyFont="1" applyFill="1" applyBorder="1" applyAlignment="1">
      <alignment horizontal="center" vertical="center" wrapText="1"/>
    </xf>
    <xf numFmtId="164" fontId="3" fillId="2" borderId="1" xfId="1" applyFont="1" applyFill="1" applyBorder="1" applyAlignment="1" applyProtection="1">
      <alignment horizontal="center" vertical="center" wrapText="1"/>
    </xf>
    <xf numFmtId="2" fontId="3" fillId="2" borderId="1" xfId="2" applyNumberFormat="1" applyFont="1" applyFill="1" applyBorder="1" applyAlignment="1">
      <alignment horizontal="center" vertical="center" wrapText="1"/>
    </xf>
    <xf numFmtId="2" fontId="5" fillId="2" borderId="1" xfId="2" applyNumberFormat="1" applyFont="1" applyFill="1" applyBorder="1" applyAlignment="1">
      <alignment horizontal="center" vertical="center" wrapText="1"/>
    </xf>
    <xf numFmtId="164" fontId="10" fillId="2" borderId="1" xfId="1" applyFont="1" applyFill="1" applyBorder="1" applyAlignment="1">
      <alignment horizontal="center" vertical="center" wrapText="1"/>
    </xf>
    <xf numFmtId="4" fontId="5" fillId="2" borderId="1" xfId="2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64" fontId="11" fillId="0" borderId="1" xfId="1" applyFont="1" applyBorder="1"/>
    <xf numFmtId="164" fontId="11" fillId="2" borderId="1" xfId="1" applyFont="1" applyFill="1" applyBorder="1"/>
    <xf numFmtId="164" fontId="11" fillId="0" borderId="1" xfId="1" applyFont="1" applyFill="1" applyBorder="1"/>
    <xf numFmtId="1" fontId="3" fillId="0" borderId="1" xfId="2" applyNumberFormat="1" applyFont="1" applyBorder="1" applyAlignment="1">
      <alignment horizontal="center" vertical="center" wrapText="1"/>
    </xf>
    <xf numFmtId="2" fontId="5" fillId="2" borderId="4" xfId="2" applyNumberFormat="1" applyFont="1" applyFill="1" applyBorder="1" applyAlignment="1">
      <alignment horizontal="center" vertical="center" wrapText="1"/>
    </xf>
    <xf numFmtId="2" fontId="5" fillId="0" borderId="4" xfId="2" applyNumberFormat="1" applyFont="1" applyBorder="1" applyAlignment="1">
      <alignment horizontal="center" vertical="center" wrapText="1"/>
    </xf>
    <xf numFmtId="2" fontId="4" fillId="0" borderId="4" xfId="2" applyNumberFormat="1" applyFont="1" applyBorder="1" applyAlignment="1">
      <alignment horizontal="center" vertical="center" wrapText="1"/>
    </xf>
    <xf numFmtId="2" fontId="3" fillId="2" borderId="1" xfId="2" applyNumberFormat="1" applyFont="1" applyFill="1" applyBorder="1" applyAlignment="1">
      <alignment horizontal="center" wrapText="1"/>
    </xf>
    <xf numFmtId="2" fontId="3" fillId="0" borderId="1" xfId="2" applyNumberFormat="1" applyFont="1" applyBorder="1" applyAlignment="1">
      <alignment horizontal="center" wrapText="1"/>
    </xf>
    <xf numFmtId="4" fontId="4" fillId="0" borderId="1" xfId="2" applyNumberFormat="1" applyFont="1" applyBorder="1" applyAlignment="1">
      <alignment horizontal="center" vertical="center" wrapText="1"/>
    </xf>
    <xf numFmtId="4" fontId="4" fillId="2" borderId="1" xfId="2" applyNumberFormat="1" applyFont="1" applyFill="1" applyBorder="1" applyAlignment="1">
      <alignment horizontal="center" vertical="center" wrapText="1"/>
    </xf>
    <xf numFmtId="2" fontId="3" fillId="2" borderId="6" xfId="2" applyNumberFormat="1" applyFont="1" applyFill="1" applyBorder="1" applyAlignment="1">
      <alignment horizontal="center" vertical="center" wrapText="1"/>
    </xf>
    <xf numFmtId="2" fontId="3" fillId="0" borderId="6" xfId="2" applyNumberFormat="1" applyFont="1" applyBorder="1" applyAlignment="1">
      <alignment horizontal="center" vertical="center" wrapText="1"/>
    </xf>
    <xf numFmtId="0" fontId="12" fillId="3" borderId="1" xfId="2" applyFont="1" applyFill="1" applyBorder="1" applyAlignment="1">
      <alignment horizontal="center" vertical="center" wrapText="1"/>
    </xf>
    <xf numFmtId="0" fontId="12" fillId="3" borderId="7" xfId="2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2" xfId="0" applyBorder="1" applyAlignment="1">
      <alignment horizontal="right"/>
    </xf>
    <xf numFmtId="0" fontId="12" fillId="3" borderId="5" xfId="2" applyFont="1" applyFill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0" fontId="14" fillId="0" borderId="0" xfId="0" applyFont="1"/>
    <xf numFmtId="43" fontId="14" fillId="0" borderId="0" xfId="3" applyFont="1" applyFill="1"/>
    <xf numFmtId="0" fontId="0" fillId="0" borderId="8" xfId="0" applyBorder="1"/>
    <xf numFmtId="0" fontId="0" fillId="0" borderId="9" xfId="0" applyBorder="1"/>
    <xf numFmtId="164" fontId="0" fillId="0" borderId="10" xfId="1" applyFont="1" applyBorder="1"/>
    <xf numFmtId="2" fontId="0" fillId="0" borderId="1" xfId="0" applyNumberFormat="1" applyBorder="1"/>
    <xf numFmtId="164" fontId="0" fillId="0" borderId="1" xfId="1" applyFont="1" applyBorder="1"/>
    <xf numFmtId="164" fontId="0" fillId="0" borderId="1" xfId="1" applyFont="1" applyFill="1" applyBorder="1"/>
    <xf numFmtId="49" fontId="0" fillId="0" borderId="11" xfId="0" applyNumberFormat="1" applyBorder="1"/>
    <xf numFmtId="0" fontId="0" fillId="0" borderId="12" xfId="0" applyBorder="1"/>
    <xf numFmtId="2" fontId="0" fillId="0" borderId="12" xfId="0" applyNumberFormat="1" applyBorder="1"/>
    <xf numFmtId="164" fontId="0" fillId="0" borderId="12" xfId="1" applyFont="1" applyBorder="1"/>
    <xf numFmtId="0" fontId="0" fillId="0" borderId="13" xfId="0" applyBorder="1"/>
    <xf numFmtId="49" fontId="0" fillId="0" borderId="14" xfId="0" applyNumberFormat="1" applyBorder="1"/>
    <xf numFmtId="0" fontId="0" fillId="0" borderId="15" xfId="0" applyBorder="1"/>
    <xf numFmtId="49" fontId="0" fillId="0" borderId="16" xfId="0" applyNumberFormat="1" applyBorder="1"/>
    <xf numFmtId="0" fontId="0" fillId="0" borderId="17" xfId="0" applyBorder="1"/>
    <xf numFmtId="2" fontId="0" fillId="0" borderId="17" xfId="0" applyNumberFormat="1" applyBorder="1"/>
    <xf numFmtId="164" fontId="0" fillId="0" borderId="17" xfId="1" applyFont="1" applyFill="1" applyBorder="1"/>
    <xf numFmtId="0" fontId="0" fillId="0" borderId="18" xfId="0" applyBorder="1"/>
    <xf numFmtId="49" fontId="0" fillId="0" borderId="14" xfId="0" applyNumberFormat="1" applyBorder="1" applyAlignment="1">
      <alignment horizontal="left"/>
    </xf>
    <xf numFmtId="0" fontId="14" fillId="0" borderId="15" xfId="0" applyFont="1" applyBorder="1"/>
    <xf numFmtId="49" fontId="0" fillId="0" borderId="0" xfId="0" applyNumberFormat="1"/>
    <xf numFmtId="2" fontId="0" fillId="0" borderId="0" xfId="0" applyNumberFormat="1"/>
    <xf numFmtId="164" fontId="0" fillId="0" borderId="0" xfId="1" applyFont="1" applyFill="1" applyBorder="1"/>
    <xf numFmtId="49" fontId="0" fillId="0" borderId="0" xfId="0" applyNumberFormat="1" applyAlignment="1">
      <alignment horizontal="left"/>
    </xf>
    <xf numFmtId="164" fontId="0" fillId="0" borderId="12" xfId="1" applyFont="1" applyFill="1" applyBorder="1"/>
    <xf numFmtId="0" fontId="14" fillId="0" borderId="13" xfId="0" applyFont="1" applyBorder="1"/>
    <xf numFmtId="49" fontId="0" fillId="0" borderId="16" xfId="0" applyNumberFormat="1" applyBorder="1" applyAlignment="1">
      <alignment horizontal="left"/>
    </xf>
    <xf numFmtId="164" fontId="0" fillId="0" borderId="17" xfId="1" applyFont="1" applyBorder="1"/>
    <xf numFmtId="0" fontId="13" fillId="0" borderId="18" xfId="0" applyFont="1" applyBorder="1"/>
    <xf numFmtId="0" fontId="15" fillId="0" borderId="0" xfId="0" applyFont="1"/>
    <xf numFmtId="0" fontId="16" fillId="3" borderId="19" xfId="0" applyFont="1" applyFill="1" applyBorder="1" applyAlignment="1">
      <alignment horizontal="center" wrapText="1"/>
    </xf>
    <xf numFmtId="0" fontId="16" fillId="3" borderId="20" xfId="0" applyFont="1" applyFill="1" applyBorder="1"/>
    <xf numFmtId="0" fontId="16" fillId="3" borderId="20" xfId="0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wrapText="1"/>
    </xf>
    <xf numFmtId="0" fontId="17" fillId="3" borderId="20" xfId="0" applyFont="1" applyFill="1" applyBorder="1"/>
    <xf numFmtId="0" fontId="16" fillId="3" borderId="21" xfId="0" applyFont="1" applyFill="1" applyBorder="1" applyAlignment="1">
      <alignment horizontal="center" vertical="top"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/>
    <xf numFmtId="0" fontId="16" fillId="0" borderId="0" xfId="0" applyFont="1" applyAlignment="1">
      <alignment horizontal="center" vertical="center" wrapText="1"/>
    </xf>
    <xf numFmtId="0" fontId="17" fillId="0" borderId="0" xfId="0" applyFont="1"/>
    <xf numFmtId="0" fontId="16" fillId="0" borderId="0" xfId="0" applyFont="1" applyAlignment="1">
      <alignment horizontal="center" vertical="top" wrapText="1"/>
    </xf>
    <xf numFmtId="0" fontId="13" fillId="0" borderId="0" xfId="0" applyFont="1"/>
    <xf numFmtId="2" fontId="0" fillId="0" borderId="12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0" xfId="0" applyNumberFormat="1"/>
    <xf numFmtId="43" fontId="0" fillId="0" borderId="0" xfId="0" applyNumberFormat="1"/>
    <xf numFmtId="0" fontId="0" fillId="4" borderId="1" xfId="0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9" fontId="0" fillId="0" borderId="0" xfId="0" applyNumberFormat="1"/>
    <xf numFmtId="0" fontId="7" fillId="0" borderId="0" xfId="0" applyFont="1"/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9" fontId="0" fillId="0" borderId="0" xfId="4" applyFont="1"/>
    <xf numFmtId="0" fontId="0" fillId="4" borderId="0" xfId="0" applyFill="1"/>
    <xf numFmtId="0" fontId="0" fillId="10" borderId="1" xfId="0" applyFill="1" applyBorder="1" applyAlignment="1">
      <alignment horizontal="center" vertical="center"/>
    </xf>
    <xf numFmtId="0" fontId="3" fillId="9" borderId="1" xfId="2" applyFont="1" applyFill="1" applyBorder="1" applyAlignment="1">
      <alignment horizontal="center" vertical="center" wrapText="1"/>
    </xf>
    <xf numFmtId="0" fontId="3" fillId="6" borderId="1" xfId="2" applyFont="1" applyFill="1" applyBorder="1" applyAlignment="1">
      <alignment horizontal="center" vertical="center" wrapText="1"/>
    </xf>
    <xf numFmtId="2" fontId="3" fillId="6" borderId="1" xfId="2" applyNumberFormat="1" applyFont="1" applyFill="1" applyBorder="1" applyAlignment="1">
      <alignment horizontal="center" vertical="center" wrapText="1"/>
    </xf>
    <xf numFmtId="164" fontId="11" fillId="6" borderId="1" xfId="1" applyFont="1" applyFill="1" applyBorder="1"/>
    <xf numFmtId="49" fontId="3" fillId="6" borderId="1" xfId="2" applyNumberFormat="1" applyFont="1" applyFill="1" applyBorder="1" applyAlignment="1">
      <alignment horizontal="center" vertical="center" wrapText="1"/>
    </xf>
    <xf numFmtId="164" fontId="3" fillId="6" borderId="1" xfId="1" applyFont="1" applyFill="1" applyBorder="1" applyAlignment="1" applyProtection="1">
      <alignment horizontal="center" vertical="center" wrapText="1"/>
    </xf>
    <xf numFmtId="2" fontId="3" fillId="6" borderId="1" xfId="2" applyNumberFormat="1" applyFont="1" applyFill="1" applyBorder="1" applyAlignment="1">
      <alignment horizontal="center" wrapText="1"/>
    </xf>
    <xf numFmtId="4" fontId="5" fillId="6" borderId="1" xfId="2" applyNumberFormat="1" applyFont="1" applyFill="1" applyBorder="1" applyAlignment="1">
      <alignment horizontal="center" vertical="center" wrapText="1"/>
    </xf>
    <xf numFmtId="2" fontId="5" fillId="6" borderId="1" xfId="2" applyNumberFormat="1" applyFont="1" applyFill="1" applyBorder="1" applyAlignment="1">
      <alignment horizontal="center" vertical="center" wrapText="1"/>
    </xf>
    <xf numFmtId="164" fontId="11" fillId="12" borderId="1" xfId="0" applyNumberFormat="1" applyFont="1" applyFill="1" applyBorder="1"/>
    <xf numFmtId="0" fontId="13" fillId="0" borderId="15" xfId="0" applyFont="1" applyBorder="1"/>
    <xf numFmtId="0" fontId="3" fillId="4" borderId="1" xfId="2" applyFont="1" applyFill="1" applyBorder="1" applyAlignment="1">
      <alignment horizontal="center" vertical="center" wrapText="1"/>
    </xf>
    <xf numFmtId="49" fontId="3" fillId="4" borderId="1" xfId="2" applyNumberFormat="1" applyFont="1" applyFill="1" applyBorder="1" applyAlignment="1">
      <alignment horizontal="center" vertical="center" wrapText="1"/>
    </xf>
    <xf numFmtId="0" fontId="3" fillId="11" borderId="1" xfId="2" applyFont="1" applyFill="1" applyBorder="1" applyAlignment="1">
      <alignment horizontal="center" vertical="center" wrapText="1"/>
    </xf>
    <xf numFmtId="0" fontId="3" fillId="5" borderId="1" xfId="2" applyFont="1" applyFill="1" applyBorder="1" applyAlignment="1">
      <alignment horizontal="center" vertical="center" wrapText="1"/>
    </xf>
    <xf numFmtId="0" fontId="3" fillId="7" borderId="1" xfId="2" applyFont="1" applyFill="1" applyBorder="1" applyAlignment="1">
      <alignment horizontal="center" vertical="center" wrapText="1"/>
    </xf>
    <xf numFmtId="0" fontId="18" fillId="8" borderId="1" xfId="2" applyFont="1" applyFill="1" applyBorder="1" applyAlignment="1">
      <alignment horizontal="center" vertical="center" wrapText="1"/>
    </xf>
    <xf numFmtId="49" fontId="3" fillId="7" borderId="1" xfId="2" applyNumberFormat="1" applyFont="1" applyFill="1" applyBorder="1" applyAlignment="1">
      <alignment horizontal="center" vertical="center" wrapText="1"/>
    </xf>
    <xf numFmtId="49" fontId="3" fillId="9" borderId="1" xfId="2" applyNumberFormat="1" applyFont="1" applyFill="1" applyBorder="1" applyAlignment="1">
      <alignment horizontal="center" vertical="center" wrapText="1"/>
    </xf>
    <xf numFmtId="0" fontId="0" fillId="4" borderId="15" xfId="0" applyFill="1" applyBorder="1"/>
    <xf numFmtId="0" fontId="9" fillId="0" borderId="3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15" fillId="0" borderId="0" xfId="0" applyFont="1" applyAlignment="1">
      <alignment horizontal="center" wrapText="1"/>
    </xf>
    <xf numFmtId="0" fontId="13" fillId="5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7" fillId="8" borderId="0" xfId="0" applyFont="1" applyFill="1" applyAlignment="1">
      <alignment horizontal="center"/>
    </xf>
    <xf numFmtId="0" fontId="7" fillId="9" borderId="0" xfId="0" applyFont="1" applyFill="1" applyAlignment="1">
      <alignment horizontal="center"/>
    </xf>
  </cellXfs>
  <cellStyles count="5">
    <cellStyle name="Comma" xfId="3" builtinId="3"/>
    <cellStyle name="Currency" xfId="1" builtinId="4"/>
    <cellStyle name="Normal" xfId="0" builtinId="0"/>
    <cellStyle name="Normal 2" xfId="2" xr:uid="{EE13C718-3402-495B-A390-C3BA6A604765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0</xdr:row>
      <xdr:rowOff>0</xdr:rowOff>
    </xdr:from>
    <xdr:to>
      <xdr:col>13</xdr:col>
      <xdr:colOff>1746250</xdr:colOff>
      <xdr:row>2</xdr:row>
      <xdr:rowOff>240411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F466AB7-56A3-4226-C695-16604F52439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854"/>
        <a:stretch/>
      </xdr:blipFill>
      <xdr:spPr>
        <a:xfrm>
          <a:off x="4533900" y="0"/>
          <a:ext cx="3971925" cy="13167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0</xdr:row>
      <xdr:rowOff>0</xdr:rowOff>
    </xdr:from>
    <xdr:to>
      <xdr:col>13</xdr:col>
      <xdr:colOff>1746250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E2C4F1-64E0-4E5D-8753-80A038A87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0" y="0"/>
          <a:ext cx="3971925" cy="1447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0</xdr:row>
      <xdr:rowOff>0</xdr:rowOff>
    </xdr:from>
    <xdr:to>
      <xdr:col>13</xdr:col>
      <xdr:colOff>1720680</xdr:colOff>
      <xdr:row>3</xdr:row>
      <xdr:rowOff>120777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E559B3-A7F0-4821-A9E8-873D20CD83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0" y="0"/>
          <a:ext cx="3971925" cy="14447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0</xdr:row>
      <xdr:rowOff>0</xdr:rowOff>
    </xdr:from>
    <xdr:to>
      <xdr:col>13</xdr:col>
      <xdr:colOff>1753548</xdr:colOff>
      <xdr:row>3</xdr:row>
      <xdr:rowOff>120777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2D6245-6A6F-4D11-9224-F37FAB3FBF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0" y="0"/>
          <a:ext cx="3979223" cy="144475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590550</xdr:colOff>
      <xdr:row>0</xdr:row>
      <xdr:rowOff>0</xdr:rowOff>
    </xdr:from>
    <xdr:to>
      <xdr:col>16</xdr:col>
      <xdr:colOff>283523</xdr:colOff>
      <xdr:row>7</xdr:row>
      <xdr:rowOff>82677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1CAAF1-FC71-48ED-9BD9-E7AEA271E8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0"/>
          <a:ext cx="3979223" cy="144475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533400</xdr:colOff>
      <xdr:row>0</xdr:row>
      <xdr:rowOff>0</xdr:rowOff>
    </xdr:from>
    <xdr:to>
      <xdr:col>18</xdr:col>
      <xdr:colOff>226373</xdr:colOff>
      <xdr:row>6</xdr:row>
      <xdr:rowOff>118661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52031B-4F0C-46D5-A9C5-B5251A1F57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0" y="0"/>
          <a:ext cx="3979223" cy="1444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732C5-26C2-4695-AB05-467CBECF38D2}">
  <sheetPr>
    <pageSetUpPr fitToPage="1"/>
  </sheetPr>
  <dimension ref="A1:O29"/>
  <sheetViews>
    <sheetView zoomScale="120" zoomScaleNormal="120" workbookViewId="0"/>
  </sheetViews>
  <sheetFormatPr baseColWidth="10" defaultColWidth="8.83203125" defaultRowHeight="15" x14ac:dyDescent="0.2"/>
  <cols>
    <col min="2" max="2" width="7.83203125" customWidth="1"/>
    <col min="3" max="3" width="7.6640625" customWidth="1"/>
    <col min="5" max="5" width="5.5" bestFit="1" customWidth="1"/>
    <col min="7" max="7" width="9.5" customWidth="1"/>
    <col min="8" max="8" width="8.6640625" customWidth="1"/>
    <col min="9" max="9" width="9.1640625" customWidth="1"/>
    <col min="14" max="14" width="23.33203125" bestFit="1" customWidth="1"/>
    <col min="15" max="15" width="12.6640625" customWidth="1"/>
  </cols>
  <sheetData>
    <row r="1" spans="1:15" ht="70" customHeight="1" x14ac:dyDescent="0.35">
      <c r="B1" s="120" t="s">
        <v>36</v>
      </c>
      <c r="C1" s="121"/>
      <c r="D1" s="121"/>
      <c r="E1" s="121"/>
      <c r="F1" s="121"/>
      <c r="G1" s="121"/>
      <c r="H1" s="121"/>
      <c r="I1" s="121"/>
    </row>
    <row r="3" spans="1:15" ht="20" thickBot="1" x14ac:dyDescent="0.3">
      <c r="B3" s="11" t="s">
        <v>11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38" t="s">
        <v>126</v>
      </c>
    </row>
    <row r="4" spans="1:15" ht="16" thickTop="1" x14ac:dyDescent="0.2"/>
    <row r="5" spans="1:15" ht="42" x14ac:dyDescent="0.2">
      <c r="B5" s="35" t="s">
        <v>0</v>
      </c>
      <c r="C5" s="35" t="s">
        <v>10</v>
      </c>
      <c r="D5" s="35" t="s">
        <v>6</v>
      </c>
      <c r="E5" s="35" t="s">
        <v>14</v>
      </c>
      <c r="F5" s="35" t="s">
        <v>19</v>
      </c>
      <c r="G5" s="35" t="s">
        <v>7</v>
      </c>
      <c r="H5" s="35" t="s">
        <v>37</v>
      </c>
      <c r="I5" s="35" t="s">
        <v>15</v>
      </c>
      <c r="J5" s="35" t="s">
        <v>12</v>
      </c>
      <c r="K5" s="35" t="s">
        <v>13</v>
      </c>
      <c r="L5" s="35" t="s">
        <v>38</v>
      </c>
      <c r="M5" s="35" t="s">
        <v>16</v>
      </c>
      <c r="N5" s="35" t="s">
        <v>34</v>
      </c>
      <c r="O5" s="35" t="s">
        <v>17</v>
      </c>
    </row>
    <row r="6" spans="1:15" x14ac:dyDescent="0.2">
      <c r="A6">
        <v>1</v>
      </c>
      <c r="B6" s="113">
        <v>102</v>
      </c>
      <c r="C6" s="15" t="s">
        <v>1</v>
      </c>
      <c r="D6" s="18">
        <v>103</v>
      </c>
      <c r="E6" s="14">
        <v>2</v>
      </c>
      <c r="F6" s="14">
        <v>2</v>
      </c>
      <c r="G6" s="16" t="s">
        <v>8</v>
      </c>
      <c r="H6" s="17">
        <v>30</v>
      </c>
      <c r="I6" s="29">
        <v>0</v>
      </c>
      <c r="J6" s="17">
        <v>7</v>
      </c>
      <c r="K6" s="18">
        <f>D6+I6+J6</f>
        <v>110</v>
      </c>
      <c r="L6" s="18">
        <v>50</v>
      </c>
      <c r="M6" s="18">
        <f>K6+I6+H6+L6</f>
        <v>190</v>
      </c>
      <c r="N6" s="23">
        <v>370000</v>
      </c>
      <c r="O6" s="90" t="s">
        <v>109</v>
      </c>
    </row>
    <row r="7" spans="1:15" x14ac:dyDescent="0.2">
      <c r="A7">
        <f>A6+1</f>
        <v>2</v>
      </c>
      <c r="B7" s="14">
        <v>103</v>
      </c>
      <c r="C7" s="15" t="s">
        <v>2</v>
      </c>
      <c r="D7" s="18">
        <v>160</v>
      </c>
      <c r="E7" s="14">
        <v>3</v>
      </c>
      <c r="F7" s="14">
        <v>3.5</v>
      </c>
      <c r="G7" s="16" t="s">
        <v>8</v>
      </c>
      <c r="H7" s="17">
        <v>30</v>
      </c>
      <c r="I7" s="29">
        <v>6.9</v>
      </c>
      <c r="J7" s="17">
        <v>6.9</v>
      </c>
      <c r="K7" s="18">
        <f t="shared" ref="K7:K19" si="0">D7+I7+J7</f>
        <v>173.8</v>
      </c>
      <c r="L7" s="18">
        <v>45</v>
      </c>
      <c r="M7" s="18">
        <f t="shared" ref="M7:M19" si="1">K7+I7+H7+L7</f>
        <v>255.70000000000002</v>
      </c>
      <c r="N7" s="23">
        <v>575000</v>
      </c>
      <c r="O7" s="90" t="s">
        <v>109</v>
      </c>
    </row>
    <row r="8" spans="1:15" x14ac:dyDescent="0.2">
      <c r="A8">
        <f t="shared" ref="A8:A19" si="2">A7+1</f>
        <v>3</v>
      </c>
      <c r="B8" s="14">
        <v>104</v>
      </c>
      <c r="C8" s="15" t="s">
        <v>2</v>
      </c>
      <c r="D8" s="18">
        <v>160</v>
      </c>
      <c r="E8" s="14">
        <v>3</v>
      </c>
      <c r="F8" s="14">
        <v>3.5</v>
      </c>
      <c r="G8" s="16" t="s">
        <v>8</v>
      </c>
      <c r="H8" s="17">
        <v>30</v>
      </c>
      <c r="I8" s="29">
        <v>6.9</v>
      </c>
      <c r="J8" s="17">
        <v>15</v>
      </c>
      <c r="K8" s="18">
        <f t="shared" si="0"/>
        <v>181.9</v>
      </c>
      <c r="L8" s="18">
        <v>45</v>
      </c>
      <c r="M8" s="18">
        <f t="shared" si="1"/>
        <v>263.8</v>
      </c>
      <c r="N8" s="23">
        <v>575000</v>
      </c>
      <c r="O8" s="90" t="s">
        <v>109</v>
      </c>
    </row>
    <row r="9" spans="1:15" x14ac:dyDescent="0.2">
      <c r="A9">
        <f t="shared" si="2"/>
        <v>4</v>
      </c>
      <c r="B9" s="14">
        <v>105</v>
      </c>
      <c r="C9" s="15" t="s">
        <v>2</v>
      </c>
      <c r="D9" s="18">
        <v>160</v>
      </c>
      <c r="E9" s="14">
        <v>3</v>
      </c>
      <c r="F9" s="14">
        <v>3.5</v>
      </c>
      <c r="G9" s="16" t="s">
        <v>8</v>
      </c>
      <c r="H9" s="17">
        <v>30</v>
      </c>
      <c r="I9" s="29">
        <v>6.9</v>
      </c>
      <c r="J9" s="17">
        <v>15</v>
      </c>
      <c r="K9" s="18">
        <f t="shared" si="0"/>
        <v>181.9</v>
      </c>
      <c r="L9" s="18">
        <v>45</v>
      </c>
      <c r="M9" s="18">
        <f t="shared" si="1"/>
        <v>263.8</v>
      </c>
      <c r="N9" s="23">
        <v>575000</v>
      </c>
      <c r="O9" s="99" t="s">
        <v>18</v>
      </c>
    </row>
    <row r="10" spans="1:15" x14ac:dyDescent="0.2">
      <c r="A10">
        <f t="shared" si="2"/>
        <v>5</v>
      </c>
      <c r="B10" s="14">
        <v>106</v>
      </c>
      <c r="C10" s="15" t="s">
        <v>1</v>
      </c>
      <c r="D10" s="18">
        <v>100</v>
      </c>
      <c r="E10" s="14">
        <v>2</v>
      </c>
      <c r="F10" s="14">
        <v>2</v>
      </c>
      <c r="G10" s="16" t="s">
        <v>8</v>
      </c>
      <c r="H10" s="17">
        <v>30</v>
      </c>
      <c r="I10" s="29">
        <v>0</v>
      </c>
      <c r="J10" s="17">
        <v>7</v>
      </c>
      <c r="K10" s="18">
        <f t="shared" si="0"/>
        <v>107</v>
      </c>
      <c r="L10" s="18">
        <v>50</v>
      </c>
      <c r="M10" s="18">
        <f t="shared" si="1"/>
        <v>187</v>
      </c>
      <c r="N10" s="23">
        <v>355000</v>
      </c>
      <c r="O10" s="99" t="s">
        <v>18</v>
      </c>
    </row>
    <row r="11" spans="1:15" x14ac:dyDescent="0.2">
      <c r="A11">
        <f t="shared" si="2"/>
        <v>6</v>
      </c>
      <c r="B11" s="14">
        <v>108</v>
      </c>
      <c r="C11" s="15" t="s">
        <v>3</v>
      </c>
      <c r="D11" s="18">
        <v>153</v>
      </c>
      <c r="E11" s="14">
        <v>3</v>
      </c>
      <c r="F11" s="14">
        <v>3</v>
      </c>
      <c r="G11" s="16" t="s">
        <v>8</v>
      </c>
      <c r="H11" s="17">
        <v>30</v>
      </c>
      <c r="I11" s="29">
        <v>7</v>
      </c>
      <c r="J11" s="17">
        <v>22</v>
      </c>
      <c r="K11" s="18">
        <v>183</v>
      </c>
      <c r="L11" s="18">
        <v>132</v>
      </c>
      <c r="M11" s="18">
        <f t="shared" si="1"/>
        <v>352</v>
      </c>
      <c r="N11" s="23">
        <v>540000</v>
      </c>
      <c r="O11" s="99" t="s">
        <v>18</v>
      </c>
    </row>
    <row r="12" spans="1:15" x14ac:dyDescent="0.2">
      <c r="A12">
        <f t="shared" si="2"/>
        <v>7</v>
      </c>
      <c r="B12" s="1">
        <v>109</v>
      </c>
      <c r="C12" s="2" t="s">
        <v>1</v>
      </c>
      <c r="D12" s="5">
        <v>97</v>
      </c>
      <c r="E12" s="1">
        <v>2</v>
      </c>
      <c r="F12" s="1">
        <v>2</v>
      </c>
      <c r="G12" s="3" t="s">
        <v>8</v>
      </c>
      <c r="H12" s="4">
        <v>30</v>
      </c>
      <c r="I12" s="30">
        <v>0</v>
      </c>
      <c r="J12" s="4">
        <v>6.85</v>
      </c>
      <c r="K12" s="5">
        <f t="shared" si="0"/>
        <v>103.85</v>
      </c>
      <c r="L12" s="5">
        <v>36</v>
      </c>
      <c r="M12" s="5">
        <f t="shared" si="1"/>
        <v>169.85</v>
      </c>
      <c r="N12" s="22">
        <v>318000</v>
      </c>
      <c r="O12" s="90" t="s">
        <v>109</v>
      </c>
    </row>
    <row r="13" spans="1:15" x14ac:dyDescent="0.2">
      <c r="A13">
        <f t="shared" si="2"/>
        <v>8</v>
      </c>
      <c r="B13" s="111">
        <v>110</v>
      </c>
      <c r="C13" s="2" t="s">
        <v>1</v>
      </c>
      <c r="D13" s="5">
        <v>97</v>
      </c>
      <c r="E13" s="1">
        <v>2</v>
      </c>
      <c r="F13" s="1">
        <v>2</v>
      </c>
      <c r="G13" s="3" t="s">
        <v>8</v>
      </c>
      <c r="H13" s="4">
        <v>30</v>
      </c>
      <c r="I13" s="30">
        <v>0</v>
      </c>
      <c r="J13" s="4">
        <v>14.5</v>
      </c>
      <c r="K13" s="5">
        <f t="shared" si="0"/>
        <v>111.5</v>
      </c>
      <c r="L13" s="5">
        <v>30</v>
      </c>
      <c r="M13" s="5">
        <f t="shared" si="1"/>
        <v>171.5</v>
      </c>
      <c r="N13" s="22">
        <v>335000</v>
      </c>
      <c r="O13" s="91" t="s">
        <v>94</v>
      </c>
    </row>
    <row r="14" spans="1:15" x14ac:dyDescent="0.2">
      <c r="A14">
        <f t="shared" si="2"/>
        <v>9</v>
      </c>
      <c r="B14" s="111">
        <v>111</v>
      </c>
      <c r="C14" s="2" t="s">
        <v>4</v>
      </c>
      <c r="D14" s="5">
        <v>84</v>
      </c>
      <c r="E14" s="1">
        <v>1</v>
      </c>
      <c r="F14" s="1">
        <v>1.5</v>
      </c>
      <c r="G14" s="3" t="s">
        <v>8</v>
      </c>
      <c r="H14" s="4">
        <v>30</v>
      </c>
      <c r="I14" s="30">
        <v>0</v>
      </c>
      <c r="J14" s="4">
        <v>12</v>
      </c>
      <c r="K14" s="5">
        <f t="shared" si="0"/>
        <v>96</v>
      </c>
      <c r="L14" s="5">
        <v>26</v>
      </c>
      <c r="M14" s="5">
        <f t="shared" si="1"/>
        <v>152</v>
      </c>
      <c r="N14" s="22">
        <v>290000</v>
      </c>
      <c r="O14" s="91" t="s">
        <v>94</v>
      </c>
    </row>
    <row r="15" spans="1:15" x14ac:dyDescent="0.2">
      <c r="A15">
        <f t="shared" si="2"/>
        <v>10</v>
      </c>
      <c r="B15" s="1">
        <v>112</v>
      </c>
      <c r="C15" s="2" t="s">
        <v>1</v>
      </c>
      <c r="D15" s="5">
        <v>97</v>
      </c>
      <c r="E15" s="1">
        <v>2</v>
      </c>
      <c r="F15" s="1">
        <v>2</v>
      </c>
      <c r="G15" s="3" t="s">
        <v>8</v>
      </c>
      <c r="H15" s="4">
        <v>30</v>
      </c>
      <c r="I15" s="30">
        <v>0</v>
      </c>
      <c r="J15" s="4">
        <v>14.5</v>
      </c>
      <c r="K15" s="5">
        <f t="shared" si="0"/>
        <v>111.5</v>
      </c>
      <c r="L15" s="5">
        <v>30</v>
      </c>
      <c r="M15" s="5">
        <f t="shared" si="1"/>
        <v>171.5</v>
      </c>
      <c r="N15" s="22">
        <v>325000</v>
      </c>
      <c r="O15" s="99" t="s">
        <v>18</v>
      </c>
    </row>
    <row r="16" spans="1:15" x14ac:dyDescent="0.2">
      <c r="A16">
        <f t="shared" si="2"/>
        <v>11</v>
      </c>
      <c r="B16" s="1">
        <v>113</v>
      </c>
      <c r="C16" s="2" t="s">
        <v>1</v>
      </c>
      <c r="D16" s="5">
        <v>97</v>
      </c>
      <c r="E16" s="1">
        <v>2</v>
      </c>
      <c r="F16" s="1">
        <v>2</v>
      </c>
      <c r="G16" s="3" t="s">
        <v>8</v>
      </c>
      <c r="H16" s="4">
        <v>30</v>
      </c>
      <c r="I16" s="30">
        <v>0</v>
      </c>
      <c r="J16" s="4">
        <v>7</v>
      </c>
      <c r="K16" s="5">
        <f t="shared" si="0"/>
        <v>104</v>
      </c>
      <c r="L16" s="5">
        <v>36</v>
      </c>
      <c r="M16" s="5">
        <f t="shared" si="1"/>
        <v>170</v>
      </c>
      <c r="N16" s="22">
        <v>333000</v>
      </c>
      <c r="O16" s="90" t="s">
        <v>109</v>
      </c>
    </row>
    <row r="17" spans="1:15" x14ac:dyDescent="0.2">
      <c r="A17">
        <f t="shared" si="2"/>
        <v>12</v>
      </c>
      <c r="B17" s="6">
        <v>114</v>
      </c>
      <c r="C17" s="7" t="s">
        <v>5</v>
      </c>
      <c r="D17" s="9">
        <v>185</v>
      </c>
      <c r="E17" s="6">
        <v>3</v>
      </c>
      <c r="F17" s="6">
        <v>2.5</v>
      </c>
      <c r="G17" s="8" t="s">
        <v>9</v>
      </c>
      <c r="H17" s="4">
        <v>30</v>
      </c>
      <c r="I17" s="30">
        <v>0</v>
      </c>
      <c r="J17" s="9">
        <v>22</v>
      </c>
      <c r="K17" s="5">
        <f t="shared" si="0"/>
        <v>207</v>
      </c>
      <c r="L17" s="9">
        <v>167</v>
      </c>
      <c r="M17" s="5">
        <f t="shared" si="1"/>
        <v>404</v>
      </c>
      <c r="N17" s="22">
        <v>620000</v>
      </c>
      <c r="O17" s="90" t="s">
        <v>109</v>
      </c>
    </row>
    <row r="18" spans="1:15" x14ac:dyDescent="0.2">
      <c r="A18">
        <f t="shared" si="2"/>
        <v>13</v>
      </c>
      <c r="B18" s="100">
        <v>116</v>
      </c>
      <c r="C18" s="2" t="s">
        <v>1</v>
      </c>
      <c r="D18" s="5">
        <v>100</v>
      </c>
      <c r="E18" s="1">
        <v>2</v>
      </c>
      <c r="F18" s="1">
        <v>2</v>
      </c>
      <c r="G18" s="3" t="s">
        <v>8</v>
      </c>
      <c r="H18" s="4">
        <v>30</v>
      </c>
      <c r="I18" s="30">
        <v>0</v>
      </c>
      <c r="J18" s="4">
        <v>7.6</v>
      </c>
      <c r="K18" s="5">
        <f t="shared" si="0"/>
        <v>107.6</v>
      </c>
      <c r="L18" s="5">
        <v>36</v>
      </c>
      <c r="M18" s="5">
        <f t="shared" si="1"/>
        <v>173.6</v>
      </c>
      <c r="N18" s="22">
        <v>300000</v>
      </c>
      <c r="O18" s="91" t="s">
        <v>94</v>
      </c>
    </row>
    <row r="19" spans="1:15" x14ac:dyDescent="0.2">
      <c r="A19">
        <f t="shared" si="2"/>
        <v>14</v>
      </c>
      <c r="B19" s="114">
        <v>117</v>
      </c>
      <c r="C19" s="2" t="s">
        <v>1</v>
      </c>
      <c r="D19" s="5">
        <v>98</v>
      </c>
      <c r="E19" s="1">
        <v>2</v>
      </c>
      <c r="F19" s="1">
        <v>2</v>
      </c>
      <c r="G19" s="3" t="s">
        <v>8</v>
      </c>
      <c r="H19" s="4">
        <v>30</v>
      </c>
      <c r="I19" s="30">
        <v>0</v>
      </c>
      <c r="J19" s="4">
        <v>6.8</v>
      </c>
      <c r="K19" s="5">
        <f t="shared" si="0"/>
        <v>104.8</v>
      </c>
      <c r="L19" s="5">
        <v>30</v>
      </c>
      <c r="M19" s="5">
        <f t="shared" si="1"/>
        <v>164.8</v>
      </c>
      <c r="N19" s="22">
        <v>300000</v>
      </c>
      <c r="O19" s="91" t="s">
        <v>94</v>
      </c>
    </row>
    <row r="20" spans="1:15" x14ac:dyDescent="0.2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</row>
    <row r="22" spans="1:15" x14ac:dyDescent="0.2">
      <c r="M22" s="64"/>
    </row>
    <row r="26" spans="1:15" x14ac:dyDescent="0.2">
      <c r="B26" t="s">
        <v>40</v>
      </c>
    </row>
    <row r="27" spans="1:15" x14ac:dyDescent="0.2">
      <c r="B27" t="s">
        <v>41</v>
      </c>
    </row>
    <row r="28" spans="1:15" x14ac:dyDescent="0.2">
      <c r="B28" t="s">
        <v>42</v>
      </c>
    </row>
    <row r="29" spans="1:15" x14ac:dyDescent="0.2">
      <c r="B29" t="s">
        <v>43</v>
      </c>
    </row>
  </sheetData>
  <mergeCells count="1">
    <mergeCell ref="B1:I1"/>
  </mergeCells>
  <phoneticPr fontId="6" type="noConversion"/>
  <printOptions horizontalCentered="1"/>
  <pageMargins left="0.25" right="0.25" top="0.5" bottom="0.5" header="0.3" footer="0.3"/>
  <pageSetup scale="71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F94EC-53B3-4EA7-A80D-AAF602E90300}">
  <sheetPr>
    <pageSetUpPr fitToPage="1"/>
  </sheetPr>
  <dimension ref="A1:O37"/>
  <sheetViews>
    <sheetView zoomScale="139" zoomScaleNormal="139" workbookViewId="0"/>
  </sheetViews>
  <sheetFormatPr baseColWidth="10" defaultColWidth="8.83203125" defaultRowHeight="15" x14ac:dyDescent="0.2"/>
  <cols>
    <col min="2" max="2" width="7.83203125" customWidth="1"/>
    <col min="3" max="3" width="7.6640625" customWidth="1"/>
    <col min="5" max="5" width="5.5" bestFit="1" customWidth="1"/>
    <col min="7" max="7" width="9.5" customWidth="1"/>
    <col min="8" max="8" width="8.6640625" customWidth="1"/>
    <col min="9" max="9" width="9.1640625" customWidth="1"/>
    <col min="14" max="14" width="23.33203125" bestFit="1" customWidth="1"/>
    <col min="15" max="15" width="12.6640625" customWidth="1"/>
  </cols>
  <sheetData>
    <row r="1" spans="1:15" ht="70" customHeight="1" x14ac:dyDescent="0.35">
      <c r="B1" s="120" t="s">
        <v>36</v>
      </c>
      <c r="C1" s="121"/>
      <c r="D1" s="121"/>
      <c r="E1" s="121"/>
      <c r="F1" s="121"/>
      <c r="G1" s="121"/>
      <c r="H1" s="121"/>
      <c r="I1" s="121"/>
    </row>
    <row r="3" spans="1:15" ht="20" thickBot="1" x14ac:dyDescent="0.3">
      <c r="B3" s="11" t="s">
        <v>20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38" t="s">
        <v>126</v>
      </c>
    </row>
    <row r="4" spans="1:15" ht="16" thickTop="1" x14ac:dyDescent="0.2"/>
    <row r="5" spans="1:15" ht="42" x14ac:dyDescent="0.2">
      <c r="B5" s="39" t="s">
        <v>0</v>
      </c>
      <c r="C5" s="39" t="s">
        <v>10</v>
      </c>
      <c r="D5" s="39" t="s">
        <v>6</v>
      </c>
      <c r="E5" s="39" t="s">
        <v>14</v>
      </c>
      <c r="F5" s="39" t="s">
        <v>19</v>
      </c>
      <c r="G5" s="39" t="s">
        <v>7</v>
      </c>
      <c r="H5" s="39" t="s">
        <v>37</v>
      </c>
      <c r="I5" s="39" t="s">
        <v>15</v>
      </c>
      <c r="J5" s="39" t="s">
        <v>12</v>
      </c>
      <c r="K5" s="39" t="s">
        <v>13</v>
      </c>
      <c r="L5" s="39" t="s">
        <v>38</v>
      </c>
      <c r="M5" s="39" t="s">
        <v>16</v>
      </c>
      <c r="N5" s="35" t="s">
        <v>35</v>
      </c>
      <c r="O5" s="39" t="s">
        <v>17</v>
      </c>
    </row>
    <row r="6" spans="1:15" x14ac:dyDescent="0.2">
      <c r="A6">
        <v>1</v>
      </c>
      <c r="B6" s="114">
        <v>202</v>
      </c>
      <c r="C6" s="15" t="s">
        <v>1</v>
      </c>
      <c r="D6" s="17">
        <v>103</v>
      </c>
      <c r="E6" s="14">
        <v>2</v>
      </c>
      <c r="F6" s="14">
        <v>2</v>
      </c>
      <c r="G6" s="16" t="s">
        <v>8</v>
      </c>
      <c r="H6" s="17">
        <v>30</v>
      </c>
      <c r="I6" s="29">
        <v>0</v>
      </c>
      <c r="J6" s="17">
        <v>7</v>
      </c>
      <c r="K6" s="20">
        <f>D6+I6+J6</f>
        <v>110</v>
      </c>
      <c r="L6" s="18">
        <v>0</v>
      </c>
      <c r="M6" s="18">
        <f>K6+I6+H6+L6</f>
        <v>140</v>
      </c>
      <c r="N6" s="19">
        <v>320000</v>
      </c>
      <c r="O6" s="92" t="s">
        <v>94</v>
      </c>
    </row>
    <row r="7" spans="1:15" x14ac:dyDescent="0.2">
      <c r="B7" s="14" t="s">
        <v>21</v>
      </c>
      <c r="C7" s="15" t="s">
        <v>22</v>
      </c>
      <c r="D7" s="17"/>
      <c r="E7" s="14"/>
      <c r="F7" s="14"/>
      <c r="G7" s="16"/>
      <c r="H7" s="17"/>
      <c r="I7" s="29"/>
      <c r="J7" s="17"/>
      <c r="K7" s="20"/>
      <c r="L7" s="18"/>
      <c r="M7" s="18"/>
      <c r="N7" s="19"/>
      <c r="O7" s="21"/>
    </row>
    <row r="8" spans="1:15" x14ac:dyDescent="0.2">
      <c r="B8" s="14" t="s">
        <v>21</v>
      </c>
      <c r="C8" s="15" t="s">
        <v>22</v>
      </c>
      <c r="D8" s="17"/>
      <c r="E8" s="14"/>
      <c r="F8" s="14"/>
      <c r="G8" s="16"/>
      <c r="H8" s="17"/>
      <c r="I8" s="29"/>
      <c r="J8" s="17"/>
      <c r="K8" s="20"/>
      <c r="L8" s="18"/>
      <c r="M8" s="18"/>
      <c r="N8" s="19"/>
      <c r="O8" s="21"/>
    </row>
    <row r="9" spans="1:15" x14ac:dyDescent="0.2">
      <c r="B9" s="14" t="s">
        <v>21</v>
      </c>
      <c r="C9" s="15" t="s">
        <v>22</v>
      </c>
      <c r="D9" s="17"/>
      <c r="E9" s="14"/>
      <c r="F9" s="14"/>
      <c r="G9" s="16"/>
      <c r="H9" s="17"/>
      <c r="I9" s="29"/>
      <c r="J9" s="17"/>
      <c r="K9" s="20"/>
      <c r="L9" s="18"/>
      <c r="M9" s="18"/>
      <c r="N9" s="19"/>
      <c r="O9" s="21"/>
    </row>
    <row r="10" spans="1:15" x14ac:dyDescent="0.2">
      <c r="A10">
        <f>A6+1</f>
        <v>2</v>
      </c>
      <c r="B10" s="115">
        <v>206</v>
      </c>
      <c r="C10" s="15" t="s">
        <v>1</v>
      </c>
      <c r="D10" s="17">
        <v>100</v>
      </c>
      <c r="E10" s="14">
        <v>2</v>
      </c>
      <c r="F10" s="14">
        <v>2</v>
      </c>
      <c r="G10" s="16" t="s">
        <v>8</v>
      </c>
      <c r="H10" s="17">
        <v>30</v>
      </c>
      <c r="I10" s="29">
        <v>0</v>
      </c>
      <c r="J10" s="17">
        <v>7</v>
      </c>
      <c r="K10" s="20">
        <f t="shared" ref="K10:K21" si="0">D10+I10+J10</f>
        <v>107</v>
      </c>
      <c r="L10" s="18">
        <v>0</v>
      </c>
      <c r="M10" s="18">
        <f t="shared" ref="M10:M21" si="1">K10+I10+H10+L10</f>
        <v>137</v>
      </c>
      <c r="N10" s="23">
        <v>320000</v>
      </c>
      <c r="O10" s="92" t="s">
        <v>94</v>
      </c>
    </row>
    <row r="11" spans="1:15" x14ac:dyDescent="0.2">
      <c r="A11">
        <f>A10+1</f>
        <v>3</v>
      </c>
      <c r="B11" s="14">
        <v>207</v>
      </c>
      <c r="C11" s="15" t="s">
        <v>23</v>
      </c>
      <c r="D11" s="17">
        <v>86</v>
      </c>
      <c r="E11" s="14">
        <v>1</v>
      </c>
      <c r="F11" s="14">
        <v>1.5</v>
      </c>
      <c r="G11" s="16" t="s">
        <v>8</v>
      </c>
      <c r="H11" s="17">
        <v>30</v>
      </c>
      <c r="I11" s="29">
        <v>0</v>
      </c>
      <c r="J11" s="17">
        <v>14</v>
      </c>
      <c r="K11" s="20">
        <f t="shared" si="0"/>
        <v>100</v>
      </c>
      <c r="L11" s="18">
        <v>0</v>
      </c>
      <c r="M11" s="18">
        <f t="shared" si="1"/>
        <v>130</v>
      </c>
      <c r="N11" s="23">
        <v>285000</v>
      </c>
      <c r="O11" s="99" t="s">
        <v>18</v>
      </c>
    </row>
    <row r="12" spans="1:15" x14ac:dyDescent="0.2">
      <c r="A12">
        <f t="shared" ref="A12:A21" si="2">A11+1</f>
        <v>4</v>
      </c>
      <c r="B12" s="14">
        <v>208</v>
      </c>
      <c r="C12" s="15" t="s">
        <v>24</v>
      </c>
      <c r="D12" s="17">
        <v>99</v>
      </c>
      <c r="E12" s="14">
        <v>2</v>
      </c>
      <c r="F12" s="14">
        <v>2</v>
      </c>
      <c r="G12" s="16" t="s">
        <v>8</v>
      </c>
      <c r="H12" s="17">
        <v>30</v>
      </c>
      <c r="I12" s="29">
        <v>0</v>
      </c>
      <c r="J12" s="17">
        <v>22</v>
      </c>
      <c r="K12" s="20">
        <f t="shared" si="0"/>
        <v>121</v>
      </c>
      <c r="L12" s="18">
        <v>0</v>
      </c>
      <c r="M12" s="18">
        <f t="shared" si="1"/>
        <v>151</v>
      </c>
      <c r="N12" s="23">
        <v>345000</v>
      </c>
      <c r="O12" s="92" t="s">
        <v>94</v>
      </c>
    </row>
    <row r="13" spans="1:15" x14ac:dyDescent="0.2">
      <c r="A13">
        <f t="shared" si="2"/>
        <v>5</v>
      </c>
      <c r="B13" s="115">
        <v>209</v>
      </c>
      <c r="C13" s="2" t="s">
        <v>1</v>
      </c>
      <c r="D13" s="4">
        <v>98</v>
      </c>
      <c r="E13" s="1">
        <v>2</v>
      </c>
      <c r="F13" s="1">
        <v>2</v>
      </c>
      <c r="G13" s="3" t="s">
        <v>8</v>
      </c>
      <c r="H13" s="4">
        <v>30</v>
      </c>
      <c r="I13" s="30">
        <v>0</v>
      </c>
      <c r="J13" s="4">
        <v>6.8</v>
      </c>
      <c r="K13" s="13">
        <f t="shared" si="0"/>
        <v>104.8</v>
      </c>
      <c r="L13" s="5">
        <v>0</v>
      </c>
      <c r="M13" s="5">
        <f t="shared" si="1"/>
        <v>134.80000000000001</v>
      </c>
      <c r="N13" s="22">
        <v>308000</v>
      </c>
      <c r="O13" s="92" t="s">
        <v>94</v>
      </c>
    </row>
    <row r="14" spans="1:15" x14ac:dyDescent="0.2">
      <c r="A14">
        <f t="shared" si="2"/>
        <v>6</v>
      </c>
      <c r="B14" s="115">
        <v>210</v>
      </c>
      <c r="C14" s="2" t="s">
        <v>1</v>
      </c>
      <c r="D14" s="4">
        <v>98</v>
      </c>
      <c r="E14" s="1">
        <v>2</v>
      </c>
      <c r="F14" s="1">
        <v>2</v>
      </c>
      <c r="G14" s="3" t="s">
        <v>8</v>
      </c>
      <c r="H14" s="4">
        <v>30</v>
      </c>
      <c r="I14" s="30">
        <v>0</v>
      </c>
      <c r="J14" s="4">
        <v>6.7</v>
      </c>
      <c r="K14" s="13">
        <f t="shared" si="0"/>
        <v>104.7</v>
      </c>
      <c r="L14" s="5">
        <v>0</v>
      </c>
      <c r="M14" s="5">
        <f t="shared" si="1"/>
        <v>134.69999999999999</v>
      </c>
      <c r="N14" s="22">
        <v>308000</v>
      </c>
      <c r="O14" s="92" t="s">
        <v>94</v>
      </c>
    </row>
    <row r="15" spans="1:15" x14ac:dyDescent="0.2">
      <c r="A15">
        <f t="shared" si="2"/>
        <v>7</v>
      </c>
      <c r="B15" s="1">
        <v>211</v>
      </c>
      <c r="C15" s="2" t="s">
        <v>4</v>
      </c>
      <c r="D15" s="4">
        <v>84</v>
      </c>
      <c r="E15" s="1">
        <v>1</v>
      </c>
      <c r="F15" s="1">
        <v>1.5</v>
      </c>
      <c r="G15" s="3" t="s">
        <v>8</v>
      </c>
      <c r="H15" s="4">
        <v>30</v>
      </c>
      <c r="I15" s="30">
        <v>0</v>
      </c>
      <c r="J15" s="4">
        <v>11</v>
      </c>
      <c r="K15" s="13">
        <f t="shared" si="0"/>
        <v>95</v>
      </c>
      <c r="L15" s="5">
        <v>0</v>
      </c>
      <c r="M15" s="5">
        <f t="shared" si="1"/>
        <v>125</v>
      </c>
      <c r="N15" s="22">
        <v>272000</v>
      </c>
      <c r="O15" s="90" t="s">
        <v>109</v>
      </c>
    </row>
    <row r="16" spans="1:15" x14ac:dyDescent="0.2">
      <c r="A16">
        <f t="shared" si="2"/>
        <v>8</v>
      </c>
      <c r="B16" s="111">
        <v>212</v>
      </c>
      <c r="C16" s="2" t="s">
        <v>1</v>
      </c>
      <c r="D16" s="4">
        <v>97</v>
      </c>
      <c r="E16" s="1">
        <v>2</v>
      </c>
      <c r="F16" s="1">
        <v>2</v>
      </c>
      <c r="G16" s="3" t="s">
        <v>8</v>
      </c>
      <c r="H16" s="4">
        <v>30</v>
      </c>
      <c r="I16" s="30">
        <v>0</v>
      </c>
      <c r="J16" s="4">
        <v>6.7</v>
      </c>
      <c r="K16" s="13">
        <f t="shared" si="0"/>
        <v>103.7</v>
      </c>
      <c r="L16" s="5">
        <v>0</v>
      </c>
      <c r="M16" s="5">
        <f t="shared" si="1"/>
        <v>133.69999999999999</v>
      </c>
      <c r="N16" s="22">
        <v>315000</v>
      </c>
      <c r="O16" s="92" t="s">
        <v>94</v>
      </c>
    </row>
    <row r="17" spans="1:15" x14ac:dyDescent="0.2">
      <c r="A17">
        <f t="shared" si="2"/>
        <v>9</v>
      </c>
      <c r="B17" s="1">
        <v>213</v>
      </c>
      <c r="C17" s="2" t="s">
        <v>1</v>
      </c>
      <c r="D17" s="4">
        <v>98</v>
      </c>
      <c r="E17" s="1">
        <v>2</v>
      </c>
      <c r="F17" s="1">
        <v>2</v>
      </c>
      <c r="G17" s="3" t="s">
        <v>8</v>
      </c>
      <c r="H17" s="4">
        <v>30</v>
      </c>
      <c r="I17" s="30">
        <v>0</v>
      </c>
      <c r="J17" s="4">
        <v>6.8</v>
      </c>
      <c r="K17" s="13">
        <f t="shared" si="0"/>
        <v>104.8</v>
      </c>
      <c r="L17" s="5">
        <v>0</v>
      </c>
      <c r="M17" s="5">
        <f t="shared" si="1"/>
        <v>134.80000000000001</v>
      </c>
      <c r="N17" s="22">
        <v>315000</v>
      </c>
      <c r="O17" s="99" t="s">
        <v>18</v>
      </c>
    </row>
    <row r="18" spans="1:15" x14ac:dyDescent="0.2">
      <c r="A18">
        <f t="shared" si="2"/>
        <v>10</v>
      </c>
      <c r="B18" s="100">
        <v>214</v>
      </c>
      <c r="C18" s="2" t="s">
        <v>24</v>
      </c>
      <c r="D18" s="4">
        <v>100</v>
      </c>
      <c r="E18" s="1">
        <v>2</v>
      </c>
      <c r="F18" s="1">
        <v>2</v>
      </c>
      <c r="G18" s="3" t="s">
        <v>8</v>
      </c>
      <c r="H18" s="4">
        <v>30</v>
      </c>
      <c r="I18" s="30">
        <v>0</v>
      </c>
      <c r="J18" s="4">
        <v>22</v>
      </c>
      <c r="K18" s="13">
        <f t="shared" si="0"/>
        <v>122</v>
      </c>
      <c r="L18" s="5">
        <v>0</v>
      </c>
      <c r="M18" s="5">
        <f t="shared" si="1"/>
        <v>152</v>
      </c>
      <c r="N18" s="22">
        <v>330000</v>
      </c>
      <c r="O18" s="92" t="s">
        <v>94</v>
      </c>
    </row>
    <row r="19" spans="1:15" x14ac:dyDescent="0.2">
      <c r="A19">
        <f t="shared" si="2"/>
        <v>11</v>
      </c>
      <c r="B19" s="1">
        <v>215</v>
      </c>
      <c r="C19" s="2" t="s">
        <v>23</v>
      </c>
      <c r="D19" s="4">
        <v>86</v>
      </c>
      <c r="E19" s="1">
        <v>1</v>
      </c>
      <c r="F19" s="1">
        <v>1.5</v>
      </c>
      <c r="G19" s="3" t="s">
        <v>8</v>
      </c>
      <c r="H19" s="4">
        <v>30</v>
      </c>
      <c r="I19" s="30">
        <v>0</v>
      </c>
      <c r="J19" s="4">
        <v>14</v>
      </c>
      <c r="K19" s="13">
        <f t="shared" si="0"/>
        <v>100</v>
      </c>
      <c r="L19" s="5">
        <v>0</v>
      </c>
      <c r="M19" s="5">
        <f t="shared" si="1"/>
        <v>130</v>
      </c>
      <c r="N19" s="22">
        <v>285000</v>
      </c>
      <c r="O19" s="90" t="s">
        <v>109</v>
      </c>
    </row>
    <row r="20" spans="1:15" x14ac:dyDescent="0.2">
      <c r="A20">
        <f t="shared" si="2"/>
        <v>12</v>
      </c>
      <c r="B20" s="114">
        <v>216</v>
      </c>
      <c r="C20" s="2" t="s">
        <v>1</v>
      </c>
      <c r="D20" s="4">
        <v>100</v>
      </c>
      <c r="E20" s="1">
        <v>2</v>
      </c>
      <c r="F20" s="1">
        <v>2</v>
      </c>
      <c r="G20" s="3" t="s">
        <v>8</v>
      </c>
      <c r="H20" s="4">
        <v>30</v>
      </c>
      <c r="I20" s="30">
        <v>0</v>
      </c>
      <c r="J20" s="4">
        <v>7</v>
      </c>
      <c r="K20" s="13">
        <f t="shared" si="0"/>
        <v>107</v>
      </c>
      <c r="L20" s="5">
        <v>0</v>
      </c>
      <c r="M20" s="5">
        <f t="shared" si="1"/>
        <v>137</v>
      </c>
      <c r="N20" s="22">
        <v>300000</v>
      </c>
      <c r="O20" s="92" t="s">
        <v>94</v>
      </c>
    </row>
    <row r="21" spans="1:15" x14ac:dyDescent="0.2">
      <c r="A21">
        <f t="shared" si="2"/>
        <v>13</v>
      </c>
      <c r="B21" s="111">
        <v>217</v>
      </c>
      <c r="C21" s="2" t="s">
        <v>1</v>
      </c>
      <c r="D21" s="4">
        <v>98</v>
      </c>
      <c r="E21" s="1">
        <v>2</v>
      </c>
      <c r="F21" s="1">
        <v>2</v>
      </c>
      <c r="G21" s="3" t="s">
        <v>8</v>
      </c>
      <c r="H21" s="4">
        <v>30</v>
      </c>
      <c r="I21" s="30">
        <v>0</v>
      </c>
      <c r="J21" s="4">
        <v>6.8</v>
      </c>
      <c r="K21" s="13">
        <f t="shared" si="0"/>
        <v>104.8</v>
      </c>
      <c r="L21" s="5">
        <v>0</v>
      </c>
      <c r="M21" s="5">
        <f t="shared" si="1"/>
        <v>134.80000000000001</v>
      </c>
      <c r="N21" s="22">
        <v>315000</v>
      </c>
      <c r="O21" s="92" t="s">
        <v>94</v>
      </c>
    </row>
    <row r="22" spans="1:15" x14ac:dyDescent="0.2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</row>
    <row r="26" spans="1:15" x14ac:dyDescent="0.2">
      <c r="B26" t="s">
        <v>40</v>
      </c>
    </row>
    <row r="27" spans="1:15" x14ac:dyDescent="0.2">
      <c r="B27" t="s">
        <v>41</v>
      </c>
      <c r="O27" s="89"/>
    </row>
    <row r="28" spans="1:15" x14ac:dyDescent="0.2">
      <c r="B28" t="s">
        <v>42</v>
      </c>
    </row>
    <row r="29" spans="1:15" x14ac:dyDescent="0.2">
      <c r="B29" t="s">
        <v>43</v>
      </c>
    </row>
    <row r="37" spans="14:14" x14ac:dyDescent="0.2">
      <c r="N37" s="88"/>
    </row>
  </sheetData>
  <mergeCells count="1">
    <mergeCell ref="B1:I1"/>
  </mergeCells>
  <printOptions horizontalCentered="1"/>
  <pageMargins left="0.25" right="0.25" top="0.5" bottom="0.5" header="0.3" footer="0.3"/>
  <pageSetup scale="76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113B6-2633-4097-8386-E03CF87DF3E0}">
  <sheetPr>
    <pageSetUpPr fitToPage="1"/>
  </sheetPr>
  <dimension ref="A1:O29"/>
  <sheetViews>
    <sheetView zoomScale="149" zoomScaleNormal="149" workbookViewId="0"/>
  </sheetViews>
  <sheetFormatPr baseColWidth="10" defaultColWidth="8.83203125" defaultRowHeight="15" x14ac:dyDescent="0.2"/>
  <cols>
    <col min="2" max="2" width="7.83203125" customWidth="1"/>
    <col min="3" max="3" width="7.6640625" customWidth="1"/>
    <col min="5" max="5" width="5.5" bestFit="1" customWidth="1"/>
    <col min="7" max="7" width="9.5" customWidth="1"/>
    <col min="8" max="8" width="8.6640625" customWidth="1"/>
    <col min="9" max="9" width="9.1640625" customWidth="1"/>
    <col min="11" max="11" width="9.1640625" bestFit="1" customWidth="1"/>
    <col min="14" max="14" width="25.33203125" bestFit="1" customWidth="1"/>
    <col min="15" max="15" width="14.1640625" bestFit="1" customWidth="1"/>
  </cols>
  <sheetData>
    <row r="1" spans="1:15" ht="70" customHeight="1" x14ac:dyDescent="0.35">
      <c r="B1" s="120" t="s">
        <v>36</v>
      </c>
      <c r="C1" s="121"/>
      <c r="D1" s="121"/>
      <c r="E1" s="121"/>
      <c r="F1" s="121"/>
      <c r="G1" s="121"/>
      <c r="H1" s="121"/>
      <c r="I1" s="121"/>
    </row>
    <row r="3" spans="1:15" ht="20" thickBot="1" x14ac:dyDescent="0.3">
      <c r="B3" s="11" t="s">
        <v>25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38" t="s">
        <v>126</v>
      </c>
    </row>
    <row r="4" spans="1:15" ht="16" thickTop="1" x14ac:dyDescent="0.2"/>
    <row r="5" spans="1:15" ht="42" x14ac:dyDescent="0.2">
      <c r="B5" s="36" t="s">
        <v>0</v>
      </c>
      <c r="C5" s="35" t="s">
        <v>10</v>
      </c>
      <c r="D5" s="35" t="s">
        <v>6</v>
      </c>
      <c r="E5" s="35" t="s">
        <v>14</v>
      </c>
      <c r="F5" s="35" t="s">
        <v>19</v>
      </c>
      <c r="G5" s="35" t="s">
        <v>7</v>
      </c>
      <c r="H5" s="35" t="s">
        <v>37</v>
      </c>
      <c r="I5" s="35" t="s">
        <v>15</v>
      </c>
      <c r="J5" s="35" t="s">
        <v>12</v>
      </c>
      <c r="K5" s="35" t="s">
        <v>13</v>
      </c>
      <c r="L5" s="35" t="s">
        <v>38</v>
      </c>
      <c r="M5" s="35" t="s">
        <v>16</v>
      </c>
      <c r="N5" s="35" t="s">
        <v>34</v>
      </c>
      <c r="O5" s="35" t="s">
        <v>17</v>
      </c>
    </row>
    <row r="6" spans="1:15" x14ac:dyDescent="0.2">
      <c r="A6">
        <v>1</v>
      </c>
      <c r="B6" s="111">
        <v>301</v>
      </c>
      <c r="C6" s="15" t="s">
        <v>24</v>
      </c>
      <c r="D6" s="18">
        <v>138</v>
      </c>
      <c r="E6" s="14">
        <v>3</v>
      </c>
      <c r="F6" s="14">
        <v>2.5</v>
      </c>
      <c r="G6" s="16" t="s">
        <v>8</v>
      </c>
      <c r="H6" s="17">
        <v>30</v>
      </c>
      <c r="I6" s="29">
        <v>7.85</v>
      </c>
      <c r="J6" s="17">
        <v>29</v>
      </c>
      <c r="K6" s="20">
        <f>D6+J6</f>
        <v>167</v>
      </c>
      <c r="L6" s="18">
        <v>0</v>
      </c>
      <c r="M6" s="18">
        <f>K6+H6+I6+L6</f>
        <v>204.85</v>
      </c>
      <c r="N6" s="23">
        <v>500000</v>
      </c>
      <c r="O6" s="91" t="s">
        <v>94</v>
      </c>
    </row>
    <row r="7" spans="1:15" x14ac:dyDescent="0.2">
      <c r="A7">
        <f>A6+1</f>
        <v>2</v>
      </c>
      <c r="B7" s="100">
        <v>302</v>
      </c>
      <c r="C7" s="15" t="s">
        <v>1</v>
      </c>
      <c r="D7" s="18">
        <v>100</v>
      </c>
      <c r="E7" s="14">
        <v>2</v>
      </c>
      <c r="F7" s="14">
        <v>2</v>
      </c>
      <c r="G7" s="16" t="s">
        <v>8</v>
      </c>
      <c r="H7" s="17">
        <v>30</v>
      </c>
      <c r="I7" s="29">
        <v>0</v>
      </c>
      <c r="J7" s="17">
        <v>7</v>
      </c>
      <c r="K7" s="20">
        <f t="shared" ref="K7:K21" si="0">D7+I7+J7</f>
        <v>107</v>
      </c>
      <c r="L7" s="18">
        <v>0</v>
      </c>
      <c r="M7" s="18">
        <f t="shared" ref="M7:M22" si="1">K7+H7+I7+L7</f>
        <v>137</v>
      </c>
      <c r="N7" s="23">
        <v>320000</v>
      </c>
      <c r="O7" s="91" t="s">
        <v>94</v>
      </c>
    </row>
    <row r="8" spans="1:15" x14ac:dyDescent="0.2">
      <c r="A8">
        <f t="shared" ref="A8:A22" si="2">A7+1</f>
        <v>3</v>
      </c>
      <c r="B8" s="1">
        <v>303</v>
      </c>
      <c r="C8" s="15" t="s">
        <v>1</v>
      </c>
      <c r="D8" s="18">
        <v>98</v>
      </c>
      <c r="E8" s="14">
        <v>2</v>
      </c>
      <c r="F8" s="14">
        <v>2</v>
      </c>
      <c r="G8" s="16" t="s">
        <v>8</v>
      </c>
      <c r="H8" s="17">
        <v>30</v>
      </c>
      <c r="I8" s="29">
        <v>0</v>
      </c>
      <c r="J8" s="17">
        <v>6.9</v>
      </c>
      <c r="K8" s="20">
        <f t="shared" si="0"/>
        <v>104.9</v>
      </c>
      <c r="L8" s="18">
        <v>0</v>
      </c>
      <c r="M8" s="18">
        <f t="shared" si="1"/>
        <v>134.9</v>
      </c>
      <c r="N8" s="23">
        <v>325000</v>
      </c>
      <c r="O8" s="99" t="s">
        <v>117</v>
      </c>
    </row>
    <row r="9" spans="1:15" x14ac:dyDescent="0.2">
      <c r="A9">
        <f t="shared" si="2"/>
        <v>4</v>
      </c>
      <c r="B9" s="100">
        <v>304</v>
      </c>
      <c r="C9" s="15" t="s">
        <v>1</v>
      </c>
      <c r="D9" s="18">
        <v>98</v>
      </c>
      <c r="E9" s="14">
        <v>2</v>
      </c>
      <c r="F9" s="14">
        <v>2</v>
      </c>
      <c r="G9" s="16" t="s">
        <v>8</v>
      </c>
      <c r="H9" s="17">
        <v>30</v>
      </c>
      <c r="I9" s="29">
        <v>0</v>
      </c>
      <c r="J9" s="17">
        <v>6.9</v>
      </c>
      <c r="K9" s="20">
        <f t="shared" si="0"/>
        <v>104.9</v>
      </c>
      <c r="L9" s="18">
        <v>0</v>
      </c>
      <c r="M9" s="18">
        <f t="shared" si="1"/>
        <v>134.9</v>
      </c>
      <c r="N9" s="23">
        <v>320000</v>
      </c>
      <c r="O9" s="91" t="s">
        <v>94</v>
      </c>
    </row>
    <row r="10" spans="1:15" x14ac:dyDescent="0.2">
      <c r="A10">
        <f t="shared" si="2"/>
        <v>5</v>
      </c>
      <c r="B10" s="116">
        <v>305</v>
      </c>
      <c r="C10" s="15" t="s">
        <v>1</v>
      </c>
      <c r="D10" s="18">
        <v>98</v>
      </c>
      <c r="E10" s="14">
        <v>2</v>
      </c>
      <c r="F10" s="14">
        <v>2</v>
      </c>
      <c r="G10" s="16" t="s">
        <v>8</v>
      </c>
      <c r="H10" s="17">
        <v>30</v>
      </c>
      <c r="I10" s="29">
        <v>0</v>
      </c>
      <c r="J10" s="17">
        <v>7</v>
      </c>
      <c r="K10" s="20">
        <f t="shared" si="0"/>
        <v>105</v>
      </c>
      <c r="L10" s="18">
        <v>0</v>
      </c>
      <c r="M10" s="18">
        <f t="shared" si="1"/>
        <v>135</v>
      </c>
      <c r="N10" s="23">
        <v>320000</v>
      </c>
      <c r="O10" s="91" t="s">
        <v>94</v>
      </c>
    </row>
    <row r="11" spans="1:15" x14ac:dyDescent="0.2">
      <c r="A11">
        <f t="shared" si="2"/>
        <v>6</v>
      </c>
      <c r="B11" s="1">
        <v>306</v>
      </c>
      <c r="C11" s="15" t="s">
        <v>1</v>
      </c>
      <c r="D11" s="18">
        <v>100</v>
      </c>
      <c r="E11" s="14">
        <v>2</v>
      </c>
      <c r="F11" s="14">
        <v>2</v>
      </c>
      <c r="G11" s="16" t="s">
        <v>8</v>
      </c>
      <c r="H11" s="17">
        <v>30</v>
      </c>
      <c r="I11" s="29">
        <v>0</v>
      </c>
      <c r="J11" s="17">
        <v>7</v>
      </c>
      <c r="K11" s="20">
        <f t="shared" si="0"/>
        <v>107</v>
      </c>
      <c r="L11" s="18">
        <v>0</v>
      </c>
      <c r="M11" s="18">
        <f t="shared" si="1"/>
        <v>137</v>
      </c>
      <c r="N11" s="23">
        <v>330000</v>
      </c>
      <c r="O11" s="90" t="s">
        <v>109</v>
      </c>
    </row>
    <row r="12" spans="1:15" x14ac:dyDescent="0.2">
      <c r="A12">
        <f t="shared" si="2"/>
        <v>7</v>
      </c>
      <c r="B12" s="1" t="s">
        <v>113</v>
      </c>
      <c r="C12" s="15" t="s">
        <v>112</v>
      </c>
      <c r="D12" s="18">
        <v>160</v>
      </c>
      <c r="E12" s="14">
        <v>3</v>
      </c>
      <c r="F12" s="14">
        <v>2.5</v>
      </c>
      <c r="G12" s="16" t="s">
        <v>8</v>
      </c>
      <c r="H12" s="17">
        <v>30</v>
      </c>
      <c r="I12" s="29">
        <v>0</v>
      </c>
      <c r="J12" s="17">
        <v>36.700000000000003</v>
      </c>
      <c r="K12" s="20">
        <f t="shared" si="0"/>
        <v>196.7</v>
      </c>
      <c r="L12" s="18">
        <v>0</v>
      </c>
      <c r="M12" s="18">
        <f t="shared" si="1"/>
        <v>226.7</v>
      </c>
      <c r="N12" s="23">
        <v>575000</v>
      </c>
      <c r="O12" s="99" t="s">
        <v>18</v>
      </c>
    </row>
    <row r="13" spans="1:15" x14ac:dyDescent="0.2">
      <c r="A13" t="s">
        <v>21</v>
      </c>
      <c r="B13" s="14" t="s">
        <v>21</v>
      </c>
      <c r="C13" s="15" t="s">
        <v>21</v>
      </c>
      <c r="D13" s="18" t="s">
        <v>21</v>
      </c>
      <c r="E13" s="14" t="s">
        <v>21</v>
      </c>
      <c r="F13" s="14" t="s">
        <v>21</v>
      </c>
      <c r="G13" s="16" t="s">
        <v>21</v>
      </c>
      <c r="H13" s="17" t="s">
        <v>21</v>
      </c>
      <c r="I13" s="29" t="s">
        <v>21</v>
      </c>
      <c r="J13" s="17" t="s">
        <v>21</v>
      </c>
      <c r="K13" s="20" t="s">
        <v>21</v>
      </c>
      <c r="L13" s="18" t="s">
        <v>21</v>
      </c>
      <c r="M13" s="18" t="s">
        <v>21</v>
      </c>
      <c r="N13" s="23" t="s">
        <v>21</v>
      </c>
      <c r="O13" s="23" t="s">
        <v>21</v>
      </c>
    </row>
    <row r="14" spans="1:15" x14ac:dyDescent="0.2">
      <c r="A14">
        <f>A12+1</f>
        <v>8</v>
      </c>
      <c r="B14" s="101">
        <v>309</v>
      </c>
      <c r="C14" s="101" t="s">
        <v>111</v>
      </c>
      <c r="D14" s="102">
        <v>109</v>
      </c>
      <c r="E14" s="101">
        <v>2</v>
      </c>
      <c r="F14" s="101">
        <v>2.5</v>
      </c>
      <c r="G14" s="101" t="s">
        <v>8</v>
      </c>
      <c r="H14" s="102">
        <v>30</v>
      </c>
      <c r="I14" s="102">
        <v>0</v>
      </c>
      <c r="J14" s="102">
        <v>12.8</v>
      </c>
      <c r="K14" s="102">
        <f>D14+I14+J14</f>
        <v>121.8</v>
      </c>
      <c r="L14" s="101">
        <v>0</v>
      </c>
      <c r="M14" s="102">
        <f t="shared" si="1"/>
        <v>151.80000000000001</v>
      </c>
      <c r="N14" s="103">
        <v>380000</v>
      </c>
      <c r="O14" s="99" t="s">
        <v>18</v>
      </c>
    </row>
    <row r="15" spans="1:15" x14ac:dyDescent="0.2">
      <c r="A15">
        <f t="shared" si="2"/>
        <v>9</v>
      </c>
      <c r="B15" s="111">
        <v>310</v>
      </c>
      <c r="C15" s="2" t="s">
        <v>1</v>
      </c>
      <c r="D15" s="5">
        <v>97</v>
      </c>
      <c r="E15" s="1">
        <v>2</v>
      </c>
      <c r="F15" s="1">
        <v>2</v>
      </c>
      <c r="G15" s="3" t="s">
        <v>8</v>
      </c>
      <c r="H15" s="4">
        <v>30</v>
      </c>
      <c r="I15" s="30">
        <v>0</v>
      </c>
      <c r="J15" s="4">
        <v>6.6</v>
      </c>
      <c r="K15" s="13">
        <f t="shared" si="0"/>
        <v>103.6</v>
      </c>
      <c r="L15" s="5">
        <v>0</v>
      </c>
      <c r="M15" s="5">
        <f t="shared" si="1"/>
        <v>133.6</v>
      </c>
      <c r="N15" s="24">
        <v>315000</v>
      </c>
      <c r="O15" s="91" t="s">
        <v>94</v>
      </c>
    </row>
    <row r="16" spans="1:15" x14ac:dyDescent="0.2">
      <c r="A16">
        <f t="shared" si="2"/>
        <v>10</v>
      </c>
      <c r="B16" s="1">
        <v>311</v>
      </c>
      <c r="C16" s="2" t="s">
        <v>4</v>
      </c>
      <c r="D16" s="5">
        <v>84</v>
      </c>
      <c r="E16" s="1">
        <v>1</v>
      </c>
      <c r="F16" s="1">
        <v>1.5</v>
      </c>
      <c r="G16" s="3" t="s">
        <v>8</v>
      </c>
      <c r="H16" s="4">
        <v>30</v>
      </c>
      <c r="I16" s="30">
        <v>0</v>
      </c>
      <c r="J16" s="4">
        <v>11</v>
      </c>
      <c r="K16" s="13">
        <f t="shared" si="0"/>
        <v>95</v>
      </c>
      <c r="L16" s="5">
        <v>0</v>
      </c>
      <c r="M16" s="5">
        <f t="shared" si="1"/>
        <v>125</v>
      </c>
      <c r="N16" s="24">
        <v>285000</v>
      </c>
      <c r="O16" s="90" t="s">
        <v>109</v>
      </c>
    </row>
    <row r="17" spans="1:15" x14ac:dyDescent="0.2">
      <c r="A17">
        <f t="shared" si="2"/>
        <v>11</v>
      </c>
      <c r="B17" s="100">
        <v>312</v>
      </c>
      <c r="C17" s="2" t="s">
        <v>1</v>
      </c>
      <c r="D17" s="5">
        <v>97</v>
      </c>
      <c r="E17" s="1">
        <v>2</v>
      </c>
      <c r="F17" s="1">
        <v>2</v>
      </c>
      <c r="G17" s="3" t="s">
        <v>8</v>
      </c>
      <c r="H17" s="4">
        <v>30</v>
      </c>
      <c r="I17" s="30">
        <v>0</v>
      </c>
      <c r="J17" s="4">
        <v>6.6</v>
      </c>
      <c r="K17" s="13">
        <f t="shared" si="0"/>
        <v>103.6</v>
      </c>
      <c r="L17" s="5">
        <v>0</v>
      </c>
      <c r="M17" s="5">
        <f t="shared" si="1"/>
        <v>133.6</v>
      </c>
      <c r="N17" s="24">
        <v>312000</v>
      </c>
      <c r="O17" s="91" t="s">
        <v>94</v>
      </c>
    </row>
    <row r="18" spans="1:15" x14ac:dyDescent="0.2">
      <c r="A18">
        <f t="shared" si="2"/>
        <v>12</v>
      </c>
      <c r="B18" s="101">
        <v>313</v>
      </c>
      <c r="C18" s="104" t="s">
        <v>26</v>
      </c>
      <c r="D18" s="102">
        <v>84</v>
      </c>
      <c r="E18" s="101">
        <v>2</v>
      </c>
      <c r="F18" s="101">
        <v>2</v>
      </c>
      <c r="G18" s="105" t="s">
        <v>8</v>
      </c>
      <c r="H18" s="102">
        <v>30</v>
      </c>
      <c r="I18" s="106">
        <v>0</v>
      </c>
      <c r="J18" s="102">
        <v>13</v>
      </c>
      <c r="K18" s="107">
        <f t="shared" si="0"/>
        <v>97</v>
      </c>
      <c r="L18" s="108">
        <v>0</v>
      </c>
      <c r="M18" s="108">
        <f t="shared" ref="M18" si="3">K18+I18+H18+L18</f>
        <v>127</v>
      </c>
      <c r="N18" s="103">
        <v>305000</v>
      </c>
      <c r="O18" s="99" t="s">
        <v>18</v>
      </c>
    </row>
    <row r="19" spans="1:15" x14ac:dyDescent="0.2">
      <c r="A19">
        <f t="shared" si="2"/>
        <v>13</v>
      </c>
      <c r="B19" s="1">
        <v>314</v>
      </c>
      <c r="C19" s="2" t="s">
        <v>24</v>
      </c>
      <c r="D19" s="5">
        <v>100</v>
      </c>
      <c r="E19" s="1">
        <v>2</v>
      </c>
      <c r="F19" s="1">
        <v>2</v>
      </c>
      <c r="G19" s="3" t="s">
        <v>8</v>
      </c>
      <c r="H19" s="4">
        <v>30</v>
      </c>
      <c r="I19" s="30">
        <v>0</v>
      </c>
      <c r="J19" s="4">
        <v>22</v>
      </c>
      <c r="K19" s="13">
        <f t="shared" si="0"/>
        <v>122</v>
      </c>
      <c r="L19" s="5">
        <v>0</v>
      </c>
      <c r="M19" s="5">
        <f t="shared" si="1"/>
        <v>152</v>
      </c>
      <c r="N19" s="24">
        <v>360000</v>
      </c>
      <c r="O19" s="90" t="s">
        <v>109</v>
      </c>
    </row>
    <row r="20" spans="1:15" x14ac:dyDescent="0.2">
      <c r="A20">
        <f t="shared" si="2"/>
        <v>14</v>
      </c>
      <c r="B20" s="1">
        <v>315</v>
      </c>
      <c r="C20" s="2" t="s">
        <v>23</v>
      </c>
      <c r="D20" s="5">
        <v>86</v>
      </c>
      <c r="E20" s="1">
        <v>1</v>
      </c>
      <c r="F20" s="1">
        <v>1.5</v>
      </c>
      <c r="G20" s="3" t="s">
        <v>8</v>
      </c>
      <c r="H20" s="4">
        <v>30</v>
      </c>
      <c r="I20" s="30">
        <v>0</v>
      </c>
      <c r="J20" s="4">
        <v>14</v>
      </c>
      <c r="K20" s="13">
        <f t="shared" si="0"/>
        <v>100</v>
      </c>
      <c r="L20" s="5">
        <v>0</v>
      </c>
      <c r="M20" s="5">
        <f t="shared" si="1"/>
        <v>130</v>
      </c>
      <c r="N20" s="24">
        <v>278000</v>
      </c>
      <c r="O20" s="91" t="s">
        <v>94</v>
      </c>
    </row>
    <row r="21" spans="1:15" x14ac:dyDescent="0.2">
      <c r="A21">
        <f t="shared" si="2"/>
        <v>15</v>
      </c>
      <c r="B21" s="100">
        <v>316</v>
      </c>
      <c r="C21" s="2" t="s">
        <v>1</v>
      </c>
      <c r="D21" s="5">
        <v>100</v>
      </c>
      <c r="E21" s="1">
        <v>2</v>
      </c>
      <c r="F21" s="1">
        <v>2</v>
      </c>
      <c r="G21" s="3" t="s">
        <v>8</v>
      </c>
      <c r="H21" s="4">
        <v>30</v>
      </c>
      <c r="I21" s="30">
        <v>0</v>
      </c>
      <c r="J21" s="4">
        <v>7</v>
      </c>
      <c r="K21" s="13">
        <f t="shared" si="0"/>
        <v>107</v>
      </c>
      <c r="L21" s="5">
        <v>0</v>
      </c>
      <c r="M21" s="5">
        <f t="shared" si="1"/>
        <v>137</v>
      </c>
      <c r="N21" s="24">
        <v>300000</v>
      </c>
      <c r="O21" s="91" t="s">
        <v>94</v>
      </c>
    </row>
    <row r="22" spans="1:15" x14ac:dyDescent="0.2">
      <c r="A22">
        <f t="shared" si="2"/>
        <v>16</v>
      </c>
      <c r="B22" s="100">
        <v>317</v>
      </c>
      <c r="C22" s="2" t="s">
        <v>1</v>
      </c>
      <c r="D22" s="5">
        <v>98</v>
      </c>
      <c r="E22" s="1">
        <v>2</v>
      </c>
      <c r="F22" s="1">
        <v>2</v>
      </c>
      <c r="G22" s="3" t="s">
        <v>8</v>
      </c>
      <c r="H22" s="4">
        <v>30</v>
      </c>
      <c r="I22" s="30">
        <v>0</v>
      </c>
      <c r="J22" s="4">
        <v>6.8</v>
      </c>
      <c r="K22" s="13">
        <f>D22+I22+J22</f>
        <v>104.8</v>
      </c>
      <c r="L22" s="5">
        <v>0</v>
      </c>
      <c r="M22" s="5">
        <f t="shared" si="1"/>
        <v>134.80000000000001</v>
      </c>
      <c r="N22" s="24">
        <v>300000</v>
      </c>
      <c r="O22" s="91" t="s">
        <v>94</v>
      </c>
    </row>
    <row r="23" spans="1:15" x14ac:dyDescent="0.2"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</row>
    <row r="24" spans="1:15" x14ac:dyDescent="0.2">
      <c r="N24" s="89" t="s">
        <v>21</v>
      </c>
    </row>
    <row r="25" spans="1:15" x14ac:dyDescent="0.2">
      <c r="N25" s="89" t="s">
        <v>21</v>
      </c>
    </row>
    <row r="26" spans="1:15" x14ac:dyDescent="0.2">
      <c r="B26" t="s">
        <v>40</v>
      </c>
      <c r="K26" s="89" t="s">
        <v>21</v>
      </c>
    </row>
    <row r="27" spans="1:15" x14ac:dyDescent="0.2">
      <c r="B27" t="s">
        <v>41</v>
      </c>
    </row>
    <row r="28" spans="1:15" x14ac:dyDescent="0.2">
      <c r="B28" t="s">
        <v>42</v>
      </c>
    </row>
    <row r="29" spans="1:15" x14ac:dyDescent="0.2">
      <c r="B29" t="s">
        <v>43</v>
      </c>
    </row>
  </sheetData>
  <mergeCells count="1">
    <mergeCell ref="B1:I1"/>
  </mergeCells>
  <printOptions horizontalCentered="1"/>
  <pageMargins left="0.25" right="0.25" top="0.5" bottom="0.5" header="0.3" footer="0.3"/>
  <pageSetup scale="72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BDD85-4D58-4161-966E-7CC39078CACC}">
  <sheetPr>
    <pageSetUpPr fitToPage="1"/>
  </sheetPr>
  <dimension ref="A1:P29"/>
  <sheetViews>
    <sheetView tabSelected="1" zoomScale="148" zoomScaleNormal="148" workbookViewId="0">
      <selection activeCell="H38" sqref="H38"/>
    </sheetView>
  </sheetViews>
  <sheetFormatPr baseColWidth="10" defaultColWidth="8.83203125" defaultRowHeight="15" x14ac:dyDescent="0.2"/>
  <cols>
    <col min="2" max="2" width="7.83203125" customWidth="1"/>
    <col min="3" max="3" width="7.6640625" customWidth="1"/>
    <col min="5" max="5" width="5.5" bestFit="1" customWidth="1"/>
    <col min="7" max="7" width="9.5" customWidth="1"/>
    <col min="8" max="8" width="8.6640625" customWidth="1"/>
    <col min="9" max="9" width="9.1640625" customWidth="1"/>
    <col min="14" max="14" width="23.33203125" bestFit="1" customWidth="1"/>
    <col min="15" max="15" width="12.6640625" customWidth="1"/>
    <col min="16" max="16" width="12.6640625" bestFit="1" customWidth="1"/>
  </cols>
  <sheetData>
    <row r="1" spans="1:15" ht="70" customHeight="1" x14ac:dyDescent="0.35">
      <c r="B1" s="120" t="s">
        <v>36</v>
      </c>
      <c r="C1" s="121"/>
      <c r="D1" s="121"/>
      <c r="E1" s="121"/>
      <c r="F1" s="121"/>
      <c r="G1" s="121"/>
      <c r="H1" s="121"/>
      <c r="I1" s="121"/>
    </row>
    <row r="3" spans="1:15" ht="20" thickBot="1" x14ac:dyDescent="0.3">
      <c r="B3" s="11" t="s">
        <v>27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38" t="s">
        <v>126</v>
      </c>
    </row>
    <row r="4" spans="1:15" ht="16" thickTop="1" x14ac:dyDescent="0.2"/>
    <row r="5" spans="1:15" ht="42" x14ac:dyDescent="0.2">
      <c r="B5" s="39" t="s">
        <v>0</v>
      </c>
      <c r="C5" s="39" t="s">
        <v>10</v>
      </c>
      <c r="D5" s="39" t="s">
        <v>33</v>
      </c>
      <c r="E5" s="39" t="s">
        <v>14</v>
      </c>
      <c r="F5" s="39" t="s">
        <v>19</v>
      </c>
      <c r="G5" s="39" t="s">
        <v>7</v>
      </c>
      <c r="H5" s="39" t="s">
        <v>37</v>
      </c>
      <c r="I5" s="39" t="s">
        <v>15</v>
      </c>
      <c r="J5" s="39" t="s">
        <v>12</v>
      </c>
      <c r="K5" s="39" t="s">
        <v>13</v>
      </c>
      <c r="L5" s="35" t="s">
        <v>38</v>
      </c>
      <c r="M5" s="39" t="s">
        <v>16</v>
      </c>
      <c r="N5" s="35" t="s">
        <v>34</v>
      </c>
      <c r="O5" s="35" t="s">
        <v>17</v>
      </c>
    </row>
    <row r="6" spans="1:15" x14ac:dyDescent="0.2">
      <c r="A6">
        <v>1</v>
      </c>
      <c r="B6" s="111">
        <v>401</v>
      </c>
      <c r="C6" s="14" t="s">
        <v>28</v>
      </c>
      <c r="D6" s="17">
        <v>168</v>
      </c>
      <c r="E6" s="14">
        <v>3</v>
      </c>
      <c r="F6" s="14">
        <v>3</v>
      </c>
      <c r="G6" s="16" t="s">
        <v>9</v>
      </c>
      <c r="H6" s="33">
        <v>30</v>
      </c>
      <c r="I6" s="29">
        <v>9</v>
      </c>
      <c r="J6" s="17">
        <v>33</v>
      </c>
      <c r="K6" s="32">
        <f>D6+J6</f>
        <v>201</v>
      </c>
      <c r="L6" s="26">
        <v>50</v>
      </c>
      <c r="M6" s="17">
        <f>K6+H6+I6+L6</f>
        <v>290</v>
      </c>
      <c r="N6" s="23">
        <v>600000</v>
      </c>
      <c r="O6" s="91" t="s">
        <v>94</v>
      </c>
    </row>
    <row r="7" spans="1:15" x14ac:dyDescent="0.2">
      <c r="A7">
        <f>A6+1</f>
        <v>2</v>
      </c>
      <c r="B7" s="111" t="s">
        <v>114</v>
      </c>
      <c r="C7" s="15" t="s">
        <v>1</v>
      </c>
      <c r="D7" s="17">
        <v>199</v>
      </c>
      <c r="E7" s="14">
        <v>3</v>
      </c>
      <c r="F7" s="14">
        <v>3.5</v>
      </c>
      <c r="G7" s="16" t="s">
        <v>9</v>
      </c>
      <c r="H7" s="33">
        <v>30</v>
      </c>
      <c r="I7" s="29">
        <v>0</v>
      </c>
      <c r="J7" s="17">
        <v>21</v>
      </c>
      <c r="K7" s="32">
        <f t="shared" ref="K7:K22" si="0">D7+J7</f>
        <v>220</v>
      </c>
      <c r="L7" s="26">
        <v>0</v>
      </c>
      <c r="M7" s="17">
        <f t="shared" ref="M7:M23" si="1">K7+H7+I7+L7</f>
        <v>250</v>
      </c>
      <c r="N7" s="23">
        <v>640000</v>
      </c>
      <c r="O7" s="91" t="s">
        <v>94</v>
      </c>
    </row>
    <row r="8" spans="1:15" x14ac:dyDescent="0.2">
      <c r="A8" t="s">
        <v>21</v>
      </c>
      <c r="B8" s="15" t="s">
        <v>21</v>
      </c>
      <c r="C8" s="15" t="s">
        <v>21</v>
      </c>
      <c r="D8" s="17" t="s">
        <v>21</v>
      </c>
      <c r="E8" s="14" t="s">
        <v>21</v>
      </c>
      <c r="F8" s="14" t="s">
        <v>21</v>
      </c>
      <c r="G8" s="16" t="s">
        <v>21</v>
      </c>
      <c r="H8" s="33" t="s">
        <v>21</v>
      </c>
      <c r="I8" s="29" t="s">
        <v>21</v>
      </c>
      <c r="J8" s="17" t="s">
        <v>21</v>
      </c>
      <c r="K8" s="32" t="s">
        <v>21</v>
      </c>
      <c r="L8" s="26" t="s">
        <v>21</v>
      </c>
      <c r="M8" s="17" t="s">
        <v>21</v>
      </c>
      <c r="N8" s="23" t="s">
        <v>21</v>
      </c>
      <c r="O8" s="23" t="s">
        <v>21</v>
      </c>
    </row>
    <row r="9" spans="1:15" x14ac:dyDescent="0.2">
      <c r="A9">
        <f>A7+1</f>
        <v>3</v>
      </c>
      <c r="B9" s="112" t="s">
        <v>115</v>
      </c>
      <c r="C9" s="15" t="s">
        <v>1</v>
      </c>
      <c r="D9" s="17">
        <v>192</v>
      </c>
      <c r="E9" s="14">
        <v>3</v>
      </c>
      <c r="F9" s="14">
        <v>3.5</v>
      </c>
      <c r="G9" s="16" t="s">
        <v>8</v>
      </c>
      <c r="H9" s="33">
        <v>30</v>
      </c>
      <c r="I9" s="29">
        <v>0</v>
      </c>
      <c r="J9" s="17">
        <v>21</v>
      </c>
      <c r="K9" s="32">
        <f t="shared" si="0"/>
        <v>213</v>
      </c>
      <c r="L9" s="26">
        <v>0</v>
      </c>
      <c r="M9" s="17">
        <f t="shared" si="1"/>
        <v>243</v>
      </c>
      <c r="N9" s="23">
        <v>620000</v>
      </c>
      <c r="O9" s="91" t="s">
        <v>94</v>
      </c>
    </row>
    <row r="10" spans="1:15" x14ac:dyDescent="0.2">
      <c r="A10" t="s">
        <v>21</v>
      </c>
      <c r="B10" s="15" t="s">
        <v>21</v>
      </c>
      <c r="C10" s="15" t="s">
        <v>21</v>
      </c>
      <c r="D10" s="17" t="s">
        <v>21</v>
      </c>
      <c r="E10" s="14" t="s">
        <v>21</v>
      </c>
      <c r="F10" s="14" t="s">
        <v>21</v>
      </c>
      <c r="G10" s="16" t="s">
        <v>21</v>
      </c>
      <c r="H10" s="33" t="s">
        <v>21</v>
      </c>
      <c r="I10" s="29" t="s">
        <v>21</v>
      </c>
      <c r="J10" s="17" t="s">
        <v>21</v>
      </c>
      <c r="K10" s="32" t="s">
        <v>21</v>
      </c>
      <c r="L10" s="26" t="s">
        <v>21</v>
      </c>
      <c r="M10" s="17" t="s">
        <v>21</v>
      </c>
      <c r="N10" s="23" t="s">
        <v>21</v>
      </c>
      <c r="O10" s="109" t="s">
        <v>116</v>
      </c>
    </row>
    <row r="11" spans="1:15" x14ac:dyDescent="0.2">
      <c r="A11">
        <f>A9+1</f>
        <v>4</v>
      </c>
      <c r="B11" s="117">
        <v>406</v>
      </c>
      <c r="C11" s="15" t="s">
        <v>1</v>
      </c>
      <c r="D11" s="17">
        <v>100</v>
      </c>
      <c r="E11" s="14">
        <v>2</v>
      </c>
      <c r="F11" s="14">
        <v>2</v>
      </c>
      <c r="G11" s="16" t="s">
        <v>8</v>
      </c>
      <c r="H11" s="33">
        <v>30</v>
      </c>
      <c r="I11" s="29">
        <v>0</v>
      </c>
      <c r="J11" s="17">
        <v>7</v>
      </c>
      <c r="K11" s="32">
        <f t="shared" si="0"/>
        <v>107</v>
      </c>
      <c r="L11" s="26">
        <v>0</v>
      </c>
      <c r="M11" s="17">
        <f t="shared" si="1"/>
        <v>137</v>
      </c>
      <c r="N11" s="23">
        <v>320000</v>
      </c>
      <c r="O11" s="91" t="s">
        <v>94</v>
      </c>
    </row>
    <row r="12" spans="1:15" x14ac:dyDescent="0.2">
      <c r="A12">
        <f t="shared" ref="A12:A23" si="2">A11+1</f>
        <v>5</v>
      </c>
      <c r="B12" s="112" t="s">
        <v>39</v>
      </c>
      <c r="C12" s="15" t="s">
        <v>30</v>
      </c>
      <c r="D12" s="17">
        <v>177</v>
      </c>
      <c r="E12" s="14">
        <v>3</v>
      </c>
      <c r="F12" s="14">
        <v>2.5</v>
      </c>
      <c r="G12" s="16" t="s">
        <v>8</v>
      </c>
      <c r="H12" s="33">
        <v>30</v>
      </c>
      <c r="I12" s="29">
        <v>8</v>
      </c>
      <c r="J12" s="17">
        <v>44</v>
      </c>
      <c r="K12" s="32">
        <f t="shared" si="0"/>
        <v>221</v>
      </c>
      <c r="L12" s="26">
        <v>50</v>
      </c>
      <c r="M12" s="17">
        <f t="shared" si="1"/>
        <v>309</v>
      </c>
      <c r="N12" s="23">
        <v>650000</v>
      </c>
      <c r="O12" s="91" t="s">
        <v>94</v>
      </c>
    </row>
    <row r="13" spans="1:15" x14ac:dyDescent="0.2">
      <c r="A13">
        <f t="shared" si="2"/>
        <v>6</v>
      </c>
      <c r="B13" s="117">
        <v>409</v>
      </c>
      <c r="C13" s="2" t="s">
        <v>31</v>
      </c>
      <c r="D13" s="4">
        <v>108</v>
      </c>
      <c r="E13" s="1">
        <v>2</v>
      </c>
      <c r="F13" s="1">
        <v>2.5</v>
      </c>
      <c r="G13" s="3" t="s">
        <v>8</v>
      </c>
      <c r="H13" s="34">
        <v>30</v>
      </c>
      <c r="I13" s="30">
        <v>0</v>
      </c>
      <c r="J13" s="4">
        <v>13</v>
      </c>
      <c r="K13" s="31">
        <f t="shared" si="0"/>
        <v>121</v>
      </c>
      <c r="L13" s="27">
        <v>0</v>
      </c>
      <c r="M13" s="4">
        <f t="shared" si="1"/>
        <v>151</v>
      </c>
      <c r="N13" s="24">
        <v>350000</v>
      </c>
      <c r="O13" s="91" t="s">
        <v>94</v>
      </c>
    </row>
    <row r="14" spans="1:15" x14ac:dyDescent="0.2">
      <c r="A14">
        <f t="shared" si="2"/>
        <v>7</v>
      </c>
      <c r="B14" s="118">
        <v>410</v>
      </c>
      <c r="C14" s="2" t="s">
        <v>1</v>
      </c>
      <c r="D14" s="4">
        <v>94</v>
      </c>
      <c r="E14" s="1">
        <v>2</v>
      </c>
      <c r="F14" s="1">
        <v>2</v>
      </c>
      <c r="G14" s="3" t="s">
        <v>8</v>
      </c>
      <c r="H14" s="34">
        <v>30</v>
      </c>
      <c r="I14" s="30">
        <v>0</v>
      </c>
      <c r="J14" s="4">
        <v>7</v>
      </c>
      <c r="K14" s="31">
        <f t="shared" si="0"/>
        <v>101</v>
      </c>
      <c r="L14" s="27">
        <v>0</v>
      </c>
      <c r="M14" s="4">
        <f t="shared" si="1"/>
        <v>131</v>
      </c>
      <c r="N14" s="22">
        <v>308000</v>
      </c>
      <c r="O14" s="91" t="s">
        <v>94</v>
      </c>
    </row>
    <row r="15" spans="1:15" x14ac:dyDescent="0.2">
      <c r="A15">
        <f t="shared" si="2"/>
        <v>8</v>
      </c>
      <c r="B15" s="2">
        <v>411</v>
      </c>
      <c r="C15" s="2" t="s">
        <v>4</v>
      </c>
      <c r="D15" s="4">
        <v>82</v>
      </c>
      <c r="E15" s="1">
        <v>1</v>
      </c>
      <c r="F15" s="1">
        <v>1.5</v>
      </c>
      <c r="G15" s="3" t="s">
        <v>8</v>
      </c>
      <c r="H15" s="34">
        <v>30</v>
      </c>
      <c r="I15" s="30">
        <v>0</v>
      </c>
      <c r="J15" s="4">
        <v>11</v>
      </c>
      <c r="K15" s="31">
        <f t="shared" si="0"/>
        <v>93</v>
      </c>
      <c r="L15" s="27">
        <v>0</v>
      </c>
      <c r="M15" s="4">
        <f t="shared" si="1"/>
        <v>123</v>
      </c>
      <c r="N15" s="22">
        <v>272000</v>
      </c>
      <c r="O15" s="99" t="s">
        <v>18</v>
      </c>
    </row>
    <row r="16" spans="1:15" x14ac:dyDescent="0.2">
      <c r="A16">
        <f t="shared" si="2"/>
        <v>9</v>
      </c>
      <c r="B16" s="118">
        <v>412</v>
      </c>
      <c r="C16" s="2" t="s">
        <v>1</v>
      </c>
      <c r="D16" s="4">
        <v>95</v>
      </c>
      <c r="E16" s="1">
        <v>2</v>
      </c>
      <c r="F16" s="1">
        <v>2</v>
      </c>
      <c r="G16" s="3" t="s">
        <v>8</v>
      </c>
      <c r="H16" s="34">
        <v>30</v>
      </c>
      <c r="I16" s="30">
        <v>0</v>
      </c>
      <c r="J16" s="4">
        <v>7</v>
      </c>
      <c r="K16" s="31">
        <f t="shared" si="0"/>
        <v>102</v>
      </c>
      <c r="L16" s="27">
        <v>0</v>
      </c>
      <c r="M16" s="4">
        <f t="shared" si="1"/>
        <v>132</v>
      </c>
      <c r="N16" s="22">
        <v>308000</v>
      </c>
      <c r="O16" s="91" t="s">
        <v>94</v>
      </c>
    </row>
    <row r="17" spans="1:16" x14ac:dyDescent="0.2">
      <c r="A17">
        <f t="shared" si="2"/>
        <v>10</v>
      </c>
      <c r="B17" s="2">
        <v>413</v>
      </c>
      <c r="C17" s="2" t="s">
        <v>26</v>
      </c>
      <c r="D17" s="4">
        <v>84</v>
      </c>
      <c r="E17" s="1">
        <v>1</v>
      </c>
      <c r="F17" s="1">
        <v>1.5</v>
      </c>
      <c r="G17" s="3" t="s">
        <v>8</v>
      </c>
      <c r="H17" s="34">
        <v>30</v>
      </c>
      <c r="I17" s="30">
        <v>0</v>
      </c>
      <c r="J17" s="4">
        <v>13</v>
      </c>
      <c r="K17" s="31">
        <f t="shared" si="0"/>
        <v>97</v>
      </c>
      <c r="L17" s="28">
        <v>0</v>
      </c>
      <c r="M17" s="4">
        <f t="shared" si="1"/>
        <v>127</v>
      </c>
      <c r="N17" s="22">
        <v>272000</v>
      </c>
      <c r="O17" s="99" t="s">
        <v>18</v>
      </c>
    </row>
    <row r="18" spans="1:16" x14ac:dyDescent="0.2">
      <c r="A18">
        <f t="shared" si="2"/>
        <v>11</v>
      </c>
      <c r="B18" s="25">
        <f>414</f>
        <v>414</v>
      </c>
      <c r="C18" s="2" t="s">
        <v>32</v>
      </c>
      <c r="D18" s="4">
        <v>108</v>
      </c>
      <c r="E18" s="1">
        <v>2</v>
      </c>
      <c r="F18" s="1">
        <v>2</v>
      </c>
      <c r="G18" s="3" t="s">
        <v>8</v>
      </c>
      <c r="H18" s="34">
        <v>30</v>
      </c>
      <c r="I18" s="30">
        <v>0</v>
      </c>
      <c r="J18" s="4">
        <v>32</v>
      </c>
      <c r="K18" s="31">
        <f t="shared" si="0"/>
        <v>140</v>
      </c>
      <c r="L18" s="27">
        <v>0</v>
      </c>
      <c r="M18" s="4">
        <f t="shared" si="1"/>
        <v>170</v>
      </c>
      <c r="N18" s="24">
        <v>390000</v>
      </c>
      <c r="O18" s="90" t="s">
        <v>110</v>
      </c>
    </row>
    <row r="19" spans="1:16" x14ac:dyDescent="0.2">
      <c r="A19">
        <f t="shared" si="2"/>
        <v>12</v>
      </c>
      <c r="B19" s="111">
        <v>415</v>
      </c>
      <c r="C19" s="2" t="s">
        <v>23</v>
      </c>
      <c r="D19" s="4">
        <v>84</v>
      </c>
      <c r="E19" s="1">
        <v>1</v>
      </c>
      <c r="F19" s="1">
        <v>1.5</v>
      </c>
      <c r="G19" s="3" t="s">
        <v>8</v>
      </c>
      <c r="H19" s="34">
        <v>30</v>
      </c>
      <c r="I19" s="30">
        <v>0</v>
      </c>
      <c r="J19" s="4">
        <v>16</v>
      </c>
      <c r="K19" s="31">
        <f t="shared" si="0"/>
        <v>100</v>
      </c>
      <c r="L19" s="27">
        <v>0</v>
      </c>
      <c r="M19" s="4">
        <f t="shared" si="1"/>
        <v>130</v>
      </c>
      <c r="N19" s="24">
        <v>280000</v>
      </c>
      <c r="O19" s="91" t="s">
        <v>94</v>
      </c>
    </row>
    <row r="20" spans="1:16" x14ac:dyDescent="0.2">
      <c r="A20">
        <f t="shared" si="2"/>
        <v>13</v>
      </c>
      <c r="B20" s="118">
        <v>416</v>
      </c>
      <c r="C20" s="2" t="s">
        <v>1</v>
      </c>
      <c r="D20" s="4">
        <v>100</v>
      </c>
      <c r="E20" s="1">
        <v>2</v>
      </c>
      <c r="F20" s="1">
        <v>2</v>
      </c>
      <c r="G20" s="3" t="s">
        <v>8</v>
      </c>
      <c r="H20" s="34">
        <v>30</v>
      </c>
      <c r="I20" s="30">
        <v>0</v>
      </c>
      <c r="J20" s="4">
        <v>7</v>
      </c>
      <c r="K20" s="31">
        <f t="shared" si="0"/>
        <v>107</v>
      </c>
      <c r="L20" s="40">
        <v>0</v>
      </c>
      <c r="M20" s="4">
        <f t="shared" si="1"/>
        <v>137</v>
      </c>
      <c r="N20" s="24">
        <v>300000</v>
      </c>
      <c r="O20" s="91" t="s">
        <v>94</v>
      </c>
    </row>
    <row r="21" spans="1:16" x14ac:dyDescent="0.2">
      <c r="A21">
        <f t="shared" si="2"/>
        <v>14</v>
      </c>
      <c r="B21" s="117">
        <v>417</v>
      </c>
      <c r="C21" s="2" t="s">
        <v>29</v>
      </c>
      <c r="D21" s="4">
        <v>85</v>
      </c>
      <c r="E21" s="1">
        <v>1</v>
      </c>
      <c r="F21" s="1">
        <v>1.5</v>
      </c>
      <c r="G21" s="3" t="s">
        <v>8</v>
      </c>
      <c r="H21" s="34">
        <v>30</v>
      </c>
      <c r="I21" s="30">
        <v>0</v>
      </c>
      <c r="J21" s="4">
        <v>13</v>
      </c>
      <c r="K21" s="31">
        <f t="shared" si="0"/>
        <v>98</v>
      </c>
      <c r="L21" s="40">
        <v>0</v>
      </c>
      <c r="M21" s="4">
        <f t="shared" si="1"/>
        <v>128</v>
      </c>
      <c r="N21" s="24">
        <v>262000</v>
      </c>
      <c r="O21" s="91" t="s">
        <v>94</v>
      </c>
    </row>
    <row r="22" spans="1:16" x14ac:dyDescent="0.2">
      <c r="A22">
        <f t="shared" si="2"/>
        <v>15</v>
      </c>
      <c r="B22" s="100">
        <v>418</v>
      </c>
      <c r="C22" s="2" t="s">
        <v>1</v>
      </c>
      <c r="D22" s="4">
        <v>98</v>
      </c>
      <c r="E22" s="1">
        <v>2</v>
      </c>
      <c r="F22" s="1">
        <v>2</v>
      </c>
      <c r="G22" s="3" t="s">
        <v>8</v>
      </c>
      <c r="H22" s="34">
        <v>30</v>
      </c>
      <c r="I22" s="30">
        <v>0</v>
      </c>
      <c r="J22" s="4">
        <v>7</v>
      </c>
      <c r="K22" s="31">
        <f t="shared" si="0"/>
        <v>105</v>
      </c>
      <c r="L22" s="40">
        <v>0</v>
      </c>
      <c r="M22" s="4">
        <f t="shared" si="1"/>
        <v>135</v>
      </c>
      <c r="N22" s="24">
        <v>310000</v>
      </c>
      <c r="O22" s="91" t="s">
        <v>94</v>
      </c>
      <c r="P22" s="89" t="s">
        <v>21</v>
      </c>
    </row>
    <row r="23" spans="1:16" x14ac:dyDescent="0.2">
      <c r="A23">
        <f t="shared" si="2"/>
        <v>16</v>
      </c>
      <c r="B23" s="111">
        <v>419</v>
      </c>
      <c r="C23" s="2" t="s">
        <v>28</v>
      </c>
      <c r="D23" s="4">
        <v>168</v>
      </c>
      <c r="E23" s="1">
        <v>3</v>
      </c>
      <c r="F23" s="1">
        <v>3</v>
      </c>
      <c r="G23" s="3" t="s">
        <v>9</v>
      </c>
      <c r="H23" s="34">
        <v>30</v>
      </c>
      <c r="I23" s="30">
        <v>9</v>
      </c>
      <c r="J23" s="4">
        <v>34</v>
      </c>
      <c r="K23" s="31">
        <f>D23+J23</f>
        <v>202</v>
      </c>
      <c r="L23" s="40">
        <v>50</v>
      </c>
      <c r="M23" s="4">
        <f t="shared" si="1"/>
        <v>291</v>
      </c>
      <c r="N23" s="22">
        <v>620000</v>
      </c>
      <c r="O23" s="91" t="s">
        <v>94</v>
      </c>
    </row>
    <row r="24" spans="1:16" x14ac:dyDescent="0.2"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</row>
    <row r="26" spans="1:16" x14ac:dyDescent="0.2">
      <c r="B26" t="s">
        <v>40</v>
      </c>
      <c r="P26" s="89" t="s">
        <v>21</v>
      </c>
    </row>
    <row r="27" spans="1:16" x14ac:dyDescent="0.2">
      <c r="B27" t="s">
        <v>41</v>
      </c>
    </row>
    <row r="28" spans="1:16" x14ac:dyDescent="0.2">
      <c r="B28" t="s">
        <v>42</v>
      </c>
    </row>
    <row r="29" spans="1:16" x14ac:dyDescent="0.2">
      <c r="B29" t="s">
        <v>43</v>
      </c>
    </row>
  </sheetData>
  <mergeCells count="1">
    <mergeCell ref="B1:I1"/>
  </mergeCells>
  <printOptions horizontalCentered="1"/>
  <pageMargins left="0.25" right="0.25" top="0.5" bottom="0.5" header="0.3" footer="0.3"/>
  <pageSetup scale="70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A39DC-DC35-48B7-BF94-D916003FCC3C}">
  <dimension ref="B2:AC43"/>
  <sheetViews>
    <sheetView workbookViewId="0">
      <selection activeCell="F42" sqref="F42"/>
    </sheetView>
  </sheetViews>
  <sheetFormatPr baseColWidth="10" defaultColWidth="8.83203125" defaultRowHeight="15" x14ac:dyDescent="0.2"/>
  <cols>
    <col min="1" max="1" width="11.1640625" customWidth="1"/>
    <col min="2" max="2" width="6.6640625" customWidth="1"/>
    <col min="3" max="3" width="2.6640625" customWidth="1"/>
    <col min="4" max="4" width="6.6640625" customWidth="1"/>
    <col min="5" max="5" width="2.6640625" customWidth="1"/>
    <col min="6" max="6" width="12.6640625" customWidth="1"/>
    <col min="7" max="7" width="2.6640625" customWidth="1"/>
    <col min="8" max="8" width="9.6640625" customWidth="1"/>
    <col min="9" max="9" width="20.33203125" customWidth="1"/>
    <col min="10" max="10" width="6.6640625" customWidth="1"/>
    <col min="11" max="11" width="2.6640625" customWidth="1"/>
    <col min="12" max="12" width="6.6640625" customWidth="1"/>
    <col min="13" max="13" width="2.6640625" customWidth="1"/>
    <col min="14" max="14" width="12.6640625" customWidth="1"/>
    <col min="15" max="15" width="2.6640625" customWidth="1"/>
    <col min="16" max="16" width="9.6640625" customWidth="1"/>
    <col min="17" max="17" width="11.83203125" bestFit="1" customWidth="1"/>
    <col min="19" max="19" width="20.5" customWidth="1"/>
    <col min="25" max="25" width="15.33203125" customWidth="1"/>
  </cols>
  <sheetData>
    <row r="2" spans="2:29" ht="16" x14ac:dyDescent="0.2">
      <c r="B2" s="72" t="s">
        <v>90</v>
      </c>
    </row>
    <row r="4" spans="2:29" x14ac:dyDescent="0.2">
      <c r="Z4" s="41"/>
      <c r="AC4" s="41"/>
    </row>
    <row r="5" spans="2:29" x14ac:dyDescent="0.2">
      <c r="Z5" s="41"/>
      <c r="AC5" s="41"/>
    </row>
    <row r="6" spans="2:29" ht="16" thickBot="1" x14ac:dyDescent="0.25"/>
    <row r="7" spans="2:29" ht="16" thickBot="1" x14ac:dyDescent="0.25">
      <c r="B7" s="43"/>
      <c r="C7" s="44"/>
      <c r="D7" s="44"/>
      <c r="E7" s="44"/>
      <c r="F7" s="45"/>
    </row>
    <row r="8" spans="2:29" ht="16" thickBot="1" x14ac:dyDescent="0.25">
      <c r="G8" s="41"/>
      <c r="J8" s="41"/>
    </row>
    <row r="9" spans="2:29" ht="30" customHeight="1" thickBot="1" x14ac:dyDescent="0.25">
      <c r="B9" s="73" t="s">
        <v>85</v>
      </c>
      <c r="C9" s="74"/>
      <c r="D9" s="75" t="s">
        <v>86</v>
      </c>
      <c r="E9" s="74"/>
      <c r="F9" s="76" t="s">
        <v>87</v>
      </c>
      <c r="G9" s="77"/>
      <c r="H9" s="78" t="s">
        <v>88</v>
      </c>
      <c r="J9" s="73" t="s">
        <v>85</v>
      </c>
      <c r="K9" s="74"/>
      <c r="L9" s="75" t="s">
        <v>86</v>
      </c>
      <c r="M9" s="74"/>
      <c r="N9" s="76" t="s">
        <v>87</v>
      </c>
      <c r="O9" s="77"/>
      <c r="P9" s="78" t="s">
        <v>88</v>
      </c>
    </row>
    <row r="10" spans="2:29" ht="16" thickBot="1" x14ac:dyDescent="0.25">
      <c r="J10" s="41"/>
    </row>
    <row r="11" spans="2:29" x14ac:dyDescent="0.2">
      <c r="B11" s="49" t="s">
        <v>44</v>
      </c>
      <c r="C11" s="50"/>
      <c r="D11" s="51">
        <v>4.5</v>
      </c>
      <c r="E11" s="50"/>
      <c r="F11" s="52">
        <v>12600</v>
      </c>
      <c r="G11" s="50"/>
      <c r="H11" s="53"/>
      <c r="J11" s="49" t="s">
        <v>65</v>
      </c>
      <c r="K11" s="50"/>
      <c r="L11" s="51">
        <v>7</v>
      </c>
      <c r="M11" s="50"/>
      <c r="N11" s="67">
        <v>19600</v>
      </c>
      <c r="O11" s="50"/>
      <c r="P11" s="68" t="s">
        <v>21</v>
      </c>
    </row>
    <row r="12" spans="2:29" x14ac:dyDescent="0.2">
      <c r="B12" s="54" t="s">
        <v>45</v>
      </c>
      <c r="C12" s="10"/>
      <c r="D12" s="46">
        <v>4.5</v>
      </c>
      <c r="E12" s="10"/>
      <c r="F12" s="47">
        <v>12600</v>
      </c>
      <c r="G12" s="10"/>
      <c r="H12" s="55"/>
      <c r="J12" s="54" t="s">
        <v>66</v>
      </c>
      <c r="K12" s="10"/>
      <c r="L12" s="46">
        <v>4</v>
      </c>
      <c r="M12" s="10"/>
      <c r="N12" s="48">
        <v>11200</v>
      </c>
      <c r="O12" s="10"/>
      <c r="P12" s="55"/>
    </row>
    <row r="13" spans="2:29" x14ac:dyDescent="0.2">
      <c r="B13" s="54" t="s">
        <v>46</v>
      </c>
      <c r="C13" s="10"/>
      <c r="D13" s="46">
        <v>4.5</v>
      </c>
      <c r="E13" s="10"/>
      <c r="F13" s="47">
        <v>12600</v>
      </c>
      <c r="G13" s="10"/>
      <c r="H13" s="55"/>
      <c r="J13" s="54" t="s">
        <v>67</v>
      </c>
      <c r="K13" s="10"/>
      <c r="L13" s="46">
        <v>4</v>
      </c>
      <c r="M13" s="10"/>
      <c r="N13" s="48">
        <v>11200</v>
      </c>
      <c r="O13" s="10"/>
      <c r="P13" s="55"/>
    </row>
    <row r="14" spans="2:29" x14ac:dyDescent="0.2">
      <c r="B14" s="54" t="s">
        <v>47</v>
      </c>
      <c r="C14" s="10"/>
      <c r="D14" s="46">
        <v>4.5</v>
      </c>
      <c r="E14" s="10"/>
      <c r="F14" s="47">
        <v>12600</v>
      </c>
      <c r="G14" s="10"/>
      <c r="H14" s="55"/>
      <c r="J14" s="54" t="s">
        <v>68</v>
      </c>
      <c r="K14" s="10"/>
      <c r="L14" s="46">
        <v>4</v>
      </c>
      <c r="M14" s="10"/>
      <c r="N14" s="48">
        <v>11200</v>
      </c>
      <c r="O14" s="10"/>
      <c r="P14" s="55"/>
    </row>
    <row r="15" spans="2:29" x14ac:dyDescent="0.2">
      <c r="B15" s="54" t="s">
        <v>48</v>
      </c>
      <c r="C15" s="10"/>
      <c r="D15" s="46">
        <v>4</v>
      </c>
      <c r="E15" s="10"/>
      <c r="F15" s="47">
        <v>11200</v>
      </c>
      <c r="G15" s="10"/>
      <c r="H15" s="110">
        <v>202</v>
      </c>
      <c r="I15" t="s">
        <v>123</v>
      </c>
      <c r="J15" s="61">
        <f>J14+1</f>
        <v>26</v>
      </c>
      <c r="K15" s="10"/>
      <c r="L15" s="46">
        <v>4</v>
      </c>
      <c r="M15" s="10"/>
      <c r="N15" s="47">
        <v>11200</v>
      </c>
      <c r="O15" s="10"/>
      <c r="P15" s="55"/>
    </row>
    <row r="16" spans="2:29" x14ac:dyDescent="0.2">
      <c r="B16" s="54" t="s">
        <v>49</v>
      </c>
      <c r="C16" s="10"/>
      <c r="D16" s="46">
        <v>4</v>
      </c>
      <c r="E16" s="10"/>
      <c r="F16" s="47">
        <v>11200</v>
      </c>
      <c r="G16" s="10"/>
      <c r="H16" s="119">
        <v>206</v>
      </c>
      <c r="I16" t="s">
        <v>125</v>
      </c>
      <c r="J16" s="61" t="s">
        <v>69</v>
      </c>
      <c r="K16" s="10"/>
      <c r="L16" s="46">
        <v>4</v>
      </c>
      <c r="M16" s="10"/>
      <c r="N16" s="47">
        <v>11200</v>
      </c>
      <c r="O16" s="10"/>
      <c r="P16" s="55"/>
    </row>
    <row r="17" spans="2:18" x14ac:dyDescent="0.2">
      <c r="B17" s="54" t="s">
        <v>50</v>
      </c>
      <c r="C17" s="10"/>
      <c r="D17" s="46">
        <v>5.65</v>
      </c>
      <c r="E17" s="10"/>
      <c r="F17" s="47">
        <v>15820.000000000002</v>
      </c>
      <c r="G17" s="10"/>
      <c r="H17" s="55">
        <v>114</v>
      </c>
      <c r="J17" s="61" t="s">
        <v>70</v>
      </c>
      <c r="K17" s="10"/>
      <c r="L17" s="46">
        <v>4</v>
      </c>
      <c r="M17" s="10"/>
      <c r="N17" s="47">
        <v>11200</v>
      </c>
      <c r="O17" s="10"/>
      <c r="P17" s="55"/>
    </row>
    <row r="18" spans="2:18" x14ac:dyDescent="0.2">
      <c r="B18" s="54" t="s">
        <v>51</v>
      </c>
      <c r="C18" s="10"/>
      <c r="D18" s="46">
        <v>5.65</v>
      </c>
      <c r="E18" s="10"/>
      <c r="F18" s="47">
        <v>15820.000000000002</v>
      </c>
      <c r="G18" s="10"/>
      <c r="H18" s="55">
        <v>108</v>
      </c>
      <c r="J18" s="61" t="s">
        <v>71</v>
      </c>
      <c r="K18" s="10"/>
      <c r="L18" s="46">
        <v>7.85</v>
      </c>
      <c r="M18" s="10"/>
      <c r="N18" s="47">
        <v>21980</v>
      </c>
      <c r="O18" s="10"/>
      <c r="P18" s="62">
        <v>301</v>
      </c>
      <c r="Q18" t="s">
        <v>118</v>
      </c>
    </row>
    <row r="19" spans="2:18" x14ac:dyDescent="0.2">
      <c r="B19" s="54" t="s">
        <v>52</v>
      </c>
      <c r="C19" s="10"/>
      <c r="D19" s="46">
        <v>4</v>
      </c>
      <c r="E19" s="10"/>
      <c r="F19" s="47">
        <v>11200</v>
      </c>
      <c r="G19" s="10"/>
      <c r="H19" s="55"/>
      <c r="J19" s="61" t="s">
        <v>72</v>
      </c>
      <c r="K19" s="10"/>
      <c r="L19" s="46">
        <v>8</v>
      </c>
      <c r="M19" s="10"/>
      <c r="N19" s="47">
        <v>22400</v>
      </c>
      <c r="O19" s="10"/>
      <c r="P19" s="62" t="s">
        <v>115</v>
      </c>
      <c r="Q19" t="s">
        <v>121</v>
      </c>
      <c r="R19" t="s">
        <v>21</v>
      </c>
    </row>
    <row r="20" spans="2:18" x14ac:dyDescent="0.2">
      <c r="B20" s="54" t="s">
        <v>53</v>
      </c>
      <c r="C20" s="10"/>
      <c r="D20" s="46">
        <v>4</v>
      </c>
      <c r="E20" s="10"/>
      <c r="F20" s="47">
        <v>11200</v>
      </c>
      <c r="G20" s="10"/>
      <c r="H20" s="55"/>
      <c r="J20" s="61" t="s">
        <v>73</v>
      </c>
      <c r="K20" s="10"/>
      <c r="L20" s="46">
        <v>8</v>
      </c>
      <c r="M20" s="10"/>
      <c r="N20" s="47">
        <v>22400</v>
      </c>
      <c r="O20" s="10"/>
      <c r="P20" s="62" t="s">
        <v>114</v>
      </c>
      <c r="Q20" t="s">
        <v>122</v>
      </c>
    </row>
    <row r="21" spans="2:18" x14ac:dyDescent="0.2">
      <c r="B21" s="54" t="s">
        <v>54</v>
      </c>
      <c r="C21" s="10"/>
      <c r="D21" s="46">
        <v>4</v>
      </c>
      <c r="E21" s="10"/>
      <c r="F21" s="47">
        <v>11200</v>
      </c>
      <c r="G21" s="10"/>
      <c r="H21" s="55"/>
      <c r="J21" s="61" t="s">
        <v>74</v>
      </c>
      <c r="K21" s="10"/>
      <c r="L21" s="46">
        <v>6.9</v>
      </c>
      <c r="M21" s="10"/>
      <c r="N21" s="47">
        <v>19320</v>
      </c>
      <c r="O21" s="10"/>
      <c r="P21" s="55">
        <v>419</v>
      </c>
      <c r="Q21" t="s">
        <v>124</v>
      </c>
    </row>
    <row r="22" spans="2:18" x14ac:dyDescent="0.2">
      <c r="B22" s="54" t="s">
        <v>55</v>
      </c>
      <c r="C22" s="10"/>
      <c r="D22" s="46">
        <v>4</v>
      </c>
      <c r="E22" s="10"/>
      <c r="F22" s="47">
        <v>11200</v>
      </c>
      <c r="G22" s="10"/>
      <c r="H22" s="55"/>
      <c r="J22" s="61" t="s">
        <v>75</v>
      </c>
      <c r="K22" s="10"/>
      <c r="L22" s="46">
        <v>6.9</v>
      </c>
      <c r="M22" s="10"/>
      <c r="N22" s="47">
        <v>19320</v>
      </c>
      <c r="O22" s="10"/>
      <c r="P22" s="62">
        <v>103</v>
      </c>
    </row>
    <row r="23" spans="2:18" x14ac:dyDescent="0.2">
      <c r="B23" s="54" t="s">
        <v>56</v>
      </c>
      <c r="C23" s="10"/>
      <c r="D23" s="46">
        <v>4</v>
      </c>
      <c r="E23" s="10"/>
      <c r="F23" s="47">
        <v>11200</v>
      </c>
      <c r="G23" s="10"/>
      <c r="H23" s="55"/>
      <c r="J23" s="61" t="s">
        <v>76</v>
      </c>
      <c r="K23" s="10"/>
      <c r="L23" s="46">
        <v>6.9</v>
      </c>
      <c r="M23" s="10"/>
      <c r="N23" s="47">
        <v>19320</v>
      </c>
      <c r="O23" s="10"/>
      <c r="P23" s="62">
        <v>104</v>
      </c>
    </row>
    <row r="24" spans="2:18" x14ac:dyDescent="0.2">
      <c r="B24" s="54" t="s">
        <v>57</v>
      </c>
      <c r="C24" s="10"/>
      <c r="D24" s="46">
        <v>4</v>
      </c>
      <c r="E24" s="10"/>
      <c r="F24" s="47">
        <v>11200</v>
      </c>
      <c r="G24" s="10"/>
      <c r="H24" s="55"/>
      <c r="J24" s="61" t="s">
        <v>77</v>
      </c>
      <c r="K24" s="10"/>
      <c r="L24" s="46">
        <v>4.5</v>
      </c>
      <c r="M24" s="10"/>
      <c r="N24" s="47">
        <v>12600</v>
      </c>
      <c r="O24" s="10"/>
      <c r="P24" s="62">
        <v>105</v>
      </c>
    </row>
    <row r="25" spans="2:18" x14ac:dyDescent="0.2">
      <c r="B25" s="54" t="s">
        <v>58</v>
      </c>
      <c r="C25" s="10"/>
      <c r="D25" s="46">
        <v>4</v>
      </c>
      <c r="E25" s="10"/>
      <c r="F25" s="47">
        <v>11200</v>
      </c>
      <c r="G25" s="10"/>
      <c r="H25" s="55"/>
      <c r="J25" s="61" t="s">
        <v>78</v>
      </c>
      <c r="K25" s="10"/>
      <c r="L25" s="46">
        <v>4.5</v>
      </c>
      <c r="M25" s="10"/>
      <c r="N25" s="47">
        <v>12600</v>
      </c>
      <c r="O25" s="10"/>
      <c r="P25" s="55"/>
    </row>
    <row r="26" spans="2:18" x14ac:dyDescent="0.2">
      <c r="B26" s="54" t="s">
        <v>59</v>
      </c>
      <c r="C26" s="10"/>
      <c r="D26" s="46">
        <v>4</v>
      </c>
      <c r="E26" s="10"/>
      <c r="F26" s="47">
        <v>11200</v>
      </c>
      <c r="G26" s="10"/>
      <c r="H26" s="55"/>
      <c r="J26" s="61" t="s">
        <v>79</v>
      </c>
      <c r="K26" s="10"/>
      <c r="L26" s="46">
        <v>9</v>
      </c>
      <c r="M26" s="10"/>
      <c r="N26" s="47">
        <v>25200</v>
      </c>
      <c r="O26" s="10"/>
      <c r="P26" s="62">
        <v>407</v>
      </c>
      <c r="Q26" t="s">
        <v>120</v>
      </c>
      <c r="R26" t="s">
        <v>21</v>
      </c>
    </row>
    <row r="27" spans="2:18" x14ac:dyDescent="0.2">
      <c r="B27" s="54" t="s">
        <v>60</v>
      </c>
      <c r="C27" s="10"/>
      <c r="D27" s="46">
        <v>4</v>
      </c>
      <c r="E27" s="10"/>
      <c r="F27" s="47">
        <v>11200</v>
      </c>
      <c r="G27" s="10"/>
      <c r="H27" s="55"/>
      <c r="J27" s="61" t="s">
        <v>80</v>
      </c>
      <c r="K27" s="10"/>
      <c r="L27" s="46">
        <v>4.5</v>
      </c>
      <c r="M27" s="10"/>
      <c r="N27" s="47">
        <v>12600</v>
      </c>
      <c r="O27" s="10"/>
      <c r="P27" s="62"/>
    </row>
    <row r="28" spans="2:18" x14ac:dyDescent="0.2">
      <c r="B28" s="54" t="s">
        <v>61</v>
      </c>
      <c r="C28" s="10"/>
      <c r="D28" s="46">
        <v>4</v>
      </c>
      <c r="E28" s="10"/>
      <c r="F28" s="47">
        <v>11200</v>
      </c>
      <c r="G28" s="10"/>
      <c r="H28" s="55"/>
      <c r="J28" s="61" t="s">
        <v>81</v>
      </c>
      <c r="K28" s="10"/>
      <c r="L28" s="46">
        <v>4.5</v>
      </c>
      <c r="M28" s="10"/>
      <c r="N28" s="47">
        <v>12600</v>
      </c>
      <c r="O28" s="10"/>
      <c r="P28" s="55"/>
    </row>
    <row r="29" spans="2:18" x14ac:dyDescent="0.2">
      <c r="B29" s="54" t="s">
        <v>62</v>
      </c>
      <c r="C29" s="10"/>
      <c r="D29" s="46">
        <v>4</v>
      </c>
      <c r="E29" s="10"/>
      <c r="F29" s="47">
        <v>11200</v>
      </c>
      <c r="G29" s="10"/>
      <c r="H29" s="55"/>
      <c r="J29" s="61" t="s">
        <v>82</v>
      </c>
      <c r="K29" s="10"/>
      <c r="L29" s="46">
        <v>4.5</v>
      </c>
      <c r="M29" s="10"/>
      <c r="N29" s="47">
        <v>12600</v>
      </c>
      <c r="O29" s="10"/>
      <c r="P29" s="55"/>
    </row>
    <row r="30" spans="2:18" x14ac:dyDescent="0.2">
      <c r="B30" s="54" t="s">
        <v>63</v>
      </c>
      <c r="C30" s="10"/>
      <c r="D30" s="46">
        <v>4</v>
      </c>
      <c r="E30" s="10"/>
      <c r="F30" s="47">
        <v>11200</v>
      </c>
      <c r="G30" s="10"/>
      <c r="H30" s="55"/>
      <c r="J30" s="61" t="s">
        <v>83</v>
      </c>
      <c r="K30" s="10"/>
      <c r="L30" s="46">
        <v>4.5</v>
      </c>
      <c r="M30" s="10"/>
      <c r="N30" s="47">
        <v>12600</v>
      </c>
      <c r="O30" s="10"/>
      <c r="P30" s="55"/>
    </row>
    <row r="31" spans="2:18" ht="16" thickBot="1" x14ac:dyDescent="0.25">
      <c r="B31" s="54" t="s">
        <v>64</v>
      </c>
      <c r="C31" s="10"/>
      <c r="D31" s="46">
        <v>4</v>
      </c>
      <c r="E31" s="10"/>
      <c r="F31" s="48">
        <v>11200</v>
      </c>
      <c r="G31" s="10"/>
      <c r="H31" s="55"/>
      <c r="J31" s="69" t="s">
        <v>84</v>
      </c>
      <c r="K31" s="57"/>
      <c r="L31" s="58">
        <v>9</v>
      </c>
      <c r="M31" s="57"/>
      <c r="N31" s="70">
        <v>25200</v>
      </c>
      <c r="O31" s="57"/>
      <c r="P31" s="71">
        <v>401</v>
      </c>
      <c r="Q31" t="s">
        <v>119</v>
      </c>
    </row>
    <row r="32" spans="2:18" x14ac:dyDescent="0.2">
      <c r="B32" s="37"/>
      <c r="C32" s="37"/>
      <c r="D32" s="37"/>
      <c r="E32" s="37"/>
      <c r="F32" s="37"/>
      <c r="G32" s="37"/>
      <c r="H32" s="37"/>
      <c r="J32" s="37"/>
      <c r="K32" s="37"/>
      <c r="L32" s="37"/>
      <c r="M32" s="37"/>
      <c r="N32" s="37"/>
      <c r="O32" s="37"/>
      <c r="P32" s="37"/>
    </row>
    <row r="34" spans="2:19" x14ac:dyDescent="0.2">
      <c r="F34" s="88">
        <f>SUM(F11:F31)</f>
        <v>250040</v>
      </c>
      <c r="N34" s="88">
        <f>SUM(N11:N31)</f>
        <v>337540</v>
      </c>
      <c r="Q34" s="89">
        <f>F34+N34</f>
        <v>587580</v>
      </c>
    </row>
    <row r="36" spans="2:19" x14ac:dyDescent="0.2">
      <c r="F36" s="89">
        <f>F34-F15-F17-F18</f>
        <v>207200</v>
      </c>
      <c r="N36" s="89">
        <f>N34-N18-N19-N20-N21-N22-N23-N24-N26-N31</f>
        <v>149800</v>
      </c>
      <c r="Q36" s="89">
        <f>F36+N36</f>
        <v>357000</v>
      </c>
    </row>
    <row r="38" spans="2:19" x14ac:dyDescent="0.2">
      <c r="Q38" s="89">
        <f>Q34-Q36</f>
        <v>230580</v>
      </c>
    </row>
    <row r="39" spans="2:19" x14ac:dyDescent="0.2">
      <c r="N39" s="41"/>
      <c r="O39" s="41"/>
      <c r="P39" s="41"/>
      <c r="S39" s="42"/>
    </row>
    <row r="40" spans="2:19" x14ac:dyDescent="0.2">
      <c r="F40" s="88"/>
      <c r="N40" s="89"/>
    </row>
    <row r="41" spans="2:19" x14ac:dyDescent="0.2">
      <c r="B41" s="98"/>
      <c r="F41" t="s">
        <v>18</v>
      </c>
    </row>
    <row r="43" spans="2:19" x14ac:dyDescent="0.2">
      <c r="N43" s="89"/>
    </row>
  </sheetData>
  <phoneticPr fontId="6" type="noConversion"/>
  <pageMargins left="0.25" right="0.25" top="0.5" bottom="0.5" header="0.3" footer="0.3"/>
  <pageSetup orientation="landscape" horizontalDpi="1200" verticalDpi="1200" r:id="rId1"/>
  <ignoredErrors>
    <ignoredError sqref="B11:B31 J12:M18 J32:P33 J26:M26 J22:M25 J20:M20 J19:M19 J21:M21 J11:M11 O12:P18 J27:M31 O27:P31 O26 O22:P25 O20 O19 O21 O11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F824F-947B-4F05-AE37-FCCA8866DEB4}">
  <dimension ref="B2:AF39"/>
  <sheetViews>
    <sheetView workbookViewId="0">
      <selection activeCell="I36" sqref="I36"/>
    </sheetView>
  </sheetViews>
  <sheetFormatPr baseColWidth="10" defaultColWidth="8.83203125" defaultRowHeight="15" x14ac:dyDescent="0.2"/>
  <cols>
    <col min="1" max="1" width="11.1640625" customWidth="1"/>
    <col min="2" max="2" width="6.6640625" customWidth="1"/>
    <col min="3" max="3" width="2.6640625" customWidth="1"/>
    <col min="4" max="5" width="8.6640625" customWidth="1"/>
    <col min="6" max="6" width="2.6640625" customWidth="1"/>
    <col min="7" max="7" width="10.6640625" customWidth="1"/>
    <col min="8" max="8" width="2.6640625" customWidth="1"/>
    <col min="9" max="9" width="12.6640625" customWidth="1"/>
    <col min="10" max="10" width="2.6640625" customWidth="1"/>
    <col min="11" max="11" width="9.6640625" customWidth="1"/>
    <col min="12" max="12" width="20.33203125" customWidth="1"/>
    <col min="13" max="13" width="6.6640625" customWidth="1"/>
    <col min="14" max="14" width="2.6640625" customWidth="1"/>
    <col min="15" max="15" width="6.6640625" customWidth="1"/>
    <col min="16" max="16" width="2.6640625" customWidth="1"/>
    <col min="17" max="17" width="12.6640625" customWidth="1"/>
    <col min="18" max="18" width="2.6640625" customWidth="1"/>
    <col min="19" max="19" width="9.6640625" customWidth="1"/>
    <col min="22" max="22" width="20.5" customWidth="1"/>
    <col min="28" max="28" width="15.33203125" customWidth="1"/>
  </cols>
  <sheetData>
    <row r="2" spans="2:32" ht="28.5" customHeight="1" x14ac:dyDescent="0.2">
      <c r="B2" s="122" t="s">
        <v>91</v>
      </c>
      <c r="C2" s="122"/>
      <c r="D2" s="122"/>
      <c r="E2" s="122"/>
      <c r="F2" s="122"/>
      <c r="G2" s="122"/>
      <c r="H2" s="79"/>
      <c r="I2" s="79"/>
      <c r="J2" s="79"/>
      <c r="K2" s="79"/>
      <c r="L2" s="79"/>
    </row>
    <row r="4" spans="2:32" x14ac:dyDescent="0.2">
      <c r="AC4" s="41"/>
      <c r="AF4" s="41"/>
    </row>
    <row r="5" spans="2:32" x14ac:dyDescent="0.2">
      <c r="AC5" s="41"/>
      <c r="AF5" s="41"/>
    </row>
    <row r="6" spans="2:32" ht="16" thickBot="1" x14ac:dyDescent="0.25"/>
    <row r="7" spans="2:32" ht="16" thickBot="1" x14ac:dyDescent="0.25">
      <c r="B7" s="43" t="s">
        <v>89</v>
      </c>
      <c r="C7" s="44"/>
      <c r="D7" s="44"/>
      <c r="E7" s="44"/>
      <c r="F7" s="44"/>
      <c r="G7" s="44"/>
      <c r="H7" s="44"/>
      <c r="I7" s="45">
        <v>2800</v>
      </c>
    </row>
    <row r="8" spans="2:32" ht="16" thickBot="1" x14ac:dyDescent="0.25">
      <c r="J8" s="41"/>
      <c r="M8" s="41"/>
    </row>
    <row r="9" spans="2:32" ht="30" customHeight="1" thickBot="1" x14ac:dyDescent="0.25">
      <c r="B9" s="73" t="s">
        <v>85</v>
      </c>
      <c r="C9" s="74"/>
      <c r="D9" s="75" t="s">
        <v>92</v>
      </c>
      <c r="E9" s="75" t="s">
        <v>93</v>
      </c>
      <c r="F9" s="75"/>
      <c r="G9" s="75" t="s">
        <v>86</v>
      </c>
      <c r="H9" s="74"/>
      <c r="I9" s="76" t="s">
        <v>87</v>
      </c>
      <c r="J9" s="77"/>
      <c r="K9" s="78" t="s">
        <v>88</v>
      </c>
      <c r="M9" s="80"/>
      <c r="N9" s="81"/>
      <c r="O9" s="82"/>
      <c r="P9" s="81"/>
      <c r="Q9" s="80"/>
      <c r="R9" s="83"/>
      <c r="S9" s="84"/>
    </row>
    <row r="10" spans="2:32" ht="16" thickBot="1" x14ac:dyDescent="0.25">
      <c r="M10" s="41"/>
    </row>
    <row r="11" spans="2:32" x14ac:dyDescent="0.2">
      <c r="B11" s="49" t="s">
        <v>44</v>
      </c>
      <c r="C11" s="50"/>
      <c r="D11" s="86">
        <v>2.15</v>
      </c>
      <c r="E11" s="86">
        <v>3.7</v>
      </c>
      <c r="F11" s="86"/>
      <c r="G11" s="86">
        <f>D11*E11</f>
        <v>7.9550000000000001</v>
      </c>
      <c r="H11" s="50"/>
      <c r="I11" s="52">
        <f>D11*I7</f>
        <v>6020</v>
      </c>
      <c r="J11" s="50"/>
      <c r="K11" s="53"/>
      <c r="M11" s="63"/>
      <c r="O11" s="64"/>
      <c r="Q11" s="65"/>
      <c r="S11" s="41"/>
    </row>
    <row r="12" spans="2:32" x14ac:dyDescent="0.2">
      <c r="B12" s="54" t="s">
        <v>45</v>
      </c>
      <c r="C12" s="10"/>
      <c r="D12" s="87">
        <v>2.15</v>
      </c>
      <c r="E12" s="87">
        <v>3.7</v>
      </c>
      <c r="F12" s="87"/>
      <c r="G12" s="87">
        <f t="shared" ref="G12:G20" si="0">D12*E12</f>
        <v>7.9550000000000001</v>
      </c>
      <c r="H12" s="10"/>
      <c r="I12" s="47">
        <f>D12*I7</f>
        <v>6020</v>
      </c>
      <c r="J12" s="10"/>
      <c r="K12" s="55"/>
      <c r="M12" s="63"/>
      <c r="O12" s="64"/>
      <c r="Q12" s="65"/>
    </row>
    <row r="13" spans="2:32" x14ac:dyDescent="0.2">
      <c r="B13" s="54" t="s">
        <v>46</v>
      </c>
      <c r="C13" s="10"/>
      <c r="D13" s="87">
        <v>2.15</v>
      </c>
      <c r="E13" s="87">
        <v>3.7</v>
      </c>
      <c r="F13" s="87"/>
      <c r="G13" s="87">
        <f t="shared" si="0"/>
        <v>7.9550000000000001</v>
      </c>
      <c r="H13" s="10"/>
      <c r="I13" s="47">
        <f>D13*I7</f>
        <v>6020</v>
      </c>
      <c r="J13" s="10"/>
      <c r="K13" s="55"/>
      <c r="M13" s="63"/>
      <c r="O13" s="64"/>
      <c r="Q13" s="65"/>
    </row>
    <row r="14" spans="2:32" x14ac:dyDescent="0.2">
      <c r="B14" s="54" t="s">
        <v>47</v>
      </c>
      <c r="C14" s="10"/>
      <c r="D14" s="87">
        <v>2.4</v>
      </c>
      <c r="E14" s="87">
        <v>3.7</v>
      </c>
      <c r="F14" s="87"/>
      <c r="G14" s="87">
        <f t="shared" si="0"/>
        <v>8.8800000000000008</v>
      </c>
      <c r="H14" s="10"/>
      <c r="I14" s="47">
        <f>D14*I7</f>
        <v>6720</v>
      </c>
      <c r="J14" s="10"/>
      <c r="K14" s="55"/>
      <c r="M14" s="63"/>
      <c r="O14" s="64"/>
      <c r="Q14" s="65"/>
    </row>
    <row r="15" spans="2:32" x14ac:dyDescent="0.2">
      <c r="B15" s="54" t="s">
        <v>48</v>
      </c>
      <c r="C15" s="10"/>
      <c r="D15" s="87">
        <v>2.4</v>
      </c>
      <c r="E15" s="87">
        <v>3.7</v>
      </c>
      <c r="F15" s="87"/>
      <c r="G15" s="87">
        <f t="shared" si="0"/>
        <v>8.8800000000000008</v>
      </c>
      <c r="H15" s="10"/>
      <c r="I15" s="47">
        <f>D15*I7</f>
        <v>6720</v>
      </c>
      <c r="J15" s="10"/>
      <c r="K15" s="55"/>
      <c r="M15" s="66"/>
      <c r="O15" s="64"/>
      <c r="Q15" s="65"/>
    </row>
    <row r="16" spans="2:32" x14ac:dyDescent="0.2">
      <c r="B16" s="54" t="s">
        <v>49</v>
      </c>
      <c r="C16" s="10"/>
      <c r="D16" s="87">
        <v>2.4</v>
      </c>
      <c r="E16" s="87">
        <v>3.7</v>
      </c>
      <c r="F16" s="87"/>
      <c r="G16" s="87">
        <f t="shared" si="0"/>
        <v>8.8800000000000008</v>
      </c>
      <c r="H16" s="10"/>
      <c r="I16" s="47">
        <f>D16*I7</f>
        <v>6720</v>
      </c>
      <c r="J16" s="10"/>
      <c r="K16" s="55"/>
      <c r="M16" s="66"/>
      <c r="O16" s="64"/>
      <c r="Q16" s="65"/>
    </row>
    <row r="17" spans="2:19" x14ac:dyDescent="0.2">
      <c r="B17" s="54" t="s">
        <v>50</v>
      </c>
      <c r="C17" s="10"/>
      <c r="D17" s="87">
        <v>1.8</v>
      </c>
      <c r="E17" s="87">
        <v>3.95</v>
      </c>
      <c r="F17" s="87"/>
      <c r="G17" s="87">
        <f t="shared" si="0"/>
        <v>7.11</v>
      </c>
      <c r="H17" s="10"/>
      <c r="I17" s="47">
        <f>D17*I7</f>
        <v>5040</v>
      </c>
      <c r="J17" s="10"/>
      <c r="K17" s="55"/>
      <c r="M17" s="66"/>
      <c r="O17" s="64"/>
      <c r="Q17" s="65"/>
    </row>
    <row r="18" spans="2:19" x14ac:dyDescent="0.2">
      <c r="B18" s="54" t="s">
        <v>51</v>
      </c>
      <c r="C18" s="10"/>
      <c r="D18" s="87">
        <v>1.8</v>
      </c>
      <c r="E18" s="87">
        <v>3.95</v>
      </c>
      <c r="F18" s="87"/>
      <c r="G18" s="87">
        <f t="shared" si="0"/>
        <v>7.11</v>
      </c>
      <c r="H18" s="10"/>
      <c r="I18" s="47">
        <f>D18*I7</f>
        <v>5040</v>
      </c>
      <c r="J18" s="10"/>
      <c r="K18" s="55"/>
      <c r="M18" s="66"/>
      <c r="O18" s="64"/>
      <c r="Q18" s="65"/>
      <c r="S18" s="41"/>
    </row>
    <row r="19" spans="2:19" x14ac:dyDescent="0.2">
      <c r="B19" s="54" t="s">
        <v>52</v>
      </c>
      <c r="C19" s="10"/>
      <c r="D19" s="87">
        <v>1.8</v>
      </c>
      <c r="E19" s="87">
        <v>3.95</v>
      </c>
      <c r="F19" s="87"/>
      <c r="G19" s="87">
        <f t="shared" si="0"/>
        <v>7.11</v>
      </c>
      <c r="H19" s="10"/>
      <c r="I19" s="47">
        <f>D19*I7</f>
        <v>5040</v>
      </c>
      <c r="J19" s="10"/>
      <c r="K19" s="55"/>
      <c r="M19" s="66"/>
      <c r="O19" s="64"/>
      <c r="Q19" s="65"/>
      <c r="S19" s="41"/>
    </row>
    <row r="20" spans="2:19" x14ac:dyDescent="0.2">
      <c r="B20" s="54" t="s">
        <v>53</v>
      </c>
      <c r="C20" s="10"/>
      <c r="D20" s="87">
        <v>1.8</v>
      </c>
      <c r="E20" s="87">
        <v>3.95</v>
      </c>
      <c r="F20" s="87"/>
      <c r="G20" s="87">
        <f t="shared" si="0"/>
        <v>7.11</v>
      </c>
      <c r="H20" s="10"/>
      <c r="I20" s="47">
        <f>D20*I7</f>
        <v>5040</v>
      </c>
      <c r="J20" s="10"/>
      <c r="K20" s="55"/>
      <c r="M20" s="66"/>
      <c r="O20" s="64"/>
      <c r="Q20" s="65"/>
      <c r="S20" s="41"/>
    </row>
    <row r="21" spans="2:19" x14ac:dyDescent="0.2">
      <c r="B21" s="54"/>
      <c r="C21" s="10"/>
      <c r="D21" s="87"/>
      <c r="E21" s="87"/>
      <c r="F21" s="87"/>
      <c r="G21" s="87"/>
      <c r="H21" s="10"/>
      <c r="I21" s="47"/>
      <c r="J21" s="10"/>
      <c r="K21" s="55"/>
      <c r="M21" s="66"/>
      <c r="O21" s="64"/>
      <c r="Q21" s="65"/>
    </row>
    <row r="22" spans="2:19" x14ac:dyDescent="0.2">
      <c r="B22" s="54"/>
      <c r="C22" s="10"/>
      <c r="D22" s="46"/>
      <c r="E22" s="46"/>
      <c r="F22" s="46"/>
      <c r="G22" s="46"/>
      <c r="H22" s="10"/>
      <c r="I22" s="47"/>
      <c r="J22" s="10"/>
      <c r="K22" s="55"/>
      <c r="M22" s="66"/>
      <c r="O22" s="64"/>
      <c r="Q22" s="65"/>
      <c r="S22" s="41"/>
    </row>
    <row r="23" spans="2:19" x14ac:dyDescent="0.2">
      <c r="B23" s="54"/>
      <c r="C23" s="10"/>
      <c r="D23" s="46"/>
      <c r="E23" s="46"/>
      <c r="F23" s="46"/>
      <c r="G23" s="46"/>
      <c r="H23" s="10"/>
      <c r="I23" s="47"/>
      <c r="J23" s="10"/>
      <c r="K23" s="55"/>
      <c r="M23" s="66"/>
      <c r="O23" s="64"/>
      <c r="Q23" s="65"/>
      <c r="S23" s="41"/>
    </row>
    <row r="24" spans="2:19" x14ac:dyDescent="0.2">
      <c r="B24" s="54"/>
      <c r="C24" s="10"/>
      <c r="D24" s="46"/>
      <c r="E24" s="46"/>
      <c r="F24" s="46"/>
      <c r="G24" s="46"/>
      <c r="H24" s="10"/>
      <c r="I24" s="47"/>
      <c r="J24" s="10"/>
      <c r="K24" s="55"/>
      <c r="M24" s="66"/>
      <c r="O24" s="64"/>
      <c r="Q24" s="65"/>
      <c r="S24" s="41"/>
    </row>
    <row r="25" spans="2:19" x14ac:dyDescent="0.2">
      <c r="B25" s="54"/>
      <c r="C25" s="10"/>
      <c r="D25" s="46"/>
      <c r="E25" s="46"/>
      <c r="F25" s="46"/>
      <c r="G25" s="46"/>
      <c r="H25" s="10"/>
      <c r="I25" s="47"/>
      <c r="J25" s="10"/>
      <c r="K25" s="55"/>
      <c r="M25" s="66"/>
      <c r="O25" s="64"/>
      <c r="Q25" s="65"/>
    </row>
    <row r="26" spans="2:19" x14ac:dyDescent="0.2">
      <c r="B26" s="54"/>
      <c r="C26" s="10"/>
      <c r="D26" s="46"/>
      <c r="E26" s="46"/>
      <c r="F26" s="46"/>
      <c r="G26" s="46"/>
      <c r="H26" s="10"/>
      <c r="I26" s="47"/>
      <c r="J26" s="10"/>
      <c r="K26" s="55"/>
      <c r="M26" s="66"/>
      <c r="O26" s="64"/>
      <c r="Q26" s="65"/>
      <c r="S26" s="41"/>
    </row>
    <row r="27" spans="2:19" x14ac:dyDescent="0.2">
      <c r="B27" s="54"/>
      <c r="C27" s="10"/>
      <c r="D27" s="46"/>
      <c r="E27" s="46"/>
      <c r="F27" s="46"/>
      <c r="G27" s="46"/>
      <c r="H27" s="10"/>
      <c r="I27" s="47"/>
      <c r="J27" s="10"/>
      <c r="K27" s="55"/>
      <c r="M27" s="66"/>
      <c r="O27" s="64"/>
      <c r="Q27" s="65"/>
      <c r="S27" s="41"/>
    </row>
    <row r="28" spans="2:19" x14ac:dyDescent="0.2">
      <c r="B28" s="54"/>
      <c r="C28" s="10"/>
      <c r="D28" s="46"/>
      <c r="E28" s="46"/>
      <c r="F28" s="46"/>
      <c r="G28" s="46"/>
      <c r="H28" s="10"/>
      <c r="I28" s="47"/>
      <c r="J28" s="10"/>
      <c r="K28" s="55"/>
      <c r="M28" s="66"/>
      <c r="O28" s="64"/>
      <c r="Q28" s="65"/>
    </row>
    <row r="29" spans="2:19" x14ac:dyDescent="0.2">
      <c r="B29" s="54"/>
      <c r="C29" s="10"/>
      <c r="D29" s="46"/>
      <c r="E29" s="46"/>
      <c r="F29" s="46"/>
      <c r="G29" s="46"/>
      <c r="H29" s="10"/>
      <c r="I29" s="47"/>
      <c r="J29" s="10"/>
      <c r="K29" s="55"/>
      <c r="M29" s="66"/>
      <c r="O29" s="64"/>
      <c r="Q29" s="65"/>
    </row>
    <row r="30" spans="2:19" x14ac:dyDescent="0.2">
      <c r="B30" s="54"/>
      <c r="C30" s="10"/>
      <c r="D30" s="46"/>
      <c r="E30" s="46"/>
      <c r="F30" s="46"/>
      <c r="G30" s="46"/>
      <c r="H30" s="10"/>
      <c r="I30" s="47"/>
      <c r="J30" s="10"/>
      <c r="K30" s="55"/>
      <c r="M30" s="66"/>
      <c r="O30" s="64"/>
      <c r="Q30" s="65"/>
    </row>
    <row r="31" spans="2:19" ht="16" thickBot="1" x14ac:dyDescent="0.25">
      <c r="B31" s="56"/>
      <c r="C31" s="57"/>
      <c r="D31" s="58"/>
      <c r="E31" s="58"/>
      <c r="F31" s="58"/>
      <c r="G31" s="58"/>
      <c r="H31" s="57"/>
      <c r="I31" s="59"/>
      <c r="J31" s="57"/>
      <c r="K31" s="60"/>
      <c r="M31" s="66"/>
      <c r="O31" s="64"/>
      <c r="Q31" s="65"/>
      <c r="S31" s="85"/>
    </row>
    <row r="32" spans="2:19" x14ac:dyDescent="0.2">
      <c r="B32" s="37"/>
      <c r="C32" s="37"/>
      <c r="D32" s="37"/>
      <c r="E32" s="37"/>
      <c r="F32" s="37"/>
      <c r="G32" s="37"/>
      <c r="H32" s="37"/>
      <c r="I32" s="37"/>
      <c r="J32" s="37"/>
      <c r="K32" s="37"/>
    </row>
    <row r="35" spans="9:22" x14ac:dyDescent="0.2">
      <c r="I35" s="88">
        <f>SUM(I11:I20)</f>
        <v>58380</v>
      </c>
    </row>
    <row r="39" spans="9:22" x14ac:dyDescent="0.2">
      <c r="I39" s="88"/>
      <c r="Q39" s="41"/>
      <c r="R39" s="41"/>
      <c r="S39" s="41"/>
      <c r="V39" s="42"/>
    </row>
  </sheetData>
  <mergeCells count="1">
    <mergeCell ref="B2:G2"/>
  </mergeCells>
  <pageMargins left="0.25" right="0.25" top="0.5" bottom="0.5" header="0.3" footer="0.3"/>
  <pageSetup orientation="landscape" horizontalDpi="1200" verticalDpi="1200" r:id="rId1"/>
  <ignoredErrors>
    <ignoredError sqref="B11:B20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33060-EA61-2640-9738-7BF795D4B06B}">
  <dimension ref="E6:Z24"/>
  <sheetViews>
    <sheetView topLeftCell="A2" workbookViewId="0">
      <selection activeCell="A14" sqref="A14:XFD14"/>
    </sheetView>
  </sheetViews>
  <sheetFormatPr baseColWidth="10" defaultRowHeight="15" x14ac:dyDescent="0.2"/>
  <cols>
    <col min="24" max="24" width="12.83203125" bestFit="1" customWidth="1"/>
  </cols>
  <sheetData>
    <row r="6" spans="5:24" ht="19" x14ac:dyDescent="0.25">
      <c r="G6" s="124" t="s">
        <v>100</v>
      </c>
      <c r="H6" s="124"/>
      <c r="I6" s="124"/>
      <c r="J6" s="96"/>
      <c r="K6" s="125" t="s">
        <v>101</v>
      </c>
      <c r="L6" s="125"/>
      <c r="M6" s="125"/>
      <c r="N6" s="96"/>
      <c r="O6" s="126" t="s">
        <v>102</v>
      </c>
      <c r="P6" s="126"/>
      <c r="Q6" s="126"/>
      <c r="T6" s="123" t="s">
        <v>95</v>
      </c>
      <c r="U6" s="123"/>
      <c r="V6" s="123"/>
      <c r="W6" s="123"/>
      <c r="X6" s="123"/>
    </row>
    <row r="8" spans="5:24" x14ac:dyDescent="0.2">
      <c r="G8" s="85" t="s">
        <v>103</v>
      </c>
      <c r="H8" s="85" t="s">
        <v>104</v>
      </c>
      <c r="I8" s="85" t="s">
        <v>105</v>
      </c>
      <c r="J8" s="85"/>
      <c r="K8" s="85" t="s">
        <v>103</v>
      </c>
      <c r="L8" s="85" t="s">
        <v>104</v>
      </c>
      <c r="M8" s="85" t="s">
        <v>105</v>
      </c>
      <c r="N8" s="85"/>
      <c r="O8" s="85" t="s">
        <v>103</v>
      </c>
      <c r="P8" s="85" t="s">
        <v>104</v>
      </c>
      <c r="Q8" s="85" t="s">
        <v>105</v>
      </c>
      <c r="T8" s="85" t="s">
        <v>103</v>
      </c>
      <c r="U8" s="85" t="s">
        <v>104</v>
      </c>
      <c r="V8" s="85" t="s">
        <v>105</v>
      </c>
      <c r="W8" s="85" t="s">
        <v>107</v>
      </c>
      <c r="X8" s="85" t="s">
        <v>108</v>
      </c>
    </row>
    <row r="9" spans="5:24" x14ac:dyDescent="0.2"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</row>
    <row r="10" spans="5:24" ht="19" x14ac:dyDescent="0.25">
      <c r="E10" s="94" t="s">
        <v>96</v>
      </c>
      <c r="G10">
        <v>6</v>
      </c>
      <c r="H10">
        <v>1</v>
      </c>
      <c r="I10">
        <v>0</v>
      </c>
      <c r="K10">
        <v>6</v>
      </c>
      <c r="L10">
        <v>0</v>
      </c>
      <c r="M10">
        <v>2</v>
      </c>
      <c r="O10">
        <v>2</v>
      </c>
      <c r="P10">
        <v>2</v>
      </c>
      <c r="Q10">
        <v>0</v>
      </c>
      <c r="T10">
        <f>G10+K10+O10</f>
        <v>14</v>
      </c>
      <c r="U10">
        <f>H10+L10+P10</f>
        <v>3</v>
      </c>
      <c r="V10">
        <f>I10+M10+Q10</f>
        <v>2</v>
      </c>
      <c r="W10" s="97">
        <f>U10/T10</f>
        <v>0.21428571428571427</v>
      </c>
      <c r="X10" s="97">
        <f>V10/T10</f>
        <v>0.14285714285714285</v>
      </c>
    </row>
    <row r="11" spans="5:24" ht="19" x14ac:dyDescent="0.25">
      <c r="E11" s="94"/>
    </row>
    <row r="12" spans="5:24" ht="19" x14ac:dyDescent="0.25">
      <c r="E12" s="94" t="s">
        <v>97</v>
      </c>
      <c r="G12">
        <v>4</v>
      </c>
      <c r="H12">
        <v>2</v>
      </c>
      <c r="I12">
        <v>2</v>
      </c>
      <c r="K12">
        <v>6</v>
      </c>
      <c r="L12">
        <v>2</v>
      </c>
      <c r="M12">
        <v>1</v>
      </c>
      <c r="O12">
        <v>3</v>
      </c>
      <c r="P12">
        <v>0</v>
      </c>
      <c r="Q12">
        <v>2</v>
      </c>
      <c r="T12">
        <f>G12+K12+O12</f>
        <v>13</v>
      </c>
      <c r="U12">
        <f t="shared" ref="U12:V12" si="0">H12+L12+P12</f>
        <v>4</v>
      </c>
      <c r="V12">
        <f t="shared" si="0"/>
        <v>5</v>
      </c>
      <c r="W12" s="97">
        <f>U12/T12</f>
        <v>0.30769230769230771</v>
      </c>
      <c r="X12" s="97">
        <f>V12/T12</f>
        <v>0.38461538461538464</v>
      </c>
    </row>
    <row r="13" spans="5:24" ht="19" x14ac:dyDescent="0.25">
      <c r="E13" s="94"/>
    </row>
    <row r="14" spans="5:24" ht="19" x14ac:dyDescent="0.25">
      <c r="E14" s="94" t="s">
        <v>98</v>
      </c>
      <c r="G14">
        <v>8</v>
      </c>
      <c r="H14">
        <v>7</v>
      </c>
      <c r="I14">
        <v>1</v>
      </c>
      <c r="K14">
        <v>6</v>
      </c>
      <c r="L14">
        <v>0</v>
      </c>
      <c r="M14">
        <v>0</v>
      </c>
      <c r="O14">
        <v>3</v>
      </c>
      <c r="P14">
        <v>2</v>
      </c>
      <c r="Q14">
        <v>1</v>
      </c>
      <c r="T14">
        <f>G14+K14+O14</f>
        <v>17</v>
      </c>
      <c r="U14">
        <f t="shared" ref="U14:V14" si="1">H14+L14+P14</f>
        <v>9</v>
      </c>
      <c r="V14">
        <f t="shared" si="1"/>
        <v>2</v>
      </c>
      <c r="W14" s="97">
        <f>U14/T14</f>
        <v>0.52941176470588236</v>
      </c>
      <c r="X14" s="97">
        <f>V14/T14</f>
        <v>0.11764705882352941</v>
      </c>
    </row>
    <row r="15" spans="5:24" ht="19" x14ac:dyDescent="0.25">
      <c r="E15" s="94"/>
    </row>
    <row r="16" spans="5:24" ht="19" x14ac:dyDescent="0.25">
      <c r="E16" s="94" t="s">
        <v>99</v>
      </c>
      <c r="G16">
        <v>7</v>
      </c>
      <c r="H16">
        <v>5</v>
      </c>
      <c r="I16">
        <v>2</v>
      </c>
      <c r="K16">
        <v>6</v>
      </c>
      <c r="L16">
        <v>2</v>
      </c>
      <c r="M16">
        <v>1</v>
      </c>
      <c r="O16">
        <v>5</v>
      </c>
      <c r="P16">
        <v>2</v>
      </c>
      <c r="Q16">
        <v>2</v>
      </c>
      <c r="T16">
        <f>G16+K16+O16</f>
        <v>18</v>
      </c>
      <c r="U16">
        <f t="shared" ref="U16:V16" si="2">H16+L16+P16</f>
        <v>9</v>
      </c>
      <c r="V16">
        <f t="shared" si="2"/>
        <v>5</v>
      </c>
      <c r="W16" s="97">
        <f>U16/T16</f>
        <v>0.5</v>
      </c>
      <c r="X16" s="97">
        <f>V16/T16</f>
        <v>0.27777777777777779</v>
      </c>
    </row>
    <row r="17" spans="5:26" x14ac:dyDescent="0.2">
      <c r="E17" s="85"/>
    </row>
    <row r="18" spans="5:26" x14ac:dyDescent="0.2">
      <c r="E18" s="85"/>
    </row>
    <row r="19" spans="5:26" x14ac:dyDescent="0.2">
      <c r="E19" s="85" t="s">
        <v>95</v>
      </c>
      <c r="G19">
        <f>SUM(G10:G16)</f>
        <v>25</v>
      </c>
      <c r="H19">
        <f t="shared" ref="H19:I19" si="3">SUM(H10:H16)</f>
        <v>15</v>
      </c>
      <c r="I19">
        <f t="shared" si="3"/>
        <v>5</v>
      </c>
      <c r="K19">
        <f t="shared" ref="K19:M19" si="4">SUM(K10:K16)</f>
        <v>24</v>
      </c>
      <c r="L19">
        <f t="shared" si="4"/>
        <v>4</v>
      </c>
      <c r="M19">
        <f t="shared" si="4"/>
        <v>4</v>
      </c>
      <c r="O19">
        <f t="shared" ref="O19:Q19" si="5">SUM(O10:O16)</f>
        <v>13</v>
      </c>
      <c r="P19">
        <f t="shared" si="5"/>
        <v>6</v>
      </c>
      <c r="Q19">
        <f t="shared" si="5"/>
        <v>5</v>
      </c>
      <c r="T19">
        <f>SUM(T10:T16)</f>
        <v>62</v>
      </c>
      <c r="U19">
        <f t="shared" ref="U19:V19" si="6">SUM(U10:U16)</f>
        <v>25</v>
      </c>
      <c r="V19">
        <f t="shared" si="6"/>
        <v>14</v>
      </c>
      <c r="W19" s="97">
        <f>U19/T19</f>
        <v>0.40322580645161288</v>
      </c>
      <c r="X19" s="97">
        <f>V19/T19</f>
        <v>0.22580645161290322</v>
      </c>
      <c r="Z19" s="93">
        <f>W19+X19</f>
        <v>0.62903225806451613</v>
      </c>
    </row>
    <row r="20" spans="5:26" x14ac:dyDescent="0.2">
      <c r="E20" s="85"/>
    </row>
    <row r="21" spans="5:26" x14ac:dyDescent="0.2">
      <c r="E21" s="95" t="s">
        <v>106</v>
      </c>
      <c r="H21" s="97">
        <f>H19/$G$19</f>
        <v>0.6</v>
      </c>
      <c r="I21" s="97">
        <f>I19/$G$19</f>
        <v>0.2</v>
      </c>
      <c r="L21" s="97">
        <f>L19/K19</f>
        <v>0.16666666666666666</v>
      </c>
      <c r="M21" s="97">
        <f>M19/K19</f>
        <v>0.16666666666666666</v>
      </c>
      <c r="P21" s="97">
        <f>P19/O19</f>
        <v>0.46153846153846156</v>
      </c>
      <c r="Q21" s="97">
        <f>Q19/O19</f>
        <v>0.38461538461538464</v>
      </c>
      <c r="U21" s="97">
        <f>U19/T19</f>
        <v>0.40322580645161288</v>
      </c>
      <c r="V21" s="97">
        <f>V19/T19</f>
        <v>0.22580645161290322</v>
      </c>
    </row>
    <row r="24" spans="5:26" x14ac:dyDescent="0.2">
      <c r="V24" s="93">
        <f>U21+V21</f>
        <v>0.62903225806451613</v>
      </c>
    </row>
  </sheetData>
  <mergeCells count="4">
    <mergeCell ref="T6:X6"/>
    <mergeCell ref="G6:I6"/>
    <mergeCell ref="K6:M6"/>
    <mergeCell ref="O6:Q6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NIVEL 1</vt:lpstr>
      <vt:lpstr>NIVEL 2</vt:lpstr>
      <vt:lpstr>NIVEL 3</vt:lpstr>
      <vt:lpstr>NIVEL 4</vt:lpstr>
      <vt:lpstr>Lockers</vt:lpstr>
      <vt:lpstr>Golf-cars</vt:lpstr>
      <vt:lpstr>RESUMEN VENTAS  RESERVAS</vt:lpstr>
      <vt:lpstr>'Golf-cars'!Print_Area</vt:lpstr>
      <vt:lpstr>Lockers!Print_Area</vt:lpstr>
      <vt:lpstr>'NIVEL 1'!Print_Area</vt:lpstr>
      <vt:lpstr>'NIVEL 2'!Print_Area</vt:lpstr>
      <vt:lpstr>'NIVEL 3'!Print_Area</vt:lpstr>
      <vt:lpstr>'NIVEL 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Rodriguez</dc:creator>
  <cp:lastModifiedBy>Adolfo Ramirez</cp:lastModifiedBy>
  <cp:lastPrinted>2024-03-18T15:34:18Z</cp:lastPrinted>
  <dcterms:created xsi:type="dcterms:W3CDTF">2023-12-24T16:17:29Z</dcterms:created>
  <dcterms:modified xsi:type="dcterms:W3CDTF">2024-08-16T13:28:47Z</dcterms:modified>
</cp:coreProperties>
</file>