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ya\OneDrive\Documentos\ANDALUZ\"/>
    </mc:Choice>
  </mc:AlternateContent>
  <xr:revisionPtr revIDLastSave="0" documentId="13_ncr:1_{6427A37C-18EF-4CE9-855B-5657F68CDE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 a 12 meses" sheetId="3" r:id="rId1"/>
    <sheet name="Table 2 a 24 meses" sheetId="2" r:id="rId2"/>
    <sheet name="Table 3 a 36 meses" sheetId="1" r:id="rId3"/>
  </sheets>
  <calcPr calcId="181029"/>
</workbook>
</file>

<file path=xl/calcChain.xml><?xml version="1.0" encoding="utf-8"?>
<calcChain xmlns="http://schemas.openxmlformats.org/spreadsheetml/2006/main">
  <c r="E4" i="3" l="1"/>
  <c r="E3" i="3"/>
  <c r="D2" i="3"/>
  <c r="D5" i="3" s="1"/>
  <c r="D7" i="3" s="1"/>
  <c r="I16" i="3" s="1"/>
  <c r="E4" i="2"/>
  <c r="E3" i="2"/>
  <c r="D2" i="2"/>
  <c r="D5" i="2" s="1"/>
  <c r="D7" i="2" s="1"/>
  <c r="I27" i="2" s="1"/>
  <c r="E4" i="1"/>
  <c r="E3" i="1"/>
  <c r="D2" i="1"/>
  <c r="I8" i="2" l="1"/>
  <c r="I16" i="2"/>
  <c r="I24" i="2"/>
  <c r="I10" i="2"/>
  <c r="I31" i="2" s="1"/>
  <c r="I14" i="2"/>
  <c r="I18" i="2"/>
  <c r="I22" i="2"/>
  <c r="I26" i="2"/>
  <c r="I30" i="2"/>
  <c r="I12" i="2"/>
  <c r="I20" i="2"/>
  <c r="I28" i="2"/>
  <c r="I9" i="2"/>
  <c r="I13" i="2"/>
  <c r="I17" i="2"/>
  <c r="I21" i="2"/>
  <c r="I25" i="2"/>
  <c r="I29" i="2"/>
  <c r="I7" i="2"/>
  <c r="I11" i="2"/>
  <c r="I15" i="2"/>
  <c r="I19" i="2"/>
  <c r="I23" i="2"/>
  <c r="I9" i="3"/>
  <c r="I13" i="3"/>
  <c r="I17" i="3"/>
  <c r="I10" i="3"/>
  <c r="I14" i="3"/>
  <c r="I18" i="3"/>
  <c r="I7" i="3"/>
  <c r="I11" i="3"/>
  <c r="I15" i="3"/>
  <c r="I8" i="3"/>
  <c r="I19" i="3" s="1"/>
  <c r="I12" i="3"/>
  <c r="G7" i="3"/>
  <c r="G7" i="2"/>
  <c r="D5" i="1"/>
  <c r="D7" i="1" s="1"/>
  <c r="G7" i="1" s="1"/>
  <c r="K7" i="3" l="1"/>
  <c r="D8" i="3"/>
  <c r="D8" i="2"/>
  <c r="K7" i="2"/>
  <c r="I16" i="1"/>
  <c r="I21" i="1"/>
  <c r="I32" i="1"/>
  <c r="I38" i="1"/>
  <c r="I31" i="1"/>
  <c r="I9" i="1"/>
  <c r="I41" i="1"/>
  <c r="I26" i="1"/>
  <c r="I19" i="1"/>
  <c r="I28" i="1"/>
  <c r="I29" i="1"/>
  <c r="I12" i="1"/>
  <c r="I14" i="1"/>
  <c r="I30" i="1"/>
  <c r="I7" i="1"/>
  <c r="D8" i="1" s="1"/>
  <c r="G8" i="1" s="1"/>
  <c r="I23" i="1"/>
  <c r="I39" i="1"/>
  <c r="I40" i="1"/>
  <c r="I37" i="1"/>
  <c r="I22" i="1"/>
  <c r="I15" i="1"/>
  <c r="I24" i="1"/>
  <c r="I25" i="1"/>
  <c r="I10" i="1"/>
  <c r="I42" i="1"/>
  <c r="I35" i="1"/>
  <c r="I13" i="1"/>
  <c r="I8" i="1"/>
  <c r="I36" i="1"/>
  <c r="I17" i="1"/>
  <c r="I33" i="1"/>
  <c r="I20" i="1"/>
  <c r="I18" i="1"/>
  <c r="I34" i="1"/>
  <c r="I11" i="1"/>
  <c r="I27" i="1"/>
  <c r="G8" i="3" l="1"/>
  <c r="D9" i="3"/>
  <c r="G8" i="2"/>
  <c r="K8" i="2" s="1"/>
  <c r="D9" i="2"/>
  <c r="D9" i="1"/>
  <c r="K7" i="1"/>
  <c r="K8" i="1"/>
  <c r="D10" i="1" l="1"/>
  <c r="G10" i="1" s="1"/>
  <c r="K10" i="1" s="1"/>
  <c r="G9" i="1"/>
  <c r="K9" i="1" s="1"/>
  <c r="K8" i="3"/>
  <c r="D10" i="3"/>
  <c r="G9" i="3"/>
  <c r="K9" i="3" s="1"/>
  <c r="G9" i="2"/>
  <c r="K9" i="2" s="1"/>
  <c r="D10" i="2"/>
  <c r="D11" i="1" l="1"/>
  <c r="G11" i="1" s="1"/>
  <c r="K11" i="1" s="1"/>
  <c r="G10" i="3"/>
  <c r="K10" i="3" s="1"/>
  <c r="D11" i="3"/>
  <c r="G10" i="2"/>
  <c r="K10" i="2" s="1"/>
  <c r="D11" i="2"/>
  <c r="D12" i="1"/>
  <c r="G12" i="1" s="1"/>
  <c r="G11" i="3" l="1"/>
  <c r="D12" i="3"/>
  <c r="G11" i="2"/>
  <c r="K11" i="2" s="1"/>
  <c r="D12" i="2"/>
  <c r="D13" i="1"/>
  <c r="G13" i="1" s="1"/>
  <c r="K12" i="1"/>
  <c r="K11" i="3" l="1"/>
  <c r="D13" i="3"/>
  <c r="G12" i="3"/>
  <c r="K12" i="3" s="1"/>
  <c r="D13" i="2"/>
  <c r="G12" i="2"/>
  <c r="K12" i="2" s="1"/>
  <c r="D14" i="1"/>
  <c r="G14" i="1" s="1"/>
  <c r="K13" i="1"/>
  <c r="G13" i="3" l="1"/>
  <c r="K13" i="3" s="1"/>
  <c r="D14" i="3"/>
  <c r="G13" i="2"/>
  <c r="K13" i="2" s="1"/>
  <c r="D14" i="2"/>
  <c r="D15" i="1"/>
  <c r="G15" i="1" s="1"/>
  <c r="K14" i="1"/>
  <c r="D15" i="3" l="1"/>
  <c r="G14" i="3"/>
  <c r="K14" i="3" s="1"/>
  <c r="D15" i="2"/>
  <c r="G14" i="2"/>
  <c r="K14" i="2" s="1"/>
  <c r="D16" i="1"/>
  <c r="G16" i="1" s="1"/>
  <c r="K15" i="1"/>
  <c r="G15" i="3" l="1"/>
  <c r="K15" i="3" s="1"/>
  <c r="D16" i="3"/>
  <c r="G15" i="2"/>
  <c r="K15" i="2" s="1"/>
  <c r="D16" i="2"/>
  <c r="D17" i="1"/>
  <c r="K16" i="1"/>
  <c r="D17" i="3" l="1"/>
  <c r="G16" i="3"/>
  <c r="K16" i="3" s="1"/>
  <c r="D17" i="2"/>
  <c r="G16" i="2"/>
  <c r="K16" i="2" s="1"/>
  <c r="D18" i="1"/>
  <c r="G17" i="1"/>
  <c r="K17" i="1" s="1"/>
  <c r="G17" i="3" l="1"/>
  <c r="K17" i="3" s="1"/>
  <c r="D18" i="3"/>
  <c r="D19" i="3" s="1"/>
  <c r="G17" i="2"/>
  <c r="K17" i="2" s="1"/>
  <c r="D18" i="2"/>
  <c r="D19" i="1"/>
  <c r="G18" i="1"/>
  <c r="K18" i="1" s="1"/>
  <c r="G18" i="3" l="1"/>
  <c r="D19" i="2"/>
  <c r="G18" i="2"/>
  <c r="K18" i="2" s="1"/>
  <c r="D20" i="1"/>
  <c r="G19" i="1"/>
  <c r="K19" i="1" s="1"/>
  <c r="K18" i="3" l="1"/>
  <c r="G19" i="3"/>
  <c r="G19" i="2"/>
  <c r="D20" i="2"/>
  <c r="D21" i="1"/>
  <c r="G20" i="1"/>
  <c r="K20" i="1" s="1"/>
  <c r="D21" i="2" l="1"/>
  <c r="G20" i="2"/>
  <c r="K20" i="2" s="1"/>
  <c r="K19" i="2"/>
  <c r="D22" i="1"/>
  <c r="G21" i="1"/>
  <c r="K21" i="1" s="1"/>
  <c r="G21" i="2" l="1"/>
  <c r="D22" i="2"/>
  <c r="D23" i="1"/>
  <c r="G22" i="1"/>
  <c r="K22" i="1" s="1"/>
  <c r="D23" i="2" l="1"/>
  <c r="G22" i="2"/>
  <c r="K22" i="2" s="1"/>
  <c r="K21" i="2"/>
  <c r="D24" i="1"/>
  <c r="G23" i="1"/>
  <c r="K23" i="1" s="1"/>
  <c r="G23" i="2" l="1"/>
  <c r="D24" i="2"/>
  <c r="D25" i="1"/>
  <c r="G24" i="1"/>
  <c r="K24" i="1" s="1"/>
  <c r="D25" i="2" l="1"/>
  <c r="G24" i="2"/>
  <c r="K24" i="2" s="1"/>
  <c r="K23" i="2"/>
  <c r="D26" i="1"/>
  <c r="G25" i="1"/>
  <c r="K25" i="1" s="1"/>
  <c r="G25" i="2" l="1"/>
  <c r="D26" i="2"/>
  <c r="D27" i="1"/>
  <c r="G26" i="1"/>
  <c r="K26" i="1" s="1"/>
  <c r="D27" i="2" l="1"/>
  <c r="G26" i="2"/>
  <c r="K26" i="2" s="1"/>
  <c r="K25" i="2"/>
  <c r="D28" i="1"/>
  <c r="G27" i="1"/>
  <c r="K27" i="1" s="1"/>
  <c r="I43" i="1"/>
  <c r="G27" i="2" l="1"/>
  <c r="D28" i="2"/>
  <c r="D29" i="1"/>
  <c r="G28" i="1"/>
  <c r="K28" i="1" s="1"/>
  <c r="K27" i="2" l="1"/>
  <c r="D29" i="2"/>
  <c r="G28" i="2"/>
  <c r="K28" i="2" s="1"/>
  <c r="D30" i="1"/>
  <c r="G29" i="1"/>
  <c r="K29" i="1" s="1"/>
  <c r="G29" i="2" l="1"/>
  <c r="K29" i="2" s="1"/>
  <c r="D30" i="2"/>
  <c r="D31" i="2" s="1"/>
  <c r="D31" i="1"/>
  <c r="G30" i="1"/>
  <c r="K30" i="1" s="1"/>
  <c r="G30" i="2" l="1"/>
  <c r="K30" i="2" s="1"/>
  <c r="D32" i="1"/>
  <c r="G31" i="1"/>
  <c r="K31" i="1" s="1"/>
  <c r="K19" i="3" l="1"/>
  <c r="D33" i="1"/>
  <c r="G32" i="1"/>
  <c r="K32" i="1" s="1"/>
  <c r="D34" i="1" l="1"/>
  <c r="G33" i="1"/>
  <c r="K33" i="1" s="1"/>
  <c r="D35" i="1" l="1"/>
  <c r="G34" i="1"/>
  <c r="K34" i="1" s="1"/>
  <c r="D36" i="1" l="1"/>
  <c r="G35" i="1"/>
  <c r="K35" i="1" s="1"/>
  <c r="D37" i="1" l="1"/>
  <c r="G36" i="1"/>
  <c r="K36" i="1" s="1"/>
  <c r="D38" i="1" l="1"/>
  <c r="G37" i="1"/>
  <c r="K37" i="1" s="1"/>
  <c r="D39" i="1" l="1"/>
  <c r="G38" i="1"/>
  <c r="K38" i="1" s="1"/>
  <c r="D40" i="1" l="1"/>
  <c r="G39" i="1"/>
  <c r="K39" i="1" s="1"/>
  <c r="D41" i="1" l="1"/>
  <c r="G40" i="1"/>
  <c r="K40" i="1" s="1"/>
  <c r="D42" i="1" l="1"/>
  <c r="G41" i="1"/>
  <c r="K41" i="1" s="1"/>
  <c r="D43" i="1" l="1"/>
  <c r="G42" i="1"/>
  <c r="K42" i="1" l="1"/>
  <c r="K43" i="1" s="1"/>
  <c r="G43" i="1"/>
  <c r="K31" i="2" l="1"/>
  <c r="G31" i="2"/>
</calcChain>
</file>

<file path=xl/sharedStrings.xml><?xml version="1.0" encoding="utf-8"?>
<sst xmlns="http://schemas.openxmlformats.org/spreadsheetml/2006/main" count="45" uniqueCount="15">
  <si>
    <r>
      <rPr>
        <b/>
        <sz val="12"/>
        <rFont val="Calibri"/>
        <family val="2"/>
      </rPr>
      <t xml:space="preserve">CAPITAL DOLARES A
</t>
    </r>
    <r>
      <rPr>
        <b/>
        <sz val="12"/>
        <rFont val="Calibri"/>
        <family val="2"/>
      </rPr>
      <t>FINANCIAR</t>
    </r>
  </si>
  <si>
    <r>
      <rPr>
        <sz val="11"/>
        <rFont val="Calibri"/>
        <family val="2"/>
      </rPr>
      <t>Pago Num</t>
    </r>
  </si>
  <si>
    <r>
      <rPr>
        <sz val="12"/>
        <rFont val="Calibri"/>
        <family val="2"/>
      </rPr>
      <t xml:space="preserve">Capital
</t>
    </r>
    <r>
      <rPr>
        <sz val="12"/>
        <rFont val="Calibri"/>
        <family val="2"/>
      </rPr>
      <t>lnsoluto</t>
    </r>
  </si>
  <si>
    <r>
      <rPr>
        <sz val="12"/>
        <rFont val="Calibri"/>
        <family val="2"/>
      </rPr>
      <t xml:space="preserve">Pago de
</t>
    </r>
    <r>
      <rPr>
        <sz val="12"/>
        <rFont val="Calibri"/>
        <family val="2"/>
      </rPr>
      <t>Interes</t>
    </r>
  </si>
  <si>
    <r>
      <rPr>
        <sz val="12"/>
        <rFont val="Calibri"/>
        <family val="2"/>
      </rPr>
      <t xml:space="preserve">Abono a
</t>
    </r>
    <r>
      <rPr>
        <sz val="12"/>
        <rFont val="Calibri"/>
        <family val="2"/>
      </rPr>
      <t>Capital</t>
    </r>
  </si>
  <si>
    <r>
      <rPr>
        <sz val="12"/>
        <rFont val="Calibri"/>
        <family val="2"/>
      </rPr>
      <t xml:space="preserve">Pago
</t>
    </r>
    <r>
      <rPr>
        <sz val="12"/>
        <rFont val="Calibri"/>
        <family val="2"/>
      </rPr>
      <t>Mensual</t>
    </r>
  </si>
  <si>
    <t>FECHA DE PAGO</t>
  </si>
  <si>
    <t>VALORTOTAL</t>
  </si>
  <si>
    <t>CLIENTE:</t>
  </si>
  <si>
    <t>Final</t>
  </si>
  <si>
    <t>Tasa ANUAL:</t>
  </si>
  <si>
    <t>ENGANCHE 30%</t>
  </si>
  <si>
    <t>SEGUNDO PAGO a los 3 meses 10%</t>
  </si>
  <si>
    <t>TERCER PAGO a los 6 meses 10%</t>
  </si>
  <si>
    <t>36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</si>
</sst>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9" x14ac:knownFonts="1">
    <font>
      <sz val="10"/>
      <color rgb="FF000000"/>
      <name val="Times New Roman"/>
      <charset val="204"/>
    </font>
    <font>
      <sz val="12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name val="Calibri"/>
      <family val="2"/>
    </font>
    <font>
      <sz val="10.5"/>
      <color rgb="FF000000"/>
      <name val="Calibri"/>
      <family val="2"/>
    </font>
    <font>
      <sz val="11"/>
      <color rgb="FF000000"/>
      <name val="Calibri"/>
      <family val="2"/>
    </font>
    <font>
      <b/>
      <sz val="12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name val="Consolas"/>
      <family val="3"/>
    </font>
    <font>
      <sz val="11"/>
      <color rgb="FF000000"/>
      <name val="Calibri"/>
      <family val="2"/>
      <scheme val="minor"/>
    </font>
    <font>
      <b/>
      <sz val="11"/>
      <name val="Consolas"/>
      <family val="3"/>
    </font>
    <font>
      <sz val="10"/>
      <color rgb="FFFFFF00"/>
      <name val="Times New Roman"/>
      <family val="1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rgb="FF0C0C0C"/>
      </left>
      <right/>
      <top style="thin">
        <color rgb="FF0C0C0C"/>
      </top>
      <bottom style="thin">
        <color rgb="FF0C0C0C"/>
      </bottom>
      <diagonal/>
    </border>
    <border>
      <left/>
      <right style="thin">
        <color rgb="FF0C0C0C"/>
      </right>
      <top style="thin">
        <color rgb="FF0C0C0C"/>
      </top>
      <bottom style="thin">
        <color rgb="FF0C0C0C"/>
      </bottom>
      <diagonal/>
    </border>
    <border>
      <left/>
      <right/>
      <top style="thin">
        <color rgb="FF0C0C0C"/>
      </top>
      <bottom style="thin">
        <color rgb="FF0C0C0C"/>
      </bottom>
      <diagonal/>
    </border>
    <border>
      <left style="thin">
        <color rgb="FF0C0C0C"/>
      </left>
      <right/>
      <top style="thin">
        <color rgb="FF0C0C0C"/>
      </top>
      <bottom/>
      <diagonal/>
    </border>
    <border>
      <left/>
      <right style="thin">
        <color rgb="FF0C0C0C"/>
      </right>
      <top style="thin">
        <color rgb="FF0C0C0C"/>
      </top>
      <bottom/>
      <diagonal/>
    </border>
    <border>
      <left/>
      <right/>
      <top style="thin">
        <color rgb="FF0C0C0C"/>
      </top>
      <bottom/>
      <diagonal/>
    </border>
    <border>
      <left/>
      <right/>
      <top/>
      <bottom style="thin">
        <color rgb="FF0C0C0C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C0C0C"/>
      </bottom>
      <diagonal/>
    </border>
    <border>
      <left/>
      <right style="thin">
        <color rgb="FF0C0C0C"/>
      </right>
      <top style="medium">
        <color indexed="64"/>
      </top>
      <bottom style="thin">
        <color rgb="FF0C0C0C"/>
      </bottom>
      <diagonal/>
    </border>
    <border>
      <left style="thin">
        <color rgb="FF0C0C0C"/>
      </left>
      <right/>
      <top style="medium">
        <color indexed="64"/>
      </top>
      <bottom style="thin">
        <color rgb="FF0C0C0C"/>
      </bottom>
      <diagonal/>
    </border>
    <border>
      <left/>
      <right/>
      <top style="medium">
        <color indexed="64"/>
      </top>
      <bottom style="thin">
        <color rgb="FF0C0C0C"/>
      </bottom>
      <diagonal/>
    </border>
    <border>
      <left/>
      <right style="medium">
        <color indexed="64"/>
      </right>
      <top style="medium">
        <color indexed="64"/>
      </top>
      <bottom style="thin">
        <color rgb="FF0C0C0C"/>
      </bottom>
      <diagonal/>
    </border>
    <border>
      <left style="medium">
        <color indexed="64"/>
      </left>
      <right/>
      <top style="thin">
        <color rgb="FF0C0C0C"/>
      </top>
      <bottom style="thin">
        <color rgb="FF0C0C0C"/>
      </bottom>
      <diagonal/>
    </border>
    <border>
      <left/>
      <right style="medium">
        <color indexed="64"/>
      </right>
      <top style="thin">
        <color rgb="FF0C0C0C"/>
      </top>
      <bottom style="thin">
        <color rgb="FF0C0C0C"/>
      </bottom>
      <diagonal/>
    </border>
    <border>
      <left/>
      <right style="thin">
        <color rgb="FF0C0C0C"/>
      </right>
      <top style="thin">
        <color rgb="FF0C0C0C"/>
      </top>
      <bottom style="medium">
        <color indexed="64"/>
      </bottom>
      <diagonal/>
    </border>
    <border>
      <left style="thin">
        <color rgb="FF0C0C0C"/>
      </left>
      <right/>
      <top style="thin">
        <color rgb="FF0C0C0C"/>
      </top>
      <bottom style="medium">
        <color indexed="64"/>
      </bottom>
      <diagonal/>
    </border>
    <border>
      <left/>
      <right/>
      <top style="thin">
        <color rgb="FF0C0C0C"/>
      </top>
      <bottom style="medium">
        <color indexed="64"/>
      </bottom>
      <diagonal/>
    </border>
    <border>
      <left style="medium">
        <color indexed="64"/>
      </left>
      <right/>
      <top style="thin">
        <color rgb="FF0C0C0C"/>
      </top>
      <bottom/>
      <diagonal/>
    </border>
    <border>
      <left/>
      <right style="medium">
        <color indexed="64"/>
      </right>
      <top style="thin">
        <color rgb="FF0C0C0C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C0C0C"/>
      </right>
      <top/>
      <bottom style="medium">
        <color indexed="64"/>
      </bottom>
      <diagonal/>
    </border>
    <border>
      <left style="thin">
        <color rgb="FF0C0C0C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C0C0C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C0C0C"/>
      </left>
      <right/>
      <top/>
      <bottom style="thin">
        <color rgb="FF0C0C0C"/>
      </bottom>
      <diagonal/>
    </border>
    <border>
      <left/>
      <right style="thin">
        <color rgb="FF0C0C0C"/>
      </right>
      <top/>
      <bottom style="thin">
        <color rgb="FF0C0C0C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26">
    <xf numFmtId="0" fontId="0" fillId="0" borderId="0" xfId="0" applyAlignment="1">
      <alignment horizontal="left" vertical="top"/>
    </xf>
    <xf numFmtId="44" fontId="0" fillId="0" borderId="0" xfId="0" applyNumberFormat="1" applyAlignment="1">
      <alignment horizontal="left" vertical="top"/>
    </xf>
    <xf numFmtId="0" fontId="0" fillId="2" borderId="0" xfId="0" applyFill="1" applyAlignment="1">
      <alignment horizontal="left" vertical="top"/>
    </xf>
    <xf numFmtId="0" fontId="14" fillId="3" borderId="0" xfId="0" applyFont="1" applyFill="1" applyAlignment="1">
      <alignment horizontal="left" vertical="top"/>
    </xf>
    <xf numFmtId="0" fontId="10" fillId="0" borderId="8" xfId="0" applyFont="1" applyBorder="1" applyAlignment="1">
      <alignment horizontal="center" vertical="center" wrapText="1"/>
    </xf>
    <xf numFmtId="14" fontId="0" fillId="0" borderId="31" xfId="0" applyNumberFormat="1" applyBorder="1" applyAlignment="1">
      <alignment horizontal="left" vertical="top"/>
    </xf>
    <xf numFmtId="14" fontId="0" fillId="0" borderId="32" xfId="0" applyNumberFormat="1" applyBorder="1" applyAlignment="1">
      <alignment horizontal="left" vertical="top"/>
    </xf>
    <xf numFmtId="0" fontId="0" fillId="0" borderId="0" xfId="0" applyAlignment="1">
      <alignment horizontal="left" vertical="center" wrapText="1"/>
    </xf>
    <xf numFmtId="0" fontId="2" fillId="0" borderId="5" xfId="0" applyFont="1" applyBorder="1" applyAlignment="1">
      <alignment horizontal="center" vertical="top" wrapText="1"/>
    </xf>
    <xf numFmtId="44" fontId="15" fillId="0" borderId="4" xfId="1" applyFont="1" applyFill="1" applyBorder="1" applyAlignment="1">
      <alignment horizontal="right" vertical="center" shrinkToFit="1"/>
    </xf>
    <xf numFmtId="44" fontId="15" fillId="0" borderId="6" xfId="1" applyFont="1" applyFill="1" applyBorder="1" applyAlignment="1">
      <alignment horizontal="right" vertical="center" shrinkToFit="1"/>
    </xf>
    <xf numFmtId="44" fontId="15" fillId="0" borderId="22" xfId="1" applyFont="1" applyFill="1" applyBorder="1" applyAlignment="1">
      <alignment horizontal="right" vertical="center" shrinkToFit="1"/>
    </xf>
    <xf numFmtId="0" fontId="2" fillId="2" borderId="0" xfId="0" applyFont="1" applyFill="1" applyAlignment="1">
      <alignment horizontal="right" vertical="center" wrapText="1"/>
    </xf>
    <xf numFmtId="0" fontId="0" fillId="2" borderId="0" xfId="0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 indent="4"/>
    </xf>
    <xf numFmtId="44" fontId="0" fillId="0" borderId="0" xfId="1" applyFont="1" applyFill="1" applyBorder="1" applyAlignment="1">
      <alignment horizontal="left" vertical="top"/>
    </xf>
    <xf numFmtId="9" fontId="0" fillId="0" borderId="0" xfId="2" applyFont="1" applyFill="1" applyBorder="1" applyAlignment="1">
      <alignment horizontal="center" vertical="top"/>
    </xf>
    <xf numFmtId="0" fontId="2" fillId="0" borderId="21" xfId="0" applyFont="1" applyBorder="1" applyAlignment="1">
      <alignment horizontal="center" vertical="top" wrapText="1"/>
    </xf>
    <xf numFmtId="0" fontId="0" fillId="0" borderId="36" xfId="0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0" fillId="0" borderId="36" xfId="0" applyBorder="1" applyAlignment="1">
      <alignment horizontal="left" wrapText="1"/>
    </xf>
    <xf numFmtId="0" fontId="0" fillId="0" borderId="25" xfId="0" applyBorder="1" applyAlignment="1">
      <alignment horizontal="center" vertical="center" wrapText="1"/>
    </xf>
    <xf numFmtId="0" fontId="0" fillId="0" borderId="35" xfId="0" applyBorder="1" applyAlignment="1">
      <alignment horizontal="left" wrapText="1"/>
    </xf>
    <xf numFmtId="0" fontId="10" fillId="0" borderId="23" xfId="0" applyFont="1" applyBorder="1" applyAlignment="1">
      <alignment horizontal="center" vertical="center" wrapText="1"/>
    </xf>
    <xf numFmtId="14" fontId="0" fillId="0" borderId="38" xfId="0" applyNumberFormat="1" applyBorder="1" applyAlignment="1">
      <alignment horizontal="left" vertical="top"/>
    </xf>
    <xf numFmtId="0" fontId="0" fillId="0" borderId="38" xfId="0" applyBorder="1" applyAlignment="1">
      <alignment horizontal="left" wrapText="1"/>
    </xf>
    <xf numFmtId="0" fontId="16" fillId="0" borderId="26" xfId="0" applyFont="1" applyBorder="1" applyAlignment="1">
      <alignment horizontal="center" vertical="top"/>
    </xf>
    <xf numFmtId="0" fontId="16" fillId="0" borderId="27" xfId="0" applyFont="1" applyBorder="1" applyAlignment="1">
      <alignment horizontal="center" vertical="top"/>
    </xf>
    <xf numFmtId="44" fontId="12" fillId="0" borderId="39" xfId="1" applyFont="1" applyFill="1" applyBorder="1" applyAlignment="1">
      <alignment horizontal="right" vertical="top" shrinkToFit="1"/>
    </xf>
    <xf numFmtId="44" fontId="12" fillId="0" borderId="7" xfId="1" applyFont="1" applyFill="1" applyBorder="1" applyAlignment="1">
      <alignment horizontal="right" vertical="top" shrinkToFit="1"/>
    </xf>
    <xf numFmtId="44" fontId="12" fillId="0" borderId="40" xfId="1" applyFont="1" applyFill="1" applyBorder="1" applyAlignment="1">
      <alignment horizontal="right" vertical="top" shrinkToFit="1"/>
    </xf>
    <xf numFmtId="44" fontId="12" fillId="0" borderId="26" xfId="1" applyFont="1" applyFill="1" applyBorder="1" applyAlignment="1">
      <alignment horizontal="right" vertical="top" shrinkToFit="1"/>
    </xf>
    <xf numFmtId="44" fontId="12" fillId="0" borderId="29" xfId="1" applyFont="1" applyFill="1" applyBorder="1" applyAlignment="1">
      <alignment horizontal="right" vertical="top" shrinkToFit="1"/>
    </xf>
    <xf numFmtId="44" fontId="12" fillId="0" borderId="30" xfId="1" applyFont="1" applyFill="1" applyBorder="1" applyAlignment="1">
      <alignment horizontal="right" vertical="top" shrinkToFit="1"/>
    </xf>
    <xf numFmtId="44" fontId="12" fillId="0" borderId="28" xfId="1" applyFont="1" applyFill="1" applyBorder="1" applyAlignment="1">
      <alignment horizontal="right" vertical="top" shrinkToFit="1"/>
    </xf>
    <xf numFmtId="44" fontId="18" fillId="0" borderId="34" xfId="1" applyFont="1" applyFill="1" applyBorder="1" applyAlignment="1">
      <alignment horizontal="right" vertical="center" indent="3" shrinkToFit="1"/>
    </xf>
    <xf numFmtId="44" fontId="18" fillId="0" borderId="28" xfId="1" applyFont="1" applyFill="1" applyBorder="1" applyAlignment="1">
      <alignment horizontal="right" vertical="center" indent="3" shrinkToFit="1"/>
    </xf>
    <xf numFmtId="44" fontId="18" fillId="0" borderId="27" xfId="1" applyFont="1" applyFill="1" applyBorder="1" applyAlignment="1">
      <alignment horizontal="right" vertical="center" indent="3" shrinkToFit="1"/>
    </xf>
    <xf numFmtId="1" fontId="4" fillId="0" borderId="38" xfId="0" applyNumberFormat="1" applyFont="1" applyBorder="1" applyAlignment="1">
      <alignment horizontal="center" vertical="top" shrinkToFit="1"/>
    </xf>
    <xf numFmtId="44" fontId="12" fillId="0" borderId="38" xfId="1" applyFont="1" applyFill="1" applyBorder="1" applyAlignment="1">
      <alignment horizontal="right" vertical="top" shrinkToFit="1"/>
    </xf>
    <xf numFmtId="44" fontId="12" fillId="0" borderId="38" xfId="1" applyFont="1" applyFill="1" applyBorder="1" applyAlignment="1">
      <alignment horizontal="right" wrapText="1"/>
    </xf>
    <xf numFmtId="1" fontId="7" fillId="0" borderId="38" xfId="0" applyNumberFormat="1" applyFont="1" applyBorder="1" applyAlignment="1">
      <alignment horizontal="center" vertical="top" shrinkToFit="1"/>
    </xf>
    <xf numFmtId="1" fontId="6" fillId="0" borderId="38" xfId="0" applyNumberFormat="1" applyFont="1" applyBorder="1" applyAlignment="1">
      <alignment horizontal="center" vertical="top" shrinkToFit="1"/>
    </xf>
    <xf numFmtId="0" fontId="0" fillId="0" borderId="2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44" fontId="15" fillId="0" borderId="4" xfId="1" applyFont="1" applyFill="1" applyBorder="1" applyAlignment="1">
      <alignment horizontal="right" vertical="center" wrapText="1"/>
    </xf>
    <xf numFmtId="44" fontId="15" fillId="0" borderId="6" xfId="1" applyFont="1" applyFill="1" applyBorder="1" applyAlignment="1">
      <alignment horizontal="right" vertical="center" wrapText="1"/>
    </xf>
    <xf numFmtId="44" fontId="15" fillId="0" borderId="22" xfId="1" applyFont="1" applyFill="1" applyBorder="1" applyAlignment="1">
      <alignment horizontal="right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10" fontId="3" fillId="0" borderId="24" xfId="0" applyNumberFormat="1" applyFont="1" applyBorder="1" applyAlignment="1">
      <alignment horizontal="center" vertical="center" shrinkToFit="1"/>
    </xf>
    <xf numFmtId="10" fontId="3" fillId="0" borderId="25" xfId="0" applyNumberFormat="1" applyFont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left" vertical="center" wrapText="1" indent="1"/>
    </xf>
    <xf numFmtId="0" fontId="5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0" borderId="23" xfId="0" applyBorder="1" applyAlignment="1">
      <alignment horizontal="left" vertical="top" wrapText="1" indent="2"/>
    </xf>
    <xf numFmtId="0" fontId="0" fillId="0" borderId="24" xfId="0" applyBorder="1" applyAlignment="1">
      <alignment horizontal="left" vertical="top" wrapText="1" indent="2"/>
    </xf>
    <xf numFmtId="0" fontId="0" fillId="0" borderId="25" xfId="0" applyBorder="1" applyAlignment="1">
      <alignment horizontal="left" vertical="top" wrapText="1" indent="2"/>
    </xf>
    <xf numFmtId="0" fontId="0" fillId="0" borderId="23" xfId="0" applyBorder="1" applyAlignment="1">
      <alignment horizontal="left" vertical="top" wrapText="1" indent="1"/>
    </xf>
    <xf numFmtId="0" fontId="0" fillId="0" borderId="25" xfId="0" applyBorder="1" applyAlignment="1">
      <alignment horizontal="left" vertical="top" wrapText="1" indent="1"/>
    </xf>
    <xf numFmtId="0" fontId="0" fillId="0" borderId="23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44" fontId="15" fillId="0" borderId="13" xfId="1" applyFont="1" applyFill="1" applyBorder="1" applyAlignment="1">
      <alignment horizontal="right" vertical="top" shrinkToFit="1"/>
    </xf>
    <xf numFmtId="44" fontId="15" fillId="0" borderId="14" xfId="1" applyFont="1" applyFill="1" applyBorder="1" applyAlignment="1">
      <alignment horizontal="right" vertical="top" shrinkToFit="1"/>
    </xf>
    <xf numFmtId="44" fontId="15" fillId="0" borderId="15" xfId="1" applyFont="1" applyFill="1" applyBorder="1" applyAlignment="1">
      <alignment horizontal="right" vertical="top" shrinkToFit="1"/>
    </xf>
    <xf numFmtId="0" fontId="13" fillId="0" borderId="8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center" wrapText="1"/>
    </xf>
    <xf numFmtId="0" fontId="8" fillId="0" borderId="10" xfId="0" applyFont="1" applyBorder="1" applyAlignment="1">
      <alignment horizontal="left" vertical="top" wrapText="1" indent="1"/>
    </xf>
    <xf numFmtId="0" fontId="8" fillId="0" borderId="9" xfId="0" applyFont="1" applyBorder="1" applyAlignment="1">
      <alignment horizontal="left" vertical="top" wrapText="1" inden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4" fontId="15" fillId="3" borderId="1" xfId="1" applyFont="1" applyFill="1" applyBorder="1" applyAlignment="1">
      <alignment horizontal="right" vertical="center" shrinkToFit="1"/>
    </xf>
    <xf numFmtId="44" fontId="15" fillId="3" borderId="3" xfId="1" applyFont="1" applyFill="1" applyBorder="1" applyAlignment="1">
      <alignment horizontal="right" vertical="center" shrinkToFit="1"/>
    </xf>
    <xf numFmtId="44" fontId="15" fillId="3" borderId="17" xfId="1" applyFont="1" applyFill="1" applyBorder="1" applyAlignment="1">
      <alignment horizontal="right" vertical="center" shrinkToFit="1"/>
    </xf>
    <xf numFmtId="0" fontId="2" fillId="2" borderId="33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0" fillId="2" borderId="7" xfId="0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4" fontId="17" fillId="0" borderId="34" xfId="1" applyFont="1" applyFill="1" applyBorder="1" applyAlignment="1">
      <alignment horizontal="right" vertical="center" indent="3" shrinkToFit="1"/>
    </xf>
    <xf numFmtId="44" fontId="17" fillId="0" borderId="28" xfId="1" applyFont="1" applyFill="1" applyBorder="1" applyAlignment="1">
      <alignment horizontal="right" vertical="center" indent="3" shrinkToFit="1"/>
    </xf>
    <xf numFmtId="44" fontId="17" fillId="0" borderId="27" xfId="1" applyFont="1" applyFill="1" applyBorder="1" applyAlignment="1">
      <alignment horizontal="right" vertical="center" indent="3" shrinkToFit="1"/>
    </xf>
    <xf numFmtId="1" fontId="4" fillId="0" borderId="6" xfId="0" applyNumberFormat="1" applyFont="1" applyBorder="1" applyAlignment="1">
      <alignment horizontal="center" vertical="top" shrinkToFit="1"/>
    </xf>
    <xf numFmtId="1" fontId="4" fillId="0" borderId="5" xfId="0" applyNumberFormat="1" applyFont="1" applyBorder="1" applyAlignment="1">
      <alignment horizontal="center" vertical="top" shrinkToFit="1"/>
    </xf>
    <xf numFmtId="44" fontId="12" fillId="0" borderId="1" xfId="1" applyFont="1" applyFill="1" applyBorder="1" applyAlignment="1">
      <alignment horizontal="right" vertical="top" shrinkToFit="1"/>
    </xf>
    <xf numFmtId="44" fontId="12" fillId="0" borderId="3" xfId="1" applyFont="1" applyFill="1" applyBorder="1" applyAlignment="1">
      <alignment horizontal="right" vertical="top" shrinkToFit="1"/>
    </xf>
    <xf numFmtId="44" fontId="12" fillId="0" borderId="2" xfId="1" applyFont="1" applyFill="1" applyBorder="1" applyAlignment="1">
      <alignment horizontal="right" vertical="top" shrinkToFit="1"/>
    </xf>
    <xf numFmtId="44" fontId="12" fillId="0" borderId="4" xfId="1" applyFont="1" applyFill="1" applyBorder="1" applyAlignment="1">
      <alignment horizontal="right" vertical="top" indent="3" shrinkToFit="1"/>
    </xf>
    <xf numFmtId="44" fontId="12" fillId="0" borderId="6" xfId="1" applyFont="1" applyFill="1" applyBorder="1" applyAlignment="1">
      <alignment horizontal="right" vertical="top" indent="3" shrinkToFit="1"/>
    </xf>
    <xf numFmtId="1" fontId="4" fillId="0" borderId="20" xfId="0" applyNumberFormat="1" applyFont="1" applyBorder="1" applyAlignment="1">
      <alignment horizontal="center" vertical="top" shrinkToFit="1"/>
    </xf>
    <xf numFmtId="1" fontId="4" fillId="0" borderId="18" xfId="0" applyNumberFormat="1" applyFont="1" applyBorder="1" applyAlignment="1">
      <alignment horizontal="center" vertical="top" shrinkToFit="1"/>
    </xf>
    <xf numFmtId="44" fontId="12" fillId="0" borderId="19" xfId="1" applyFont="1" applyFill="1" applyBorder="1" applyAlignment="1">
      <alignment horizontal="right" vertical="top" shrinkToFit="1"/>
    </xf>
    <xf numFmtId="44" fontId="12" fillId="0" borderId="20" xfId="1" applyFont="1" applyFill="1" applyBorder="1" applyAlignment="1">
      <alignment horizontal="right" vertical="top" shrinkToFit="1"/>
    </xf>
    <xf numFmtId="44" fontId="12" fillId="0" borderId="18" xfId="1" applyFont="1" applyFill="1" applyBorder="1" applyAlignment="1">
      <alignment horizontal="right" vertical="top" shrinkToFit="1"/>
    </xf>
    <xf numFmtId="44" fontId="12" fillId="0" borderId="19" xfId="1" applyFont="1" applyFill="1" applyBorder="1" applyAlignment="1">
      <alignment horizontal="right" vertical="top" indent="3" shrinkToFit="1"/>
    </xf>
    <xf numFmtId="44" fontId="12" fillId="0" borderId="20" xfId="1" applyFont="1" applyFill="1" applyBorder="1" applyAlignment="1">
      <alignment horizontal="right" vertical="top" indent="3" shrinkToFit="1"/>
    </xf>
    <xf numFmtId="1" fontId="4" fillId="0" borderId="3" xfId="0" applyNumberFormat="1" applyFont="1" applyBorder="1" applyAlignment="1">
      <alignment horizontal="center" vertical="top" shrinkToFit="1"/>
    </xf>
    <xf numFmtId="1" fontId="4" fillId="0" borderId="2" xfId="0" applyNumberFormat="1" applyFont="1" applyBorder="1" applyAlignment="1">
      <alignment horizontal="center" vertical="top" shrinkToFit="1"/>
    </xf>
    <xf numFmtId="1" fontId="7" fillId="0" borderId="3" xfId="0" applyNumberFormat="1" applyFont="1" applyBorder="1" applyAlignment="1">
      <alignment horizontal="center" vertical="top" shrinkToFit="1"/>
    </xf>
    <xf numFmtId="1" fontId="7" fillId="0" borderId="2" xfId="0" applyNumberFormat="1" applyFont="1" applyBorder="1" applyAlignment="1">
      <alignment horizontal="center" vertical="top" shrinkToFit="1"/>
    </xf>
    <xf numFmtId="44" fontId="12" fillId="0" borderId="1" xfId="1" applyFont="1" applyFill="1" applyBorder="1" applyAlignment="1">
      <alignment horizontal="right" wrapText="1"/>
    </xf>
    <xf numFmtId="44" fontId="12" fillId="0" borderId="2" xfId="1" applyFont="1" applyFill="1" applyBorder="1" applyAlignment="1">
      <alignment horizontal="right" wrapText="1"/>
    </xf>
    <xf numFmtId="1" fontId="4" fillId="0" borderId="14" xfId="0" applyNumberFormat="1" applyFont="1" applyBorder="1" applyAlignment="1">
      <alignment horizontal="center" vertical="top" shrinkToFit="1"/>
    </xf>
    <xf numFmtId="1" fontId="4" fillId="0" borderId="12" xfId="0" applyNumberFormat="1" applyFont="1" applyBorder="1" applyAlignment="1">
      <alignment horizontal="center" vertical="top" shrinkToFit="1"/>
    </xf>
    <xf numFmtId="44" fontId="12" fillId="0" borderId="13" xfId="1" applyFont="1" applyFill="1" applyBorder="1" applyAlignment="1">
      <alignment horizontal="right" vertical="top" shrinkToFit="1"/>
    </xf>
    <xf numFmtId="44" fontId="12" fillId="0" borderId="14" xfId="1" applyFont="1" applyFill="1" applyBorder="1" applyAlignment="1">
      <alignment horizontal="right" vertical="top" shrinkToFit="1"/>
    </xf>
    <xf numFmtId="44" fontId="12" fillId="0" borderId="12" xfId="1" applyFont="1" applyFill="1" applyBorder="1" applyAlignment="1">
      <alignment horizontal="right" vertical="top" shrinkToFit="1"/>
    </xf>
    <xf numFmtId="44" fontId="12" fillId="0" borderId="13" xfId="1" applyFont="1" applyFill="1" applyBorder="1" applyAlignment="1">
      <alignment horizontal="right" wrapText="1"/>
    </xf>
    <xf numFmtId="44" fontId="12" fillId="0" borderId="12" xfId="1" applyFont="1" applyFill="1" applyBorder="1" applyAlignment="1">
      <alignment horizontal="right" wrapText="1"/>
    </xf>
    <xf numFmtId="1" fontId="6" fillId="0" borderId="3" xfId="0" applyNumberFormat="1" applyFont="1" applyBorder="1" applyAlignment="1">
      <alignment horizontal="center" vertical="top" shrinkToFit="1"/>
    </xf>
    <xf numFmtId="1" fontId="6" fillId="0" borderId="2" xfId="0" applyNumberFormat="1" applyFont="1" applyBorder="1" applyAlignment="1">
      <alignment horizontal="center" vertical="top" shrinkToFi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 indent="2"/>
    </xf>
    <xf numFmtId="0" fontId="0" fillId="0" borderId="10" xfId="0" applyBorder="1" applyAlignment="1">
      <alignment horizontal="left" vertical="top" wrapText="1" indent="2"/>
    </xf>
    <xf numFmtId="0" fontId="0" fillId="0" borderId="9" xfId="0" applyBorder="1" applyAlignment="1">
      <alignment horizontal="left" vertical="top" wrapText="1" indent="2"/>
    </xf>
    <xf numFmtId="0" fontId="0" fillId="0" borderId="8" xfId="0" applyBorder="1" applyAlignment="1">
      <alignment horizontal="left" vertical="top" wrapText="1" indent="1"/>
    </xf>
    <xf numFmtId="0" fontId="0" fillId="0" borderId="9" xfId="0" applyBorder="1" applyAlignment="1">
      <alignment horizontal="left" vertical="top" wrapText="1" inden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27259</xdr:colOff>
      <xdr:row>18</xdr:row>
      <xdr:rowOff>0</xdr:rowOff>
    </xdr:from>
    <xdr:ext cx="1426845" cy="0"/>
    <xdr:sp macro="" textlink="">
      <xdr:nvSpPr>
        <xdr:cNvPr id="2" name="Shape 7">
          <a:extLst>
            <a:ext uri="{FF2B5EF4-FFF2-40B4-BE49-F238E27FC236}">
              <a16:creationId xmlns:a16="http://schemas.microsoft.com/office/drawing/2014/main" id="{7178C411-A716-4D2A-B3FD-F8067C3BEB19}"/>
            </a:ext>
          </a:extLst>
        </xdr:cNvPr>
        <xdr:cNvSpPr/>
      </xdr:nvSpPr>
      <xdr:spPr>
        <a:xfrm>
          <a:off x="4532584" y="7410450"/>
          <a:ext cx="1426845" cy="0"/>
        </a:xfrm>
        <a:custGeom>
          <a:avLst/>
          <a:gdLst/>
          <a:ahLst/>
          <a:cxnLst/>
          <a:rect l="0" t="0" r="0" b="0"/>
          <a:pathLst>
            <a:path w="1426845">
              <a:moveTo>
                <a:pt x="0" y="0"/>
              </a:moveTo>
              <a:lnTo>
                <a:pt x="1426559" y="0"/>
              </a:lnTo>
            </a:path>
          </a:pathLst>
        </a:custGeom>
        <a:ln w="9144">
          <a:solidFill>
            <a:srgbClr val="282828"/>
          </a:solidFill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27259</xdr:colOff>
      <xdr:row>30</xdr:row>
      <xdr:rowOff>0</xdr:rowOff>
    </xdr:from>
    <xdr:ext cx="1426845" cy="0"/>
    <xdr:sp macro="" textlink="">
      <xdr:nvSpPr>
        <xdr:cNvPr id="2" name="Shape 7">
          <a:extLst>
            <a:ext uri="{FF2B5EF4-FFF2-40B4-BE49-F238E27FC236}">
              <a16:creationId xmlns:a16="http://schemas.microsoft.com/office/drawing/2014/main" id="{42DEAAD1-0127-4FD2-B2EA-C5216E7E84A1}"/>
            </a:ext>
          </a:extLst>
        </xdr:cNvPr>
        <xdr:cNvSpPr/>
      </xdr:nvSpPr>
      <xdr:spPr>
        <a:xfrm>
          <a:off x="4532584" y="8210550"/>
          <a:ext cx="1426845" cy="0"/>
        </a:xfrm>
        <a:custGeom>
          <a:avLst/>
          <a:gdLst/>
          <a:ahLst/>
          <a:cxnLst/>
          <a:rect l="0" t="0" r="0" b="0"/>
          <a:pathLst>
            <a:path w="1426845">
              <a:moveTo>
                <a:pt x="0" y="0"/>
              </a:moveTo>
              <a:lnTo>
                <a:pt x="1426559" y="0"/>
              </a:lnTo>
            </a:path>
          </a:pathLst>
        </a:custGeom>
        <a:ln w="9144">
          <a:solidFill>
            <a:srgbClr val="282828"/>
          </a:solidFill>
        </a:ln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27259</xdr:colOff>
      <xdr:row>34</xdr:row>
      <xdr:rowOff>0</xdr:rowOff>
    </xdr:from>
    <xdr:ext cx="1426845" cy="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1426845" cy="0"/>
        </a:xfrm>
        <a:custGeom>
          <a:avLst/>
          <a:gdLst/>
          <a:ahLst/>
          <a:cxnLst/>
          <a:rect l="0" t="0" r="0" b="0"/>
          <a:pathLst>
            <a:path w="1426845">
              <a:moveTo>
                <a:pt x="0" y="0"/>
              </a:moveTo>
              <a:lnTo>
                <a:pt x="1426559" y="0"/>
              </a:lnTo>
            </a:path>
          </a:pathLst>
        </a:custGeom>
        <a:ln w="9144">
          <a:solidFill>
            <a:srgbClr val="282828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D6F3-AE2E-4616-9981-B06FC13AA185}">
  <dimension ref="A1:Q20"/>
  <sheetViews>
    <sheetView tabSelected="1" workbookViewId="0">
      <selection activeCell="D2" sqref="D2:F2"/>
    </sheetView>
  </sheetViews>
  <sheetFormatPr baseColWidth="10" defaultColWidth="9.33203125" defaultRowHeight="12.75" x14ac:dyDescent="0.2"/>
  <cols>
    <col min="1" max="1" width="10.5" bestFit="1" customWidth="1"/>
    <col min="2" max="2" width="25.5" customWidth="1"/>
    <col min="3" max="4" width="1.1640625" customWidth="1"/>
    <col min="5" max="5" width="15.1640625" customWidth="1"/>
    <col min="6" max="6" width="1.1640625" customWidth="1"/>
    <col min="7" max="7" width="11.5" customWidth="1"/>
    <col min="8" max="8" width="1.1640625" customWidth="1"/>
    <col min="9" max="9" width="11.5" customWidth="1"/>
    <col min="10" max="10" width="3.83203125" customWidth="1"/>
    <col min="11" max="11" width="6.83203125" customWidth="1"/>
    <col min="12" max="12" width="8" customWidth="1"/>
    <col min="13" max="14" width="1.1640625" customWidth="1"/>
    <col min="16" max="16" width="11.5" style="15" bestFit="1" customWidth="1"/>
    <col min="17" max="17" width="19.33203125" style="15" customWidth="1"/>
  </cols>
  <sheetData>
    <row r="1" spans="1:17" ht="30.6" customHeight="1" thickBot="1" x14ac:dyDescent="0.25">
      <c r="A1" s="3"/>
      <c r="B1" s="63" t="s">
        <v>7</v>
      </c>
      <c r="C1" s="64"/>
      <c r="D1" s="65">
        <v>4500000</v>
      </c>
      <c r="E1" s="66"/>
      <c r="F1" s="67"/>
      <c r="G1" s="68" t="s">
        <v>8</v>
      </c>
      <c r="H1" s="69"/>
      <c r="I1" s="70"/>
      <c r="J1" s="70"/>
      <c r="K1" s="71"/>
      <c r="L1" s="71"/>
      <c r="M1" s="72"/>
      <c r="N1" s="7"/>
    </row>
    <row r="2" spans="1:17" ht="34.5" customHeight="1" thickBot="1" x14ac:dyDescent="0.25">
      <c r="A2" s="3"/>
      <c r="B2" s="73" t="s">
        <v>11</v>
      </c>
      <c r="C2" s="74"/>
      <c r="D2" s="75">
        <f>+D1*0.3</f>
        <v>1350000</v>
      </c>
      <c r="E2" s="76"/>
      <c r="F2" s="77"/>
      <c r="G2" s="78"/>
      <c r="H2" s="79"/>
      <c r="I2" s="80"/>
      <c r="J2" s="80"/>
      <c r="K2" s="81" t="s">
        <v>14</v>
      </c>
      <c r="L2" s="82"/>
      <c r="M2" s="83"/>
      <c r="N2" s="7"/>
    </row>
    <row r="3" spans="1:17" ht="34.5" customHeight="1" x14ac:dyDescent="0.2">
      <c r="A3" s="3"/>
      <c r="B3" s="17" t="s">
        <v>12</v>
      </c>
      <c r="C3" s="8"/>
      <c r="D3" s="9"/>
      <c r="E3" s="10">
        <f>+D1*0.1</f>
        <v>450000</v>
      </c>
      <c r="F3" s="11"/>
      <c r="G3" s="12"/>
      <c r="H3" s="12"/>
      <c r="I3" s="13"/>
      <c r="J3" s="13"/>
      <c r="K3" s="14"/>
      <c r="L3" s="14"/>
      <c r="M3" s="14"/>
      <c r="N3" s="7"/>
    </row>
    <row r="4" spans="1:17" ht="34.5" customHeight="1" thickBot="1" x14ac:dyDescent="0.25">
      <c r="A4" s="3"/>
      <c r="B4" s="17" t="s">
        <v>13</v>
      </c>
      <c r="C4" s="8"/>
      <c r="D4" s="9"/>
      <c r="E4" s="10">
        <f>+D1*0.1</f>
        <v>450000</v>
      </c>
      <c r="F4" s="11"/>
      <c r="G4" s="12"/>
      <c r="H4" s="12"/>
      <c r="I4" s="13"/>
      <c r="J4" s="13"/>
      <c r="K4" s="14"/>
      <c r="L4" s="14"/>
      <c r="M4" s="14"/>
      <c r="N4" s="7"/>
      <c r="Q4" s="16"/>
    </row>
    <row r="5" spans="1:17" ht="36" customHeight="1" thickBot="1" x14ac:dyDescent="0.25">
      <c r="A5" s="3"/>
      <c r="B5" s="43" t="s">
        <v>0</v>
      </c>
      <c r="C5" s="44"/>
      <c r="D5" s="45">
        <f>+D1-D2-E3-E4</f>
        <v>2250000</v>
      </c>
      <c r="E5" s="46"/>
      <c r="F5" s="47"/>
      <c r="G5" s="48" t="s">
        <v>10</v>
      </c>
      <c r="H5" s="49"/>
      <c r="I5" s="50">
        <v>9.5000000000000001E-2</v>
      </c>
      <c r="J5" s="51"/>
      <c r="K5" s="52"/>
      <c r="L5" s="52"/>
      <c r="M5" s="52"/>
      <c r="N5" s="7"/>
    </row>
    <row r="6" spans="1:17" ht="36" customHeight="1" x14ac:dyDescent="0.2">
      <c r="A6" s="23" t="s">
        <v>6</v>
      </c>
      <c r="B6" s="53" t="s">
        <v>1</v>
      </c>
      <c r="C6" s="54"/>
      <c r="D6" s="55" t="s">
        <v>2</v>
      </c>
      <c r="E6" s="56"/>
      <c r="F6" s="57"/>
      <c r="G6" s="58" t="s">
        <v>3</v>
      </c>
      <c r="H6" s="59"/>
      <c r="I6" s="58" t="s">
        <v>4</v>
      </c>
      <c r="J6" s="59"/>
      <c r="K6" s="60" t="s">
        <v>5</v>
      </c>
      <c r="L6" s="61"/>
      <c r="M6" s="62"/>
      <c r="N6" s="21"/>
    </row>
    <row r="7" spans="1:17" ht="15.75" customHeight="1" x14ac:dyDescent="0.25">
      <c r="A7" s="24"/>
      <c r="B7" s="38">
        <v>1</v>
      </c>
      <c r="C7" s="38"/>
      <c r="D7" s="39">
        <f>+D5</f>
        <v>2250000</v>
      </c>
      <c r="E7" s="39"/>
      <c r="F7" s="39"/>
      <c r="G7" s="40">
        <f t="shared" ref="G7:G18" si="0">+(D7*($I$5/12))</f>
        <v>17812.5</v>
      </c>
      <c r="H7" s="40"/>
      <c r="I7" s="40">
        <f>+$D$7/12</f>
        <v>187500</v>
      </c>
      <c r="J7" s="40"/>
      <c r="K7" s="39">
        <f>+G7+I7</f>
        <v>205312.5</v>
      </c>
      <c r="L7" s="39"/>
      <c r="M7" s="39"/>
      <c r="N7" s="25"/>
    </row>
    <row r="8" spans="1:17" ht="15.75" customHeight="1" x14ac:dyDescent="0.25">
      <c r="A8" s="24"/>
      <c r="B8" s="42">
        <v>2</v>
      </c>
      <c r="C8" s="42"/>
      <c r="D8" s="39">
        <f>+D7-I7</f>
        <v>2062500</v>
      </c>
      <c r="E8" s="39"/>
      <c r="F8" s="39"/>
      <c r="G8" s="40">
        <f t="shared" si="0"/>
        <v>16328.125000000002</v>
      </c>
      <c r="H8" s="40"/>
      <c r="I8" s="40">
        <f t="shared" ref="I8:I18" si="1">+$D$7/12</f>
        <v>187500</v>
      </c>
      <c r="J8" s="40"/>
      <c r="K8" s="39">
        <f t="shared" ref="K8:K18" si="2">+G8+I8</f>
        <v>203828.125</v>
      </c>
      <c r="L8" s="39"/>
      <c r="M8" s="39"/>
      <c r="N8" s="25"/>
    </row>
    <row r="9" spans="1:17" ht="15.75" customHeight="1" x14ac:dyDescent="0.25">
      <c r="A9" s="24"/>
      <c r="B9" s="38">
        <v>3</v>
      </c>
      <c r="C9" s="38"/>
      <c r="D9" s="39">
        <f t="shared" ref="D9:D18" si="3">+D8-I8</f>
        <v>1875000</v>
      </c>
      <c r="E9" s="39"/>
      <c r="F9" s="39"/>
      <c r="G9" s="40">
        <f t="shared" si="0"/>
        <v>14843.750000000002</v>
      </c>
      <c r="H9" s="40"/>
      <c r="I9" s="40">
        <f t="shared" si="1"/>
        <v>187500</v>
      </c>
      <c r="J9" s="40"/>
      <c r="K9" s="39">
        <f t="shared" si="2"/>
        <v>202343.75</v>
      </c>
      <c r="L9" s="39"/>
      <c r="M9" s="39"/>
      <c r="N9" s="25"/>
    </row>
    <row r="10" spans="1:17" ht="15.75" customHeight="1" x14ac:dyDescent="0.25">
      <c r="A10" s="24"/>
      <c r="B10" s="38">
        <v>4</v>
      </c>
      <c r="C10" s="38"/>
      <c r="D10" s="39">
        <f t="shared" si="3"/>
        <v>1687500</v>
      </c>
      <c r="E10" s="39"/>
      <c r="F10" s="39"/>
      <c r="G10" s="40">
        <f t="shared" si="0"/>
        <v>13359.375000000002</v>
      </c>
      <c r="H10" s="40"/>
      <c r="I10" s="40">
        <f t="shared" si="1"/>
        <v>187500</v>
      </c>
      <c r="J10" s="40"/>
      <c r="K10" s="39">
        <f t="shared" si="2"/>
        <v>200859.375</v>
      </c>
      <c r="L10" s="39"/>
      <c r="M10" s="39"/>
      <c r="N10" s="25"/>
    </row>
    <row r="11" spans="1:17" ht="15.75" customHeight="1" x14ac:dyDescent="0.25">
      <c r="A11" s="24"/>
      <c r="B11" s="38">
        <v>5</v>
      </c>
      <c r="C11" s="38"/>
      <c r="D11" s="39">
        <f t="shared" si="3"/>
        <v>1500000</v>
      </c>
      <c r="E11" s="39"/>
      <c r="F11" s="39"/>
      <c r="G11" s="40">
        <f t="shared" si="0"/>
        <v>11875.000000000002</v>
      </c>
      <c r="H11" s="40"/>
      <c r="I11" s="40">
        <f t="shared" si="1"/>
        <v>187500</v>
      </c>
      <c r="J11" s="40"/>
      <c r="K11" s="39">
        <f t="shared" si="2"/>
        <v>199375</v>
      </c>
      <c r="L11" s="39"/>
      <c r="M11" s="39"/>
      <c r="N11" s="25"/>
    </row>
    <row r="12" spans="1:17" ht="15.75" customHeight="1" x14ac:dyDescent="0.25">
      <c r="A12" s="24"/>
      <c r="B12" s="38">
        <v>6</v>
      </c>
      <c r="C12" s="38"/>
      <c r="D12" s="39">
        <f t="shared" si="3"/>
        <v>1312500</v>
      </c>
      <c r="E12" s="39"/>
      <c r="F12" s="39"/>
      <c r="G12" s="40">
        <f t="shared" si="0"/>
        <v>10390.625</v>
      </c>
      <c r="H12" s="40"/>
      <c r="I12" s="40">
        <f t="shared" si="1"/>
        <v>187500</v>
      </c>
      <c r="J12" s="40"/>
      <c r="K12" s="39">
        <f t="shared" si="2"/>
        <v>197890.625</v>
      </c>
      <c r="L12" s="39"/>
      <c r="M12" s="39"/>
      <c r="N12" s="25"/>
    </row>
    <row r="13" spans="1:17" ht="15.75" customHeight="1" x14ac:dyDescent="0.25">
      <c r="A13" s="24"/>
      <c r="B13" s="38">
        <v>7</v>
      </c>
      <c r="C13" s="38"/>
      <c r="D13" s="39">
        <f t="shared" si="3"/>
        <v>1125000</v>
      </c>
      <c r="E13" s="39"/>
      <c r="F13" s="39"/>
      <c r="G13" s="40">
        <f t="shared" si="0"/>
        <v>8906.25</v>
      </c>
      <c r="H13" s="40"/>
      <c r="I13" s="40">
        <f t="shared" si="1"/>
        <v>187500</v>
      </c>
      <c r="J13" s="40"/>
      <c r="K13" s="39">
        <f t="shared" si="2"/>
        <v>196406.25</v>
      </c>
      <c r="L13" s="39"/>
      <c r="M13" s="39"/>
      <c r="N13" s="25"/>
    </row>
    <row r="14" spans="1:17" ht="15.75" customHeight="1" x14ac:dyDescent="0.25">
      <c r="A14" s="24"/>
      <c r="B14" s="38">
        <v>8</v>
      </c>
      <c r="C14" s="38"/>
      <c r="D14" s="39">
        <f t="shared" si="3"/>
        <v>937500</v>
      </c>
      <c r="E14" s="39"/>
      <c r="F14" s="39"/>
      <c r="G14" s="40">
        <f t="shared" si="0"/>
        <v>7421.8750000000009</v>
      </c>
      <c r="H14" s="40"/>
      <c r="I14" s="40">
        <f t="shared" si="1"/>
        <v>187500</v>
      </c>
      <c r="J14" s="40"/>
      <c r="K14" s="39">
        <f t="shared" si="2"/>
        <v>194921.875</v>
      </c>
      <c r="L14" s="39"/>
      <c r="M14" s="39"/>
      <c r="N14" s="25"/>
    </row>
    <row r="15" spans="1:17" ht="15.75" customHeight="1" x14ac:dyDescent="0.25">
      <c r="A15" s="24"/>
      <c r="B15" s="38">
        <v>9</v>
      </c>
      <c r="C15" s="38"/>
      <c r="D15" s="39">
        <f t="shared" si="3"/>
        <v>750000</v>
      </c>
      <c r="E15" s="39"/>
      <c r="F15" s="39"/>
      <c r="G15" s="40">
        <f t="shared" si="0"/>
        <v>5937.5000000000009</v>
      </c>
      <c r="H15" s="40"/>
      <c r="I15" s="40">
        <f t="shared" si="1"/>
        <v>187500</v>
      </c>
      <c r="J15" s="40"/>
      <c r="K15" s="39">
        <f t="shared" si="2"/>
        <v>193437.5</v>
      </c>
      <c r="L15" s="39"/>
      <c r="M15" s="39"/>
      <c r="N15" s="25"/>
    </row>
    <row r="16" spans="1:17" ht="15.75" customHeight="1" x14ac:dyDescent="0.25">
      <c r="A16" s="24"/>
      <c r="B16" s="41">
        <v>10</v>
      </c>
      <c r="C16" s="41"/>
      <c r="D16" s="39">
        <f t="shared" si="3"/>
        <v>562500</v>
      </c>
      <c r="E16" s="39"/>
      <c r="F16" s="39"/>
      <c r="G16" s="40">
        <f t="shared" si="0"/>
        <v>4453.125</v>
      </c>
      <c r="H16" s="40"/>
      <c r="I16" s="40">
        <f t="shared" si="1"/>
        <v>187500</v>
      </c>
      <c r="J16" s="40"/>
      <c r="K16" s="39">
        <f t="shared" si="2"/>
        <v>191953.125</v>
      </c>
      <c r="L16" s="39"/>
      <c r="M16" s="39"/>
      <c r="N16" s="25"/>
    </row>
    <row r="17" spans="1:14" ht="15.75" customHeight="1" x14ac:dyDescent="0.25">
      <c r="A17" s="24"/>
      <c r="B17" s="38">
        <v>11</v>
      </c>
      <c r="C17" s="38"/>
      <c r="D17" s="39">
        <f t="shared" si="3"/>
        <v>375000</v>
      </c>
      <c r="E17" s="39"/>
      <c r="F17" s="39"/>
      <c r="G17" s="40">
        <f t="shared" si="0"/>
        <v>2968.7500000000005</v>
      </c>
      <c r="H17" s="40"/>
      <c r="I17" s="40">
        <f t="shared" si="1"/>
        <v>187500</v>
      </c>
      <c r="J17" s="40"/>
      <c r="K17" s="39">
        <f t="shared" si="2"/>
        <v>190468.75</v>
      </c>
      <c r="L17" s="39"/>
      <c r="M17" s="39"/>
      <c r="N17" s="25"/>
    </row>
    <row r="18" spans="1:14" ht="15.75" customHeight="1" x14ac:dyDescent="0.25">
      <c r="A18" s="24"/>
      <c r="B18" s="38">
        <v>12</v>
      </c>
      <c r="C18" s="38"/>
      <c r="D18" s="39">
        <f t="shared" si="3"/>
        <v>187500</v>
      </c>
      <c r="E18" s="39"/>
      <c r="F18" s="39"/>
      <c r="G18" s="40">
        <f t="shared" si="0"/>
        <v>1484.3750000000002</v>
      </c>
      <c r="H18" s="40"/>
      <c r="I18" s="40">
        <f t="shared" si="1"/>
        <v>187500</v>
      </c>
      <c r="J18" s="40"/>
      <c r="K18" s="39">
        <f t="shared" si="2"/>
        <v>188984.375</v>
      </c>
      <c r="L18" s="39"/>
      <c r="M18" s="39"/>
      <c r="N18" s="25"/>
    </row>
    <row r="19" spans="1:14" ht="15.75" customHeight="1" thickBot="1" x14ac:dyDescent="0.25">
      <c r="A19" s="2"/>
      <c r="B19" s="26" t="s">
        <v>9</v>
      </c>
      <c r="C19" s="27"/>
      <c r="D19" s="28">
        <f t="shared" ref="D19" si="4">+D18-I18</f>
        <v>0</v>
      </c>
      <c r="E19" s="29"/>
      <c r="F19" s="30"/>
      <c r="G19" s="31">
        <f>SUM(G7:H18)</f>
        <v>115781.25</v>
      </c>
      <c r="H19" s="32"/>
      <c r="I19" s="33">
        <f>SUM(I7:J18)</f>
        <v>2250000</v>
      </c>
      <c r="J19" s="34"/>
      <c r="K19" s="35">
        <f>SUM(K7:M18)</f>
        <v>2365781.25</v>
      </c>
      <c r="L19" s="36"/>
      <c r="M19" s="37"/>
    </row>
    <row r="20" spans="1:14" x14ac:dyDescent="0.2">
      <c r="I20" s="1"/>
    </row>
  </sheetData>
  <mergeCells count="85">
    <mergeCell ref="B2:C2"/>
    <mergeCell ref="D2:F2"/>
    <mergeCell ref="G2:H2"/>
    <mergeCell ref="I2:J2"/>
    <mergeCell ref="K2:M2"/>
    <mergeCell ref="B1:C1"/>
    <mergeCell ref="D1:F1"/>
    <mergeCell ref="G1:H1"/>
    <mergeCell ref="I1:J1"/>
    <mergeCell ref="K1:M1"/>
    <mergeCell ref="B6:C6"/>
    <mergeCell ref="D6:F6"/>
    <mergeCell ref="G6:H6"/>
    <mergeCell ref="I6:J6"/>
    <mergeCell ref="K6:M6"/>
    <mergeCell ref="B5:C5"/>
    <mergeCell ref="D5:F5"/>
    <mergeCell ref="G5:H5"/>
    <mergeCell ref="I5:J5"/>
    <mergeCell ref="K5:M5"/>
    <mergeCell ref="B8:C8"/>
    <mergeCell ref="D8:F8"/>
    <mergeCell ref="G8:H8"/>
    <mergeCell ref="I8:J8"/>
    <mergeCell ref="K8:M8"/>
    <mergeCell ref="B7:C7"/>
    <mergeCell ref="D7:F7"/>
    <mergeCell ref="G7:H7"/>
    <mergeCell ref="I7:J7"/>
    <mergeCell ref="K7:M7"/>
    <mergeCell ref="B10:C10"/>
    <mergeCell ref="D10:F10"/>
    <mergeCell ref="G10:H10"/>
    <mergeCell ref="I10:J10"/>
    <mergeCell ref="K10:M10"/>
    <mergeCell ref="B9:C9"/>
    <mergeCell ref="D9:F9"/>
    <mergeCell ref="G9:H9"/>
    <mergeCell ref="I9:J9"/>
    <mergeCell ref="K9:M9"/>
    <mergeCell ref="B12:C12"/>
    <mergeCell ref="D12:F12"/>
    <mergeCell ref="G12:H12"/>
    <mergeCell ref="I12:J12"/>
    <mergeCell ref="K12:M12"/>
    <mergeCell ref="B11:C11"/>
    <mergeCell ref="D11:F11"/>
    <mergeCell ref="G11:H11"/>
    <mergeCell ref="I11:J11"/>
    <mergeCell ref="K11:M11"/>
    <mergeCell ref="B14:C14"/>
    <mergeCell ref="D14:F14"/>
    <mergeCell ref="G14:H14"/>
    <mergeCell ref="I14:J14"/>
    <mergeCell ref="K14:M14"/>
    <mergeCell ref="B13:C13"/>
    <mergeCell ref="D13:F13"/>
    <mergeCell ref="G13:H13"/>
    <mergeCell ref="I13:J13"/>
    <mergeCell ref="K13:M13"/>
    <mergeCell ref="B16:C16"/>
    <mergeCell ref="D16:F16"/>
    <mergeCell ref="G16:H16"/>
    <mergeCell ref="I16:J16"/>
    <mergeCell ref="K16:M16"/>
    <mergeCell ref="B15:C15"/>
    <mergeCell ref="D15:F15"/>
    <mergeCell ref="G15:H15"/>
    <mergeCell ref="I15:J15"/>
    <mergeCell ref="K15:M15"/>
    <mergeCell ref="B18:C18"/>
    <mergeCell ref="D18:F18"/>
    <mergeCell ref="G18:H18"/>
    <mergeCell ref="I18:J18"/>
    <mergeCell ref="K18:M18"/>
    <mergeCell ref="B17:C17"/>
    <mergeCell ref="D17:F17"/>
    <mergeCell ref="G17:H17"/>
    <mergeCell ref="I17:J17"/>
    <mergeCell ref="K17:M17"/>
    <mergeCell ref="B19:C19"/>
    <mergeCell ref="D19:F19"/>
    <mergeCell ref="G19:H19"/>
    <mergeCell ref="I19:J19"/>
    <mergeCell ref="K19:M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0F4D7-BB1A-42E9-B395-4C7ED7FDA0DB}">
  <dimension ref="A1:Q32"/>
  <sheetViews>
    <sheetView workbookViewId="0">
      <selection activeCell="D2" sqref="D2:F2"/>
    </sheetView>
  </sheetViews>
  <sheetFormatPr baseColWidth="10" defaultColWidth="9.33203125" defaultRowHeight="12.75" x14ac:dyDescent="0.2"/>
  <cols>
    <col min="1" max="1" width="10.5" bestFit="1" customWidth="1"/>
    <col min="2" max="2" width="25.5" customWidth="1"/>
    <col min="3" max="4" width="1.1640625" customWidth="1"/>
    <col min="5" max="5" width="15.1640625" customWidth="1"/>
    <col min="6" max="6" width="1.1640625" customWidth="1"/>
    <col min="7" max="7" width="11.5" customWidth="1"/>
    <col min="8" max="8" width="1.1640625" customWidth="1"/>
    <col min="9" max="9" width="11.5" customWidth="1"/>
    <col min="10" max="10" width="3" customWidth="1"/>
    <col min="11" max="11" width="6.83203125" customWidth="1"/>
    <col min="12" max="12" width="8" customWidth="1"/>
    <col min="13" max="14" width="1.1640625" customWidth="1"/>
    <col min="16" max="16" width="11.5" style="15" bestFit="1" customWidth="1"/>
    <col min="17" max="17" width="19.33203125" style="15" customWidth="1"/>
  </cols>
  <sheetData>
    <row r="1" spans="1:17" ht="30.6" customHeight="1" thickBot="1" x14ac:dyDescent="0.25">
      <c r="A1" s="3"/>
      <c r="B1" s="63" t="s">
        <v>7</v>
      </c>
      <c r="C1" s="64"/>
      <c r="D1" s="65">
        <v>4500000</v>
      </c>
      <c r="E1" s="66"/>
      <c r="F1" s="67"/>
      <c r="G1" s="68" t="s">
        <v>8</v>
      </c>
      <c r="H1" s="69"/>
      <c r="I1" s="70"/>
      <c r="J1" s="70"/>
      <c r="K1" s="71"/>
      <c r="L1" s="71"/>
      <c r="M1" s="72"/>
      <c r="N1" s="7"/>
    </row>
    <row r="2" spans="1:17" ht="34.5" customHeight="1" thickBot="1" x14ac:dyDescent="0.25">
      <c r="A2" s="3"/>
      <c r="B2" s="73" t="s">
        <v>11</v>
      </c>
      <c r="C2" s="74"/>
      <c r="D2" s="75">
        <f>+D1*0.3</f>
        <v>1350000</v>
      </c>
      <c r="E2" s="76"/>
      <c r="F2" s="77"/>
      <c r="G2" s="78"/>
      <c r="H2" s="79"/>
      <c r="I2" s="80"/>
      <c r="J2" s="80"/>
      <c r="K2" s="81" t="s">
        <v>14</v>
      </c>
      <c r="L2" s="82"/>
      <c r="M2" s="83"/>
      <c r="N2" s="7"/>
    </row>
    <row r="3" spans="1:17" ht="34.5" customHeight="1" x14ac:dyDescent="0.2">
      <c r="A3" s="3"/>
      <c r="B3" s="17" t="s">
        <v>12</v>
      </c>
      <c r="C3" s="8"/>
      <c r="D3" s="9"/>
      <c r="E3" s="10">
        <f>+D1*0.1</f>
        <v>450000</v>
      </c>
      <c r="F3" s="11"/>
      <c r="G3" s="12"/>
      <c r="H3" s="12"/>
      <c r="I3" s="13"/>
      <c r="J3" s="13"/>
      <c r="K3" s="14"/>
      <c r="L3" s="14"/>
      <c r="M3" s="14"/>
      <c r="N3" s="7"/>
    </row>
    <row r="4" spans="1:17" ht="34.5" customHeight="1" thickBot="1" x14ac:dyDescent="0.25">
      <c r="A4" s="3"/>
      <c r="B4" s="17" t="s">
        <v>13</v>
      </c>
      <c r="C4" s="8"/>
      <c r="D4" s="9"/>
      <c r="E4" s="10">
        <f>+D1*0.1</f>
        <v>450000</v>
      </c>
      <c r="F4" s="11"/>
      <c r="G4" s="12"/>
      <c r="H4" s="12"/>
      <c r="I4" s="13"/>
      <c r="J4" s="13"/>
      <c r="K4" s="14"/>
      <c r="L4" s="14"/>
      <c r="M4" s="14"/>
      <c r="N4" s="7"/>
      <c r="Q4" s="16"/>
    </row>
    <row r="5" spans="1:17" ht="36" customHeight="1" thickBot="1" x14ac:dyDescent="0.25">
      <c r="A5" s="3"/>
      <c r="B5" s="43" t="s">
        <v>0</v>
      </c>
      <c r="C5" s="44"/>
      <c r="D5" s="45">
        <f>+D1-D2-E3-E4</f>
        <v>2250000</v>
      </c>
      <c r="E5" s="46"/>
      <c r="F5" s="47"/>
      <c r="G5" s="48" t="s">
        <v>10</v>
      </c>
      <c r="H5" s="49"/>
      <c r="I5" s="50">
        <v>9.5000000000000001E-2</v>
      </c>
      <c r="J5" s="51"/>
      <c r="K5" s="52"/>
      <c r="L5" s="52"/>
      <c r="M5" s="52"/>
      <c r="N5" s="7"/>
    </row>
    <row r="6" spans="1:17" ht="36" customHeight="1" x14ac:dyDescent="0.2">
      <c r="A6" s="23" t="s">
        <v>6</v>
      </c>
      <c r="B6" s="53" t="s">
        <v>1</v>
      </c>
      <c r="C6" s="54"/>
      <c r="D6" s="55" t="s">
        <v>2</v>
      </c>
      <c r="E6" s="56"/>
      <c r="F6" s="57"/>
      <c r="G6" s="58" t="s">
        <v>3</v>
      </c>
      <c r="H6" s="59"/>
      <c r="I6" s="58" t="s">
        <v>4</v>
      </c>
      <c r="J6" s="59"/>
      <c r="K6" s="60" t="s">
        <v>5</v>
      </c>
      <c r="L6" s="61"/>
      <c r="M6" s="62"/>
      <c r="N6" s="21"/>
    </row>
    <row r="7" spans="1:17" ht="15.75" customHeight="1" x14ac:dyDescent="0.25">
      <c r="A7" s="24"/>
      <c r="B7" s="38">
        <v>1</v>
      </c>
      <c r="C7" s="38"/>
      <c r="D7" s="39">
        <f>+D5</f>
        <v>2250000</v>
      </c>
      <c r="E7" s="39"/>
      <c r="F7" s="39"/>
      <c r="G7" s="40">
        <f t="shared" ref="G7:G30" si="0">+(D7*($I$5/12))</f>
        <v>17812.5</v>
      </c>
      <c r="H7" s="40"/>
      <c r="I7" s="40">
        <f>+$D$7/24</f>
        <v>93750</v>
      </c>
      <c r="J7" s="40"/>
      <c r="K7" s="39">
        <f>+G7+I7</f>
        <v>111562.5</v>
      </c>
      <c r="L7" s="39"/>
      <c r="M7" s="39"/>
      <c r="N7" s="25"/>
    </row>
    <row r="8" spans="1:17" ht="15.75" customHeight="1" x14ac:dyDescent="0.25">
      <c r="A8" s="24"/>
      <c r="B8" s="42">
        <v>2</v>
      </c>
      <c r="C8" s="42"/>
      <c r="D8" s="39">
        <f>+D7-I7</f>
        <v>2156250</v>
      </c>
      <c r="E8" s="39"/>
      <c r="F8" s="39"/>
      <c r="G8" s="40">
        <f t="shared" si="0"/>
        <v>17070.3125</v>
      </c>
      <c r="H8" s="40"/>
      <c r="I8" s="40">
        <f t="shared" ref="I8:I30" si="1">+$D$7/24</f>
        <v>93750</v>
      </c>
      <c r="J8" s="40"/>
      <c r="K8" s="39">
        <f t="shared" ref="K8:K30" si="2">+G8+I8</f>
        <v>110820.3125</v>
      </c>
      <c r="L8" s="39"/>
      <c r="M8" s="39"/>
      <c r="N8" s="25"/>
    </row>
    <row r="9" spans="1:17" ht="15.75" customHeight="1" x14ac:dyDescent="0.25">
      <c r="A9" s="24"/>
      <c r="B9" s="38">
        <v>3</v>
      </c>
      <c r="C9" s="38"/>
      <c r="D9" s="39">
        <f t="shared" ref="D9:D30" si="3">+D8-I8</f>
        <v>2062500</v>
      </c>
      <c r="E9" s="39"/>
      <c r="F9" s="39"/>
      <c r="G9" s="40">
        <f t="shared" si="0"/>
        <v>16328.125000000002</v>
      </c>
      <c r="H9" s="40"/>
      <c r="I9" s="40">
        <f t="shared" si="1"/>
        <v>93750</v>
      </c>
      <c r="J9" s="40"/>
      <c r="K9" s="39">
        <f t="shared" si="2"/>
        <v>110078.125</v>
      </c>
      <c r="L9" s="39"/>
      <c r="M9" s="39"/>
      <c r="N9" s="25"/>
    </row>
    <row r="10" spans="1:17" ht="15.75" customHeight="1" x14ac:dyDescent="0.25">
      <c r="A10" s="24"/>
      <c r="B10" s="38">
        <v>4</v>
      </c>
      <c r="C10" s="38"/>
      <c r="D10" s="39">
        <f t="shared" si="3"/>
        <v>1968750</v>
      </c>
      <c r="E10" s="39"/>
      <c r="F10" s="39"/>
      <c r="G10" s="40">
        <f t="shared" si="0"/>
        <v>15585.937500000002</v>
      </c>
      <c r="H10" s="40"/>
      <c r="I10" s="40">
        <f t="shared" si="1"/>
        <v>93750</v>
      </c>
      <c r="J10" s="40"/>
      <c r="K10" s="39">
        <f t="shared" si="2"/>
        <v>109335.9375</v>
      </c>
      <c r="L10" s="39"/>
      <c r="M10" s="39"/>
      <c r="N10" s="25"/>
    </row>
    <row r="11" spans="1:17" ht="15.75" customHeight="1" x14ac:dyDescent="0.25">
      <c r="A11" s="24"/>
      <c r="B11" s="38">
        <v>5</v>
      </c>
      <c r="C11" s="38"/>
      <c r="D11" s="39">
        <f t="shared" si="3"/>
        <v>1875000</v>
      </c>
      <c r="E11" s="39"/>
      <c r="F11" s="39"/>
      <c r="G11" s="40">
        <f t="shared" si="0"/>
        <v>14843.750000000002</v>
      </c>
      <c r="H11" s="40"/>
      <c r="I11" s="40">
        <f t="shared" si="1"/>
        <v>93750</v>
      </c>
      <c r="J11" s="40"/>
      <c r="K11" s="39">
        <f t="shared" si="2"/>
        <v>108593.75</v>
      </c>
      <c r="L11" s="39"/>
      <c r="M11" s="39"/>
      <c r="N11" s="25"/>
    </row>
    <row r="12" spans="1:17" ht="15.75" customHeight="1" x14ac:dyDescent="0.25">
      <c r="A12" s="24"/>
      <c r="B12" s="38">
        <v>6</v>
      </c>
      <c r="C12" s="38"/>
      <c r="D12" s="39">
        <f t="shared" si="3"/>
        <v>1781250</v>
      </c>
      <c r="E12" s="39"/>
      <c r="F12" s="39"/>
      <c r="G12" s="40">
        <f t="shared" si="0"/>
        <v>14101.562500000002</v>
      </c>
      <c r="H12" s="40"/>
      <c r="I12" s="40">
        <f t="shared" si="1"/>
        <v>93750</v>
      </c>
      <c r="J12" s="40"/>
      <c r="K12" s="39">
        <f t="shared" si="2"/>
        <v>107851.5625</v>
      </c>
      <c r="L12" s="39"/>
      <c r="M12" s="39"/>
      <c r="N12" s="25"/>
    </row>
    <row r="13" spans="1:17" ht="15.75" customHeight="1" x14ac:dyDescent="0.25">
      <c r="A13" s="24"/>
      <c r="B13" s="38">
        <v>7</v>
      </c>
      <c r="C13" s="38"/>
      <c r="D13" s="39">
        <f t="shared" si="3"/>
        <v>1687500</v>
      </c>
      <c r="E13" s="39"/>
      <c r="F13" s="39"/>
      <c r="G13" s="40">
        <f t="shared" si="0"/>
        <v>13359.375000000002</v>
      </c>
      <c r="H13" s="40"/>
      <c r="I13" s="40">
        <f t="shared" si="1"/>
        <v>93750</v>
      </c>
      <c r="J13" s="40"/>
      <c r="K13" s="39">
        <f t="shared" si="2"/>
        <v>107109.375</v>
      </c>
      <c r="L13" s="39"/>
      <c r="M13" s="39"/>
      <c r="N13" s="25"/>
    </row>
    <row r="14" spans="1:17" ht="15.75" customHeight="1" x14ac:dyDescent="0.25">
      <c r="A14" s="24"/>
      <c r="B14" s="38">
        <v>8</v>
      </c>
      <c r="C14" s="38"/>
      <c r="D14" s="39">
        <f t="shared" si="3"/>
        <v>1593750</v>
      </c>
      <c r="E14" s="39"/>
      <c r="F14" s="39"/>
      <c r="G14" s="40">
        <f t="shared" si="0"/>
        <v>12617.187500000002</v>
      </c>
      <c r="H14" s="40"/>
      <c r="I14" s="40">
        <f t="shared" si="1"/>
        <v>93750</v>
      </c>
      <c r="J14" s="40"/>
      <c r="K14" s="39">
        <f t="shared" si="2"/>
        <v>106367.1875</v>
      </c>
      <c r="L14" s="39"/>
      <c r="M14" s="39"/>
      <c r="N14" s="25"/>
    </row>
    <row r="15" spans="1:17" ht="15.75" customHeight="1" x14ac:dyDescent="0.25">
      <c r="A15" s="24"/>
      <c r="B15" s="38">
        <v>9</v>
      </c>
      <c r="C15" s="38"/>
      <c r="D15" s="39">
        <f t="shared" si="3"/>
        <v>1500000</v>
      </c>
      <c r="E15" s="39"/>
      <c r="F15" s="39"/>
      <c r="G15" s="40">
        <f t="shared" si="0"/>
        <v>11875.000000000002</v>
      </c>
      <c r="H15" s="40"/>
      <c r="I15" s="40">
        <f t="shared" si="1"/>
        <v>93750</v>
      </c>
      <c r="J15" s="40"/>
      <c r="K15" s="39">
        <f t="shared" si="2"/>
        <v>105625</v>
      </c>
      <c r="L15" s="39"/>
      <c r="M15" s="39"/>
      <c r="N15" s="25"/>
    </row>
    <row r="16" spans="1:17" ht="15.75" customHeight="1" x14ac:dyDescent="0.25">
      <c r="A16" s="24"/>
      <c r="B16" s="41">
        <v>10</v>
      </c>
      <c r="C16" s="41"/>
      <c r="D16" s="39">
        <f t="shared" si="3"/>
        <v>1406250</v>
      </c>
      <c r="E16" s="39"/>
      <c r="F16" s="39"/>
      <c r="G16" s="40">
        <f t="shared" si="0"/>
        <v>11132.812500000002</v>
      </c>
      <c r="H16" s="40"/>
      <c r="I16" s="40">
        <f t="shared" si="1"/>
        <v>93750</v>
      </c>
      <c r="J16" s="40"/>
      <c r="K16" s="39">
        <f t="shared" si="2"/>
        <v>104882.8125</v>
      </c>
      <c r="L16" s="39"/>
      <c r="M16" s="39"/>
      <c r="N16" s="25"/>
    </row>
    <row r="17" spans="1:14" ht="15.75" customHeight="1" x14ac:dyDescent="0.25">
      <c r="A17" s="24"/>
      <c r="B17" s="38">
        <v>11</v>
      </c>
      <c r="C17" s="38"/>
      <c r="D17" s="39">
        <f t="shared" si="3"/>
        <v>1312500</v>
      </c>
      <c r="E17" s="39"/>
      <c r="F17" s="39"/>
      <c r="G17" s="40">
        <f t="shared" si="0"/>
        <v>10390.625</v>
      </c>
      <c r="H17" s="40"/>
      <c r="I17" s="40">
        <f t="shared" si="1"/>
        <v>93750</v>
      </c>
      <c r="J17" s="40"/>
      <c r="K17" s="39">
        <f t="shared" si="2"/>
        <v>104140.625</v>
      </c>
      <c r="L17" s="39"/>
      <c r="M17" s="39"/>
      <c r="N17" s="25"/>
    </row>
    <row r="18" spans="1:14" ht="15.75" customHeight="1" x14ac:dyDescent="0.25">
      <c r="A18" s="24"/>
      <c r="B18" s="38">
        <v>12</v>
      </c>
      <c r="C18" s="38"/>
      <c r="D18" s="39">
        <f t="shared" si="3"/>
        <v>1218750</v>
      </c>
      <c r="E18" s="39"/>
      <c r="F18" s="39"/>
      <c r="G18" s="40">
        <f t="shared" si="0"/>
        <v>9648.4375</v>
      </c>
      <c r="H18" s="40"/>
      <c r="I18" s="40">
        <f t="shared" si="1"/>
        <v>93750</v>
      </c>
      <c r="J18" s="40"/>
      <c r="K18" s="39">
        <f t="shared" si="2"/>
        <v>103398.4375</v>
      </c>
      <c r="L18" s="39"/>
      <c r="M18" s="39"/>
      <c r="N18" s="25"/>
    </row>
    <row r="19" spans="1:14" ht="15.75" customHeight="1" x14ac:dyDescent="0.25">
      <c r="A19" s="24"/>
      <c r="B19" s="38">
        <v>13</v>
      </c>
      <c r="C19" s="38"/>
      <c r="D19" s="39">
        <f t="shared" si="3"/>
        <v>1125000</v>
      </c>
      <c r="E19" s="39"/>
      <c r="F19" s="39"/>
      <c r="G19" s="39">
        <f t="shared" si="0"/>
        <v>8906.25</v>
      </c>
      <c r="H19" s="39"/>
      <c r="I19" s="40">
        <f t="shared" si="1"/>
        <v>93750</v>
      </c>
      <c r="J19" s="40"/>
      <c r="K19" s="39">
        <f t="shared" si="2"/>
        <v>102656.25</v>
      </c>
      <c r="L19" s="39"/>
      <c r="M19" s="39"/>
      <c r="N19" s="25"/>
    </row>
    <row r="20" spans="1:14" ht="15.75" customHeight="1" x14ac:dyDescent="0.25">
      <c r="A20" s="24"/>
      <c r="B20" s="38">
        <v>14</v>
      </c>
      <c r="C20" s="38"/>
      <c r="D20" s="39">
        <f t="shared" si="3"/>
        <v>1031250</v>
      </c>
      <c r="E20" s="39"/>
      <c r="F20" s="39"/>
      <c r="G20" s="39">
        <f t="shared" si="0"/>
        <v>8164.0625000000009</v>
      </c>
      <c r="H20" s="39"/>
      <c r="I20" s="40">
        <f t="shared" si="1"/>
        <v>93750</v>
      </c>
      <c r="J20" s="40"/>
      <c r="K20" s="39">
        <f t="shared" si="2"/>
        <v>101914.0625</v>
      </c>
      <c r="L20" s="39"/>
      <c r="M20" s="39"/>
      <c r="N20" s="25"/>
    </row>
    <row r="21" spans="1:14" ht="15.75" customHeight="1" x14ac:dyDescent="0.25">
      <c r="A21" s="24"/>
      <c r="B21" s="38">
        <v>15</v>
      </c>
      <c r="C21" s="38"/>
      <c r="D21" s="39">
        <f t="shared" si="3"/>
        <v>937500</v>
      </c>
      <c r="E21" s="39"/>
      <c r="F21" s="39"/>
      <c r="G21" s="39">
        <f t="shared" si="0"/>
        <v>7421.8750000000009</v>
      </c>
      <c r="H21" s="39"/>
      <c r="I21" s="40">
        <f t="shared" si="1"/>
        <v>93750</v>
      </c>
      <c r="J21" s="40"/>
      <c r="K21" s="39">
        <f t="shared" si="2"/>
        <v>101171.875</v>
      </c>
      <c r="L21" s="39"/>
      <c r="M21" s="39"/>
      <c r="N21" s="25"/>
    </row>
    <row r="22" spans="1:14" ht="15.75" customHeight="1" x14ac:dyDescent="0.25">
      <c r="A22" s="24"/>
      <c r="B22" s="38">
        <v>16</v>
      </c>
      <c r="C22" s="38"/>
      <c r="D22" s="39">
        <f t="shared" si="3"/>
        <v>843750</v>
      </c>
      <c r="E22" s="39"/>
      <c r="F22" s="39"/>
      <c r="G22" s="39">
        <f t="shared" si="0"/>
        <v>6679.6875000000009</v>
      </c>
      <c r="H22" s="39"/>
      <c r="I22" s="40">
        <f t="shared" si="1"/>
        <v>93750</v>
      </c>
      <c r="J22" s="40"/>
      <c r="K22" s="39">
        <f t="shared" si="2"/>
        <v>100429.6875</v>
      </c>
      <c r="L22" s="39"/>
      <c r="M22" s="39"/>
      <c r="N22" s="25"/>
    </row>
    <row r="23" spans="1:14" ht="15.75" customHeight="1" x14ac:dyDescent="0.25">
      <c r="A23" s="24"/>
      <c r="B23" s="38">
        <v>17</v>
      </c>
      <c r="C23" s="38"/>
      <c r="D23" s="39">
        <f t="shared" si="3"/>
        <v>750000</v>
      </c>
      <c r="E23" s="39"/>
      <c r="F23" s="39"/>
      <c r="G23" s="39">
        <f t="shared" si="0"/>
        <v>5937.5000000000009</v>
      </c>
      <c r="H23" s="39"/>
      <c r="I23" s="40">
        <f t="shared" si="1"/>
        <v>93750</v>
      </c>
      <c r="J23" s="40"/>
      <c r="K23" s="39">
        <f t="shared" si="2"/>
        <v>99687.5</v>
      </c>
      <c r="L23" s="39"/>
      <c r="M23" s="39"/>
      <c r="N23" s="25"/>
    </row>
    <row r="24" spans="1:14" ht="15.75" customHeight="1" x14ac:dyDescent="0.25">
      <c r="A24" s="24"/>
      <c r="B24" s="38">
        <v>18</v>
      </c>
      <c r="C24" s="38"/>
      <c r="D24" s="39">
        <f t="shared" si="3"/>
        <v>656250</v>
      </c>
      <c r="E24" s="39"/>
      <c r="F24" s="39"/>
      <c r="G24" s="39">
        <f t="shared" si="0"/>
        <v>5195.3125</v>
      </c>
      <c r="H24" s="39"/>
      <c r="I24" s="40">
        <f t="shared" si="1"/>
        <v>93750</v>
      </c>
      <c r="J24" s="40"/>
      <c r="K24" s="39">
        <f t="shared" si="2"/>
        <v>98945.3125</v>
      </c>
      <c r="L24" s="39"/>
      <c r="M24" s="39"/>
      <c r="N24" s="25"/>
    </row>
    <row r="25" spans="1:14" ht="15.75" customHeight="1" x14ac:dyDescent="0.25">
      <c r="A25" s="24"/>
      <c r="B25" s="38">
        <v>19</v>
      </c>
      <c r="C25" s="38"/>
      <c r="D25" s="39">
        <f t="shared" si="3"/>
        <v>562500</v>
      </c>
      <c r="E25" s="39"/>
      <c r="F25" s="39"/>
      <c r="G25" s="39">
        <f t="shared" si="0"/>
        <v>4453.125</v>
      </c>
      <c r="H25" s="39"/>
      <c r="I25" s="40">
        <f t="shared" si="1"/>
        <v>93750</v>
      </c>
      <c r="J25" s="40"/>
      <c r="K25" s="39">
        <f t="shared" si="2"/>
        <v>98203.125</v>
      </c>
      <c r="L25" s="39"/>
      <c r="M25" s="39"/>
      <c r="N25" s="25"/>
    </row>
    <row r="26" spans="1:14" ht="15.75" customHeight="1" x14ac:dyDescent="0.25">
      <c r="A26" s="24"/>
      <c r="B26" s="41">
        <v>20</v>
      </c>
      <c r="C26" s="41"/>
      <c r="D26" s="39">
        <f t="shared" si="3"/>
        <v>468750</v>
      </c>
      <c r="E26" s="39"/>
      <c r="F26" s="39"/>
      <c r="G26" s="39">
        <f t="shared" si="0"/>
        <v>3710.9375000000005</v>
      </c>
      <c r="H26" s="39"/>
      <c r="I26" s="40">
        <f t="shared" si="1"/>
        <v>93750</v>
      </c>
      <c r="J26" s="40"/>
      <c r="K26" s="39">
        <f t="shared" si="2"/>
        <v>97460.9375</v>
      </c>
      <c r="L26" s="39"/>
      <c r="M26" s="39"/>
      <c r="N26" s="25"/>
    </row>
    <row r="27" spans="1:14" ht="15.75" customHeight="1" x14ac:dyDescent="0.25">
      <c r="A27" s="24"/>
      <c r="B27" s="38">
        <v>21</v>
      </c>
      <c r="C27" s="38"/>
      <c r="D27" s="39">
        <f t="shared" si="3"/>
        <v>375000</v>
      </c>
      <c r="E27" s="39"/>
      <c r="F27" s="39"/>
      <c r="G27" s="39">
        <f t="shared" si="0"/>
        <v>2968.7500000000005</v>
      </c>
      <c r="H27" s="39"/>
      <c r="I27" s="40">
        <f t="shared" si="1"/>
        <v>93750</v>
      </c>
      <c r="J27" s="40"/>
      <c r="K27" s="39">
        <f t="shared" si="2"/>
        <v>96718.75</v>
      </c>
      <c r="L27" s="39"/>
      <c r="M27" s="39"/>
      <c r="N27" s="25"/>
    </row>
    <row r="28" spans="1:14" ht="15.75" customHeight="1" x14ac:dyDescent="0.25">
      <c r="A28" s="24"/>
      <c r="B28" s="38">
        <v>22</v>
      </c>
      <c r="C28" s="38"/>
      <c r="D28" s="39">
        <f t="shared" si="3"/>
        <v>281250</v>
      </c>
      <c r="E28" s="39"/>
      <c r="F28" s="39"/>
      <c r="G28" s="39">
        <f t="shared" si="0"/>
        <v>2226.5625</v>
      </c>
      <c r="H28" s="39"/>
      <c r="I28" s="40">
        <f t="shared" si="1"/>
        <v>93750</v>
      </c>
      <c r="J28" s="40"/>
      <c r="K28" s="39">
        <f t="shared" si="2"/>
        <v>95976.5625</v>
      </c>
      <c r="L28" s="39"/>
      <c r="M28" s="39"/>
      <c r="N28" s="25"/>
    </row>
    <row r="29" spans="1:14" ht="15.75" customHeight="1" x14ac:dyDescent="0.25">
      <c r="A29" s="24"/>
      <c r="B29" s="38">
        <v>23</v>
      </c>
      <c r="C29" s="38"/>
      <c r="D29" s="39">
        <f t="shared" si="3"/>
        <v>187500</v>
      </c>
      <c r="E29" s="39"/>
      <c r="F29" s="39"/>
      <c r="G29" s="39">
        <f t="shared" si="0"/>
        <v>1484.3750000000002</v>
      </c>
      <c r="H29" s="39"/>
      <c r="I29" s="40">
        <f t="shared" si="1"/>
        <v>93750</v>
      </c>
      <c r="J29" s="40"/>
      <c r="K29" s="39">
        <f t="shared" si="2"/>
        <v>95234.375</v>
      </c>
      <c r="L29" s="39"/>
      <c r="M29" s="39"/>
      <c r="N29" s="25"/>
    </row>
    <row r="30" spans="1:14" ht="15.75" customHeight="1" x14ac:dyDescent="0.25">
      <c r="A30" s="24"/>
      <c r="B30" s="38">
        <v>24</v>
      </c>
      <c r="C30" s="38"/>
      <c r="D30" s="39">
        <f t="shared" si="3"/>
        <v>93750</v>
      </c>
      <c r="E30" s="39"/>
      <c r="F30" s="39"/>
      <c r="G30" s="39">
        <f t="shared" si="0"/>
        <v>742.18750000000011</v>
      </c>
      <c r="H30" s="39"/>
      <c r="I30" s="40">
        <f t="shared" si="1"/>
        <v>93750</v>
      </c>
      <c r="J30" s="40"/>
      <c r="K30" s="39">
        <f t="shared" si="2"/>
        <v>94492.1875</v>
      </c>
      <c r="L30" s="39"/>
      <c r="M30" s="39"/>
      <c r="N30" s="25"/>
    </row>
    <row r="31" spans="1:14" ht="15.75" customHeight="1" thickBot="1" x14ac:dyDescent="0.25">
      <c r="A31" s="2"/>
      <c r="B31" s="26" t="s">
        <v>9</v>
      </c>
      <c r="C31" s="27"/>
      <c r="D31" s="28">
        <f t="shared" ref="D31" si="4">+D30-I30</f>
        <v>0</v>
      </c>
      <c r="E31" s="29"/>
      <c r="F31" s="30"/>
      <c r="G31" s="31">
        <f>SUM(G19:H30)</f>
        <v>57890.625</v>
      </c>
      <c r="H31" s="32"/>
      <c r="I31" s="33">
        <f>SUM(I7:J30)</f>
        <v>2250000</v>
      </c>
      <c r="J31" s="34"/>
      <c r="K31" s="84">
        <f>SUM(K7:M30)</f>
        <v>2472656.25</v>
      </c>
      <c r="L31" s="85"/>
      <c r="M31" s="86"/>
    </row>
    <row r="32" spans="1:14" x14ac:dyDescent="0.2">
      <c r="I32" s="1"/>
    </row>
  </sheetData>
  <mergeCells count="145">
    <mergeCell ref="B1:C1"/>
    <mergeCell ref="D1:F1"/>
    <mergeCell ref="G1:H1"/>
    <mergeCell ref="I1:J1"/>
    <mergeCell ref="K1:M1"/>
    <mergeCell ref="B2:C2"/>
    <mergeCell ref="D2:F2"/>
    <mergeCell ref="G2:H2"/>
    <mergeCell ref="I2:J2"/>
    <mergeCell ref="K2:M2"/>
    <mergeCell ref="B5:C5"/>
    <mergeCell ref="D5:F5"/>
    <mergeCell ref="G5:H5"/>
    <mergeCell ref="I5:J5"/>
    <mergeCell ref="K5:M5"/>
    <mergeCell ref="B6:C6"/>
    <mergeCell ref="D6:F6"/>
    <mergeCell ref="G6:H6"/>
    <mergeCell ref="I6:J6"/>
    <mergeCell ref="K6:M6"/>
    <mergeCell ref="B7:C7"/>
    <mergeCell ref="D7:F7"/>
    <mergeCell ref="G7:H7"/>
    <mergeCell ref="I7:J7"/>
    <mergeCell ref="K7:M7"/>
    <mergeCell ref="B8:C8"/>
    <mergeCell ref="D8:F8"/>
    <mergeCell ref="G8:H8"/>
    <mergeCell ref="I8:J8"/>
    <mergeCell ref="K8:M8"/>
    <mergeCell ref="B9:C9"/>
    <mergeCell ref="D9:F9"/>
    <mergeCell ref="G9:H9"/>
    <mergeCell ref="I9:J9"/>
    <mergeCell ref="K9:M9"/>
    <mergeCell ref="B10:C10"/>
    <mergeCell ref="D10:F10"/>
    <mergeCell ref="G10:H10"/>
    <mergeCell ref="I10:J10"/>
    <mergeCell ref="K10:M10"/>
    <mergeCell ref="B11:C11"/>
    <mergeCell ref="D11:F11"/>
    <mergeCell ref="G11:H11"/>
    <mergeCell ref="I11:J11"/>
    <mergeCell ref="K11:M11"/>
    <mergeCell ref="B12:C12"/>
    <mergeCell ref="D12:F12"/>
    <mergeCell ref="G12:H12"/>
    <mergeCell ref="I12:J12"/>
    <mergeCell ref="K12:M12"/>
    <mergeCell ref="B13:C13"/>
    <mergeCell ref="D13:F13"/>
    <mergeCell ref="G13:H13"/>
    <mergeCell ref="I13:J13"/>
    <mergeCell ref="K13:M13"/>
    <mergeCell ref="B14:C14"/>
    <mergeCell ref="D14:F14"/>
    <mergeCell ref="G14:H14"/>
    <mergeCell ref="I14:J14"/>
    <mergeCell ref="K14:M14"/>
    <mergeCell ref="B15:C15"/>
    <mergeCell ref="D15:F15"/>
    <mergeCell ref="G15:H15"/>
    <mergeCell ref="I15:J15"/>
    <mergeCell ref="K15:M15"/>
    <mergeCell ref="B16:C16"/>
    <mergeCell ref="D16:F16"/>
    <mergeCell ref="G16:H16"/>
    <mergeCell ref="I16:J16"/>
    <mergeCell ref="K16:M16"/>
    <mergeCell ref="B17:C17"/>
    <mergeCell ref="D17:F17"/>
    <mergeCell ref="G17:H17"/>
    <mergeCell ref="I17:J17"/>
    <mergeCell ref="K17:M17"/>
    <mergeCell ref="B18:C18"/>
    <mergeCell ref="D18:F18"/>
    <mergeCell ref="G18:H18"/>
    <mergeCell ref="I18:J18"/>
    <mergeCell ref="K18:M18"/>
    <mergeCell ref="B19:C19"/>
    <mergeCell ref="D19:F19"/>
    <mergeCell ref="G19:H19"/>
    <mergeCell ref="I19:J19"/>
    <mergeCell ref="K19:M19"/>
    <mergeCell ref="B20:C20"/>
    <mergeCell ref="D20:F20"/>
    <mergeCell ref="G20:H20"/>
    <mergeCell ref="I20:J20"/>
    <mergeCell ref="K20:M20"/>
    <mergeCell ref="B21:C21"/>
    <mergeCell ref="D21:F21"/>
    <mergeCell ref="G21:H21"/>
    <mergeCell ref="I21:J21"/>
    <mergeCell ref="K21:M21"/>
    <mergeCell ref="B22:C22"/>
    <mergeCell ref="D22:F22"/>
    <mergeCell ref="G22:H22"/>
    <mergeCell ref="I22:J22"/>
    <mergeCell ref="K22:M22"/>
    <mergeCell ref="B23:C23"/>
    <mergeCell ref="D23:F23"/>
    <mergeCell ref="G23:H23"/>
    <mergeCell ref="I23:J23"/>
    <mergeCell ref="K23:M23"/>
    <mergeCell ref="B24:C24"/>
    <mergeCell ref="D24:F24"/>
    <mergeCell ref="G24:H24"/>
    <mergeCell ref="I24:J24"/>
    <mergeCell ref="K24:M24"/>
    <mergeCell ref="B25:C25"/>
    <mergeCell ref="D25:F25"/>
    <mergeCell ref="G25:H25"/>
    <mergeCell ref="I25:J25"/>
    <mergeCell ref="K25:M25"/>
    <mergeCell ref="B26:C26"/>
    <mergeCell ref="D26:F26"/>
    <mergeCell ref="G26:H26"/>
    <mergeCell ref="I26:J26"/>
    <mergeCell ref="K26:M26"/>
    <mergeCell ref="B27:C27"/>
    <mergeCell ref="D27:F27"/>
    <mergeCell ref="G27:H27"/>
    <mergeCell ref="I27:J27"/>
    <mergeCell ref="K27:M27"/>
    <mergeCell ref="B28:C28"/>
    <mergeCell ref="D28:F28"/>
    <mergeCell ref="G28:H28"/>
    <mergeCell ref="I28:J28"/>
    <mergeCell ref="K28:M28"/>
    <mergeCell ref="B31:C31"/>
    <mergeCell ref="D31:F31"/>
    <mergeCell ref="G31:H31"/>
    <mergeCell ref="I31:J31"/>
    <mergeCell ref="K31:M31"/>
    <mergeCell ref="B29:C29"/>
    <mergeCell ref="D29:F29"/>
    <mergeCell ref="G29:H29"/>
    <mergeCell ref="I29:J29"/>
    <mergeCell ref="K29:M29"/>
    <mergeCell ref="B30:C30"/>
    <mergeCell ref="D30:F30"/>
    <mergeCell ref="G30:H30"/>
    <mergeCell ref="I30:J30"/>
    <mergeCell ref="K30:M3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4"/>
  <sheetViews>
    <sheetView workbookViewId="0">
      <selection activeCell="D2" sqref="D2:F2"/>
    </sheetView>
  </sheetViews>
  <sheetFormatPr baseColWidth="10" defaultColWidth="9.33203125" defaultRowHeight="12.75" x14ac:dyDescent="0.2"/>
  <cols>
    <col min="1" max="1" width="10.5" bestFit="1" customWidth="1"/>
    <col min="2" max="2" width="25.5" customWidth="1"/>
    <col min="3" max="4" width="1.1640625" customWidth="1"/>
    <col min="5" max="5" width="15.1640625" customWidth="1"/>
    <col min="6" max="6" width="1.1640625" customWidth="1"/>
    <col min="7" max="7" width="11.5" customWidth="1"/>
    <col min="8" max="8" width="1.1640625" customWidth="1"/>
    <col min="9" max="9" width="11.5" customWidth="1"/>
    <col min="10" max="10" width="1.1640625" customWidth="1"/>
    <col min="11" max="11" width="6.83203125" customWidth="1"/>
    <col min="12" max="12" width="8" customWidth="1"/>
    <col min="13" max="14" width="1.1640625" customWidth="1"/>
    <col min="16" max="16" width="11.5" style="15" bestFit="1" customWidth="1"/>
    <col min="17" max="17" width="19.33203125" style="15" customWidth="1"/>
  </cols>
  <sheetData>
    <row r="1" spans="1:17" ht="30.6" customHeight="1" thickBot="1" x14ac:dyDescent="0.25">
      <c r="A1" s="3"/>
      <c r="B1" s="63" t="s">
        <v>7</v>
      </c>
      <c r="C1" s="64"/>
      <c r="D1" s="65">
        <v>4500000</v>
      </c>
      <c r="E1" s="66"/>
      <c r="F1" s="67"/>
      <c r="G1" s="68" t="s">
        <v>8</v>
      </c>
      <c r="H1" s="69"/>
      <c r="I1" s="70"/>
      <c r="J1" s="70"/>
      <c r="K1" s="71"/>
      <c r="L1" s="71"/>
      <c r="M1" s="72"/>
      <c r="N1" s="7"/>
    </row>
    <row r="2" spans="1:17" ht="34.5" customHeight="1" thickBot="1" x14ac:dyDescent="0.25">
      <c r="A2" s="3"/>
      <c r="B2" s="73" t="s">
        <v>11</v>
      </c>
      <c r="C2" s="74"/>
      <c r="D2" s="75">
        <f>+D1*0.3</f>
        <v>1350000</v>
      </c>
      <c r="E2" s="76"/>
      <c r="F2" s="77"/>
      <c r="G2" s="78"/>
      <c r="H2" s="79"/>
      <c r="I2" s="80"/>
      <c r="J2" s="80"/>
      <c r="K2" s="81" t="s">
        <v>14</v>
      </c>
      <c r="L2" s="82"/>
      <c r="M2" s="83"/>
      <c r="N2" s="7"/>
    </row>
    <row r="3" spans="1:17" ht="34.5" customHeight="1" x14ac:dyDescent="0.2">
      <c r="A3" s="3"/>
      <c r="B3" s="17" t="s">
        <v>12</v>
      </c>
      <c r="C3" s="8"/>
      <c r="D3" s="9"/>
      <c r="E3" s="10">
        <f>+D1*0.1</f>
        <v>450000</v>
      </c>
      <c r="F3" s="11"/>
      <c r="G3" s="12"/>
      <c r="H3" s="12"/>
      <c r="I3" s="13"/>
      <c r="J3" s="13"/>
      <c r="K3" s="14"/>
      <c r="L3" s="14"/>
      <c r="M3" s="14"/>
      <c r="N3" s="7"/>
    </row>
    <row r="4" spans="1:17" ht="34.5" customHeight="1" thickBot="1" x14ac:dyDescent="0.25">
      <c r="A4" s="3"/>
      <c r="B4" s="17" t="s">
        <v>13</v>
      </c>
      <c r="C4" s="8"/>
      <c r="D4" s="9"/>
      <c r="E4" s="10">
        <f>+D1*0.1</f>
        <v>450000</v>
      </c>
      <c r="F4" s="11"/>
      <c r="G4" s="12"/>
      <c r="H4" s="12"/>
      <c r="I4" s="13"/>
      <c r="J4" s="13"/>
      <c r="K4" s="14"/>
      <c r="L4" s="14"/>
      <c r="M4" s="14"/>
      <c r="N4" s="7"/>
      <c r="Q4" s="16"/>
    </row>
    <row r="5" spans="1:17" ht="36" customHeight="1" thickBot="1" x14ac:dyDescent="0.25">
      <c r="A5" s="3"/>
      <c r="B5" s="43" t="s">
        <v>0</v>
      </c>
      <c r="C5" s="44"/>
      <c r="D5" s="45">
        <f>+D1-D2-E3-E4</f>
        <v>2250000</v>
      </c>
      <c r="E5" s="46"/>
      <c r="F5" s="47"/>
      <c r="G5" s="48" t="s">
        <v>10</v>
      </c>
      <c r="H5" s="49"/>
      <c r="I5" s="50">
        <v>9.5000000000000001E-2</v>
      </c>
      <c r="J5" s="51"/>
      <c r="K5" s="52"/>
      <c r="L5" s="52"/>
      <c r="M5" s="52"/>
      <c r="N5" s="7"/>
    </row>
    <row r="6" spans="1:17" ht="36" customHeight="1" thickBot="1" x14ac:dyDescent="0.25">
      <c r="A6" s="4" t="s">
        <v>6</v>
      </c>
      <c r="B6" s="116" t="s">
        <v>1</v>
      </c>
      <c r="C6" s="117"/>
      <c r="D6" s="118" t="s">
        <v>2</v>
      </c>
      <c r="E6" s="119"/>
      <c r="F6" s="120"/>
      <c r="G6" s="121" t="s">
        <v>3</v>
      </c>
      <c r="H6" s="122"/>
      <c r="I6" s="121" t="s">
        <v>4</v>
      </c>
      <c r="J6" s="122"/>
      <c r="K6" s="123" t="s">
        <v>5</v>
      </c>
      <c r="L6" s="124"/>
      <c r="M6" s="125"/>
      <c r="N6" s="21"/>
    </row>
    <row r="7" spans="1:17" ht="15.75" customHeight="1" x14ac:dyDescent="0.25">
      <c r="A7" s="5"/>
      <c r="B7" s="107">
        <v>1</v>
      </c>
      <c r="C7" s="108"/>
      <c r="D7" s="109">
        <f>+D5</f>
        <v>2250000</v>
      </c>
      <c r="E7" s="110"/>
      <c r="F7" s="111"/>
      <c r="G7" s="105">
        <f t="shared" ref="G7:G16" si="0">+(D7*($I$5/12))</f>
        <v>17812.5</v>
      </c>
      <c r="H7" s="106"/>
      <c r="I7" s="112">
        <f>+$D$7/36</f>
        <v>62500</v>
      </c>
      <c r="J7" s="113"/>
      <c r="K7" s="109">
        <f>+G7+I7</f>
        <v>80312.5</v>
      </c>
      <c r="L7" s="110"/>
      <c r="M7" s="110"/>
      <c r="N7" s="22"/>
    </row>
    <row r="8" spans="1:17" ht="15.75" customHeight="1" x14ac:dyDescent="0.25">
      <c r="A8" s="6"/>
      <c r="B8" s="114">
        <v>2</v>
      </c>
      <c r="C8" s="115"/>
      <c r="D8" s="89">
        <f>+D7-I7</f>
        <v>2187500</v>
      </c>
      <c r="E8" s="90"/>
      <c r="F8" s="91"/>
      <c r="G8" s="105">
        <f t="shared" si="0"/>
        <v>17317.708333333336</v>
      </c>
      <c r="H8" s="106"/>
      <c r="I8" s="105">
        <f t="shared" ref="I8:I42" si="1">+$D$7/36</f>
        <v>62500</v>
      </c>
      <c r="J8" s="106"/>
      <c r="K8" s="89">
        <f t="shared" ref="K8:K42" si="2">+G8+I8</f>
        <v>79817.708333333343</v>
      </c>
      <c r="L8" s="90"/>
      <c r="M8" s="90"/>
      <c r="N8" s="20"/>
    </row>
    <row r="9" spans="1:17" ht="15.75" customHeight="1" x14ac:dyDescent="0.25">
      <c r="A9" s="6"/>
      <c r="B9" s="101">
        <v>3</v>
      </c>
      <c r="C9" s="102"/>
      <c r="D9" s="89">
        <f t="shared" ref="D9:D42" si="3">+D8-I8</f>
        <v>2125000</v>
      </c>
      <c r="E9" s="90"/>
      <c r="F9" s="91"/>
      <c r="G9" s="105">
        <f t="shared" si="0"/>
        <v>16822.916666666668</v>
      </c>
      <c r="H9" s="106"/>
      <c r="I9" s="105">
        <f t="shared" si="1"/>
        <v>62500</v>
      </c>
      <c r="J9" s="106"/>
      <c r="K9" s="89">
        <f t="shared" si="2"/>
        <v>79322.916666666672</v>
      </c>
      <c r="L9" s="90"/>
      <c r="M9" s="90"/>
      <c r="N9" s="20"/>
    </row>
    <row r="10" spans="1:17" ht="15.75" customHeight="1" x14ac:dyDescent="0.25">
      <c r="A10" s="6"/>
      <c r="B10" s="101">
        <v>4</v>
      </c>
      <c r="C10" s="102"/>
      <c r="D10" s="89">
        <f t="shared" si="3"/>
        <v>2062500</v>
      </c>
      <c r="E10" s="90"/>
      <c r="F10" s="91"/>
      <c r="G10" s="105">
        <f t="shared" si="0"/>
        <v>16328.125000000002</v>
      </c>
      <c r="H10" s="106"/>
      <c r="I10" s="105">
        <f t="shared" si="1"/>
        <v>62500</v>
      </c>
      <c r="J10" s="106"/>
      <c r="K10" s="89">
        <f t="shared" si="2"/>
        <v>78828.125</v>
      </c>
      <c r="L10" s="90"/>
      <c r="M10" s="90"/>
      <c r="N10" s="20"/>
    </row>
    <row r="11" spans="1:17" ht="15.75" customHeight="1" x14ac:dyDescent="0.25">
      <c r="A11" s="6"/>
      <c r="B11" s="101">
        <v>5</v>
      </c>
      <c r="C11" s="102"/>
      <c r="D11" s="89">
        <f t="shared" si="3"/>
        <v>2000000</v>
      </c>
      <c r="E11" s="90"/>
      <c r="F11" s="91"/>
      <c r="G11" s="105">
        <f t="shared" si="0"/>
        <v>15833.333333333334</v>
      </c>
      <c r="H11" s="106"/>
      <c r="I11" s="105">
        <f t="shared" si="1"/>
        <v>62500</v>
      </c>
      <c r="J11" s="106"/>
      <c r="K11" s="89">
        <f t="shared" si="2"/>
        <v>78333.333333333328</v>
      </c>
      <c r="L11" s="90"/>
      <c r="M11" s="90"/>
      <c r="N11" s="20"/>
    </row>
    <row r="12" spans="1:17" ht="15.75" customHeight="1" x14ac:dyDescent="0.25">
      <c r="A12" s="6"/>
      <c r="B12" s="101">
        <v>6</v>
      </c>
      <c r="C12" s="102"/>
      <c r="D12" s="89">
        <f t="shared" si="3"/>
        <v>1937500</v>
      </c>
      <c r="E12" s="90"/>
      <c r="F12" s="91"/>
      <c r="G12" s="105">
        <f t="shared" si="0"/>
        <v>15338.541666666668</v>
      </c>
      <c r="H12" s="106"/>
      <c r="I12" s="105">
        <f t="shared" si="1"/>
        <v>62500</v>
      </c>
      <c r="J12" s="106"/>
      <c r="K12" s="89">
        <f t="shared" si="2"/>
        <v>77838.541666666672</v>
      </c>
      <c r="L12" s="90"/>
      <c r="M12" s="90"/>
      <c r="N12" s="20"/>
    </row>
    <row r="13" spans="1:17" ht="15.75" customHeight="1" x14ac:dyDescent="0.25">
      <c r="A13" s="6"/>
      <c r="B13" s="101">
        <v>7</v>
      </c>
      <c r="C13" s="102"/>
      <c r="D13" s="89">
        <f t="shared" si="3"/>
        <v>1875000</v>
      </c>
      <c r="E13" s="90"/>
      <c r="F13" s="91"/>
      <c r="G13" s="105">
        <f t="shared" si="0"/>
        <v>14843.750000000002</v>
      </c>
      <c r="H13" s="106"/>
      <c r="I13" s="105">
        <f t="shared" si="1"/>
        <v>62500</v>
      </c>
      <c r="J13" s="106"/>
      <c r="K13" s="89">
        <f t="shared" si="2"/>
        <v>77343.75</v>
      </c>
      <c r="L13" s="90"/>
      <c r="M13" s="90"/>
      <c r="N13" s="20"/>
    </row>
    <row r="14" spans="1:17" ht="15.75" customHeight="1" x14ac:dyDescent="0.25">
      <c r="A14" s="6"/>
      <c r="B14" s="101">
        <v>8</v>
      </c>
      <c r="C14" s="102"/>
      <c r="D14" s="89">
        <f t="shared" si="3"/>
        <v>1812500</v>
      </c>
      <c r="E14" s="90"/>
      <c r="F14" s="91"/>
      <c r="G14" s="105">
        <f t="shared" si="0"/>
        <v>14348.958333333334</v>
      </c>
      <c r="H14" s="106"/>
      <c r="I14" s="105">
        <f t="shared" si="1"/>
        <v>62500</v>
      </c>
      <c r="J14" s="106"/>
      <c r="K14" s="89">
        <f t="shared" si="2"/>
        <v>76848.958333333328</v>
      </c>
      <c r="L14" s="90"/>
      <c r="M14" s="90"/>
      <c r="N14" s="20"/>
    </row>
    <row r="15" spans="1:17" ht="15.75" customHeight="1" x14ac:dyDescent="0.25">
      <c r="A15" s="6"/>
      <c r="B15" s="101">
        <v>9</v>
      </c>
      <c r="C15" s="102"/>
      <c r="D15" s="89">
        <f t="shared" si="3"/>
        <v>1750000</v>
      </c>
      <c r="E15" s="90"/>
      <c r="F15" s="91"/>
      <c r="G15" s="105">
        <f t="shared" si="0"/>
        <v>13854.166666666668</v>
      </c>
      <c r="H15" s="106"/>
      <c r="I15" s="105">
        <f t="shared" si="1"/>
        <v>62500</v>
      </c>
      <c r="J15" s="106"/>
      <c r="K15" s="89">
        <f t="shared" si="2"/>
        <v>76354.166666666672</v>
      </c>
      <c r="L15" s="90"/>
      <c r="M15" s="90"/>
      <c r="N15" s="20"/>
    </row>
    <row r="16" spans="1:17" ht="15.75" customHeight="1" x14ac:dyDescent="0.25">
      <c r="A16" s="6"/>
      <c r="B16" s="103">
        <v>10</v>
      </c>
      <c r="C16" s="104"/>
      <c r="D16" s="89">
        <f t="shared" si="3"/>
        <v>1687500</v>
      </c>
      <c r="E16" s="90"/>
      <c r="F16" s="91"/>
      <c r="G16" s="105">
        <f t="shared" si="0"/>
        <v>13359.375000000002</v>
      </c>
      <c r="H16" s="106"/>
      <c r="I16" s="105">
        <f t="shared" si="1"/>
        <v>62500</v>
      </c>
      <c r="J16" s="106"/>
      <c r="K16" s="89">
        <f t="shared" si="2"/>
        <v>75859.375</v>
      </c>
      <c r="L16" s="90"/>
      <c r="M16" s="90"/>
      <c r="N16" s="20"/>
    </row>
    <row r="17" spans="1:14" ht="15.75" customHeight="1" x14ac:dyDescent="0.25">
      <c r="A17" s="6"/>
      <c r="B17" s="101">
        <v>11</v>
      </c>
      <c r="C17" s="102"/>
      <c r="D17" s="89">
        <f t="shared" si="3"/>
        <v>1625000</v>
      </c>
      <c r="E17" s="90"/>
      <c r="F17" s="91"/>
      <c r="G17" s="105">
        <f t="shared" ref="G17:G42" si="4">+(D17*($I$5/12))</f>
        <v>12864.583333333334</v>
      </c>
      <c r="H17" s="106"/>
      <c r="I17" s="105">
        <f t="shared" si="1"/>
        <v>62500</v>
      </c>
      <c r="J17" s="106"/>
      <c r="K17" s="89">
        <f t="shared" si="2"/>
        <v>75364.583333333328</v>
      </c>
      <c r="L17" s="90"/>
      <c r="M17" s="90"/>
      <c r="N17" s="20"/>
    </row>
    <row r="18" spans="1:14" ht="15.75" customHeight="1" x14ac:dyDescent="0.25">
      <c r="A18" s="6"/>
      <c r="B18" s="101">
        <v>12</v>
      </c>
      <c r="C18" s="102"/>
      <c r="D18" s="89">
        <f t="shared" si="3"/>
        <v>1562500</v>
      </c>
      <c r="E18" s="90"/>
      <c r="F18" s="91"/>
      <c r="G18" s="105">
        <f t="shared" si="4"/>
        <v>12369.791666666668</v>
      </c>
      <c r="H18" s="106"/>
      <c r="I18" s="105">
        <f t="shared" si="1"/>
        <v>62500</v>
      </c>
      <c r="J18" s="106"/>
      <c r="K18" s="89">
        <f t="shared" si="2"/>
        <v>74869.791666666672</v>
      </c>
      <c r="L18" s="90"/>
      <c r="M18" s="90"/>
      <c r="N18" s="20"/>
    </row>
    <row r="19" spans="1:14" ht="15.75" customHeight="1" x14ac:dyDescent="0.2">
      <c r="A19" s="6"/>
      <c r="B19" s="101">
        <v>13</v>
      </c>
      <c r="C19" s="102"/>
      <c r="D19" s="89">
        <f t="shared" si="3"/>
        <v>1500000</v>
      </c>
      <c r="E19" s="90"/>
      <c r="F19" s="91"/>
      <c r="G19" s="89">
        <f t="shared" si="4"/>
        <v>11875.000000000002</v>
      </c>
      <c r="H19" s="91"/>
      <c r="I19" s="89">
        <f t="shared" si="1"/>
        <v>62500</v>
      </c>
      <c r="J19" s="91"/>
      <c r="K19" s="89">
        <f t="shared" si="2"/>
        <v>74375</v>
      </c>
      <c r="L19" s="90"/>
      <c r="M19" s="90"/>
      <c r="N19" s="20"/>
    </row>
    <row r="20" spans="1:14" ht="15.75" customHeight="1" x14ac:dyDescent="0.2">
      <c r="A20" s="6"/>
      <c r="B20" s="101">
        <v>14</v>
      </c>
      <c r="C20" s="102"/>
      <c r="D20" s="89">
        <f t="shared" si="3"/>
        <v>1437500</v>
      </c>
      <c r="E20" s="90"/>
      <c r="F20" s="91"/>
      <c r="G20" s="89">
        <f t="shared" si="4"/>
        <v>11380.208333333334</v>
      </c>
      <c r="H20" s="91"/>
      <c r="I20" s="89">
        <f t="shared" si="1"/>
        <v>62500</v>
      </c>
      <c r="J20" s="91"/>
      <c r="K20" s="89">
        <f t="shared" si="2"/>
        <v>73880.208333333328</v>
      </c>
      <c r="L20" s="90"/>
      <c r="M20" s="90"/>
      <c r="N20" s="20"/>
    </row>
    <row r="21" spans="1:14" ht="15.75" customHeight="1" x14ac:dyDescent="0.2">
      <c r="A21" s="6"/>
      <c r="B21" s="101">
        <v>15</v>
      </c>
      <c r="C21" s="102"/>
      <c r="D21" s="89">
        <f t="shared" si="3"/>
        <v>1375000</v>
      </c>
      <c r="E21" s="90"/>
      <c r="F21" s="91"/>
      <c r="G21" s="89">
        <f t="shared" si="4"/>
        <v>10885.416666666668</v>
      </c>
      <c r="H21" s="91"/>
      <c r="I21" s="89">
        <f t="shared" si="1"/>
        <v>62500</v>
      </c>
      <c r="J21" s="91"/>
      <c r="K21" s="89">
        <f t="shared" si="2"/>
        <v>73385.416666666672</v>
      </c>
      <c r="L21" s="90"/>
      <c r="M21" s="90"/>
      <c r="N21" s="20"/>
    </row>
    <row r="22" spans="1:14" ht="15.75" customHeight="1" x14ac:dyDescent="0.2">
      <c r="A22" s="6"/>
      <c r="B22" s="101">
        <v>16</v>
      </c>
      <c r="C22" s="102"/>
      <c r="D22" s="89">
        <f t="shared" si="3"/>
        <v>1312500</v>
      </c>
      <c r="E22" s="90"/>
      <c r="F22" s="91"/>
      <c r="G22" s="89">
        <f t="shared" si="4"/>
        <v>10390.625</v>
      </c>
      <c r="H22" s="91"/>
      <c r="I22" s="89">
        <f t="shared" si="1"/>
        <v>62500</v>
      </c>
      <c r="J22" s="91"/>
      <c r="K22" s="89">
        <f t="shared" si="2"/>
        <v>72890.625</v>
      </c>
      <c r="L22" s="90"/>
      <c r="M22" s="90"/>
      <c r="N22" s="20"/>
    </row>
    <row r="23" spans="1:14" ht="15.75" customHeight="1" x14ac:dyDescent="0.2">
      <c r="A23" s="6"/>
      <c r="B23" s="101">
        <v>17</v>
      </c>
      <c r="C23" s="102"/>
      <c r="D23" s="89">
        <f t="shared" si="3"/>
        <v>1250000</v>
      </c>
      <c r="E23" s="90"/>
      <c r="F23" s="91"/>
      <c r="G23" s="89">
        <f t="shared" si="4"/>
        <v>9895.8333333333339</v>
      </c>
      <c r="H23" s="91"/>
      <c r="I23" s="89">
        <f t="shared" si="1"/>
        <v>62500</v>
      </c>
      <c r="J23" s="91"/>
      <c r="K23" s="89">
        <f t="shared" si="2"/>
        <v>72395.833333333328</v>
      </c>
      <c r="L23" s="90"/>
      <c r="M23" s="90"/>
      <c r="N23" s="20"/>
    </row>
    <row r="24" spans="1:14" ht="15.75" customHeight="1" x14ac:dyDescent="0.2">
      <c r="A24" s="6"/>
      <c r="B24" s="101">
        <v>18</v>
      </c>
      <c r="C24" s="102"/>
      <c r="D24" s="89">
        <f t="shared" si="3"/>
        <v>1187500</v>
      </c>
      <c r="E24" s="90"/>
      <c r="F24" s="91"/>
      <c r="G24" s="89">
        <f t="shared" si="4"/>
        <v>9401.0416666666679</v>
      </c>
      <c r="H24" s="91"/>
      <c r="I24" s="89">
        <f t="shared" si="1"/>
        <v>62500</v>
      </c>
      <c r="J24" s="91"/>
      <c r="K24" s="89">
        <f t="shared" si="2"/>
        <v>71901.041666666672</v>
      </c>
      <c r="L24" s="90"/>
      <c r="M24" s="90"/>
      <c r="N24" s="20"/>
    </row>
    <row r="25" spans="1:14" ht="15.75" customHeight="1" x14ac:dyDescent="0.2">
      <c r="A25" s="6"/>
      <c r="B25" s="101">
        <v>19</v>
      </c>
      <c r="C25" s="102"/>
      <c r="D25" s="89">
        <f t="shared" si="3"/>
        <v>1125000</v>
      </c>
      <c r="E25" s="90"/>
      <c r="F25" s="91"/>
      <c r="G25" s="89">
        <f t="shared" si="4"/>
        <v>8906.25</v>
      </c>
      <c r="H25" s="91"/>
      <c r="I25" s="89">
        <f t="shared" si="1"/>
        <v>62500</v>
      </c>
      <c r="J25" s="91"/>
      <c r="K25" s="89">
        <f t="shared" si="2"/>
        <v>71406.25</v>
      </c>
      <c r="L25" s="90"/>
      <c r="M25" s="90"/>
      <c r="N25" s="20"/>
    </row>
    <row r="26" spans="1:14" ht="15.75" customHeight="1" x14ac:dyDescent="0.2">
      <c r="A26" s="6"/>
      <c r="B26" s="103">
        <v>20</v>
      </c>
      <c r="C26" s="104"/>
      <c r="D26" s="89">
        <f t="shared" si="3"/>
        <v>1062500</v>
      </c>
      <c r="E26" s="90"/>
      <c r="F26" s="91"/>
      <c r="G26" s="89">
        <f t="shared" si="4"/>
        <v>8411.4583333333339</v>
      </c>
      <c r="H26" s="91"/>
      <c r="I26" s="89">
        <f t="shared" si="1"/>
        <v>62500</v>
      </c>
      <c r="J26" s="91"/>
      <c r="K26" s="89">
        <f t="shared" si="2"/>
        <v>70911.458333333328</v>
      </c>
      <c r="L26" s="90"/>
      <c r="M26" s="90"/>
      <c r="N26" s="20"/>
    </row>
    <row r="27" spans="1:14" ht="15.75" customHeight="1" x14ac:dyDescent="0.2">
      <c r="A27" s="6"/>
      <c r="B27" s="101">
        <v>21</v>
      </c>
      <c r="C27" s="102"/>
      <c r="D27" s="89">
        <f t="shared" si="3"/>
        <v>1000000</v>
      </c>
      <c r="E27" s="90"/>
      <c r="F27" s="91"/>
      <c r="G27" s="89">
        <f t="shared" si="4"/>
        <v>7916.666666666667</v>
      </c>
      <c r="H27" s="91"/>
      <c r="I27" s="89">
        <f t="shared" si="1"/>
        <v>62500</v>
      </c>
      <c r="J27" s="91"/>
      <c r="K27" s="89">
        <f t="shared" si="2"/>
        <v>70416.666666666672</v>
      </c>
      <c r="L27" s="90"/>
      <c r="M27" s="90"/>
      <c r="N27" s="20"/>
    </row>
    <row r="28" spans="1:14" ht="15.75" customHeight="1" x14ac:dyDescent="0.2">
      <c r="A28" s="6"/>
      <c r="B28" s="101">
        <v>22</v>
      </c>
      <c r="C28" s="102"/>
      <c r="D28" s="89">
        <f t="shared" si="3"/>
        <v>937500</v>
      </c>
      <c r="E28" s="90"/>
      <c r="F28" s="91"/>
      <c r="G28" s="89">
        <f t="shared" si="4"/>
        <v>7421.8750000000009</v>
      </c>
      <c r="H28" s="91"/>
      <c r="I28" s="89">
        <f t="shared" si="1"/>
        <v>62500</v>
      </c>
      <c r="J28" s="91"/>
      <c r="K28" s="89">
        <f t="shared" si="2"/>
        <v>69921.875</v>
      </c>
      <c r="L28" s="90"/>
      <c r="M28" s="90"/>
      <c r="N28" s="20"/>
    </row>
    <row r="29" spans="1:14" ht="15.75" customHeight="1" x14ac:dyDescent="0.2">
      <c r="A29" s="6"/>
      <c r="B29" s="101">
        <v>23</v>
      </c>
      <c r="C29" s="102"/>
      <c r="D29" s="89">
        <f t="shared" si="3"/>
        <v>875000</v>
      </c>
      <c r="E29" s="90"/>
      <c r="F29" s="91"/>
      <c r="G29" s="89">
        <f t="shared" si="4"/>
        <v>6927.0833333333339</v>
      </c>
      <c r="H29" s="91"/>
      <c r="I29" s="89">
        <f t="shared" si="1"/>
        <v>62500</v>
      </c>
      <c r="J29" s="91"/>
      <c r="K29" s="89">
        <f t="shared" si="2"/>
        <v>69427.083333333328</v>
      </c>
      <c r="L29" s="90"/>
      <c r="M29" s="90"/>
      <c r="N29" s="20"/>
    </row>
    <row r="30" spans="1:14" ht="15.75" customHeight="1" x14ac:dyDescent="0.2">
      <c r="A30" s="6"/>
      <c r="B30" s="101">
        <v>24</v>
      </c>
      <c r="C30" s="102"/>
      <c r="D30" s="89">
        <f t="shared" si="3"/>
        <v>812500</v>
      </c>
      <c r="E30" s="90"/>
      <c r="F30" s="91"/>
      <c r="G30" s="89">
        <f t="shared" si="4"/>
        <v>6432.291666666667</v>
      </c>
      <c r="H30" s="91"/>
      <c r="I30" s="89">
        <f t="shared" si="1"/>
        <v>62500</v>
      </c>
      <c r="J30" s="91"/>
      <c r="K30" s="89">
        <f t="shared" si="2"/>
        <v>68932.291666666672</v>
      </c>
      <c r="L30" s="90"/>
      <c r="M30" s="90"/>
      <c r="N30" s="20"/>
    </row>
    <row r="31" spans="1:14" ht="15.75" customHeight="1" x14ac:dyDescent="0.2">
      <c r="A31" s="6"/>
      <c r="B31" s="103">
        <v>25</v>
      </c>
      <c r="C31" s="104"/>
      <c r="D31" s="89">
        <f t="shared" si="3"/>
        <v>750000</v>
      </c>
      <c r="E31" s="90"/>
      <c r="F31" s="91"/>
      <c r="G31" s="89">
        <f t="shared" si="4"/>
        <v>5937.5000000000009</v>
      </c>
      <c r="H31" s="91"/>
      <c r="I31" s="89">
        <f t="shared" si="1"/>
        <v>62500</v>
      </c>
      <c r="J31" s="91"/>
      <c r="K31" s="89">
        <f t="shared" si="2"/>
        <v>68437.5</v>
      </c>
      <c r="L31" s="90"/>
      <c r="M31" s="90"/>
      <c r="N31" s="20"/>
    </row>
    <row r="32" spans="1:14" ht="15.75" customHeight="1" x14ac:dyDescent="0.2">
      <c r="A32" s="6"/>
      <c r="B32" s="101">
        <v>26</v>
      </c>
      <c r="C32" s="102"/>
      <c r="D32" s="89">
        <f t="shared" si="3"/>
        <v>687500</v>
      </c>
      <c r="E32" s="90"/>
      <c r="F32" s="91"/>
      <c r="G32" s="89">
        <f t="shared" si="4"/>
        <v>5442.7083333333339</v>
      </c>
      <c r="H32" s="91"/>
      <c r="I32" s="89">
        <f t="shared" si="1"/>
        <v>62500</v>
      </c>
      <c r="J32" s="91"/>
      <c r="K32" s="89">
        <f t="shared" si="2"/>
        <v>67942.708333333328</v>
      </c>
      <c r="L32" s="90"/>
      <c r="M32" s="90"/>
      <c r="N32" s="20"/>
    </row>
    <row r="33" spans="1:14" ht="15.75" customHeight="1" x14ac:dyDescent="0.2">
      <c r="A33" s="6"/>
      <c r="B33" s="101">
        <v>27</v>
      </c>
      <c r="C33" s="102"/>
      <c r="D33" s="89">
        <f t="shared" si="3"/>
        <v>625000</v>
      </c>
      <c r="E33" s="90"/>
      <c r="F33" s="91"/>
      <c r="G33" s="89">
        <f t="shared" si="4"/>
        <v>4947.916666666667</v>
      </c>
      <c r="H33" s="91"/>
      <c r="I33" s="89">
        <f t="shared" si="1"/>
        <v>62500</v>
      </c>
      <c r="J33" s="91"/>
      <c r="K33" s="89">
        <f t="shared" si="2"/>
        <v>67447.916666666672</v>
      </c>
      <c r="L33" s="90"/>
      <c r="M33" s="90"/>
      <c r="N33" s="20"/>
    </row>
    <row r="34" spans="1:14" ht="15.75" customHeight="1" x14ac:dyDescent="0.2">
      <c r="A34" s="6"/>
      <c r="B34" s="87">
        <v>28</v>
      </c>
      <c r="C34" s="88"/>
      <c r="D34" s="89">
        <f t="shared" si="3"/>
        <v>562500</v>
      </c>
      <c r="E34" s="90"/>
      <c r="F34" s="91"/>
      <c r="G34" s="89">
        <f t="shared" si="4"/>
        <v>4453.125</v>
      </c>
      <c r="H34" s="91"/>
      <c r="I34" s="89">
        <f t="shared" si="1"/>
        <v>62500</v>
      </c>
      <c r="J34" s="91"/>
      <c r="K34" s="92">
        <f t="shared" si="2"/>
        <v>66953.125</v>
      </c>
      <c r="L34" s="93"/>
      <c r="M34" s="93"/>
      <c r="N34" s="20"/>
    </row>
    <row r="35" spans="1:14" ht="15.75" customHeight="1" x14ac:dyDescent="0.2">
      <c r="A35" s="6"/>
      <c r="B35" s="87">
        <v>29</v>
      </c>
      <c r="C35" s="88"/>
      <c r="D35" s="89">
        <f t="shared" si="3"/>
        <v>500000</v>
      </c>
      <c r="E35" s="90"/>
      <c r="F35" s="91"/>
      <c r="G35" s="89">
        <f t="shared" si="4"/>
        <v>3958.3333333333335</v>
      </c>
      <c r="H35" s="91"/>
      <c r="I35" s="89">
        <f t="shared" si="1"/>
        <v>62500</v>
      </c>
      <c r="J35" s="91"/>
      <c r="K35" s="92">
        <f t="shared" si="2"/>
        <v>66458.333333333328</v>
      </c>
      <c r="L35" s="93"/>
      <c r="M35" s="93"/>
      <c r="N35" s="18"/>
    </row>
    <row r="36" spans="1:14" ht="15.75" customHeight="1" x14ac:dyDescent="0.2">
      <c r="A36" s="6"/>
      <c r="B36" s="87">
        <v>30</v>
      </c>
      <c r="C36" s="88"/>
      <c r="D36" s="89">
        <f t="shared" si="3"/>
        <v>437500</v>
      </c>
      <c r="E36" s="90"/>
      <c r="F36" s="91"/>
      <c r="G36" s="89">
        <f t="shared" si="4"/>
        <v>3463.541666666667</v>
      </c>
      <c r="H36" s="91"/>
      <c r="I36" s="89">
        <f t="shared" si="1"/>
        <v>62500</v>
      </c>
      <c r="J36" s="91"/>
      <c r="K36" s="92">
        <f t="shared" si="2"/>
        <v>65963.541666666672</v>
      </c>
      <c r="L36" s="93"/>
      <c r="M36" s="93"/>
      <c r="N36" s="18"/>
    </row>
    <row r="37" spans="1:14" ht="15.75" customHeight="1" x14ac:dyDescent="0.2">
      <c r="A37" s="6"/>
      <c r="B37" s="87">
        <v>31</v>
      </c>
      <c r="C37" s="88"/>
      <c r="D37" s="89">
        <f t="shared" si="3"/>
        <v>375000</v>
      </c>
      <c r="E37" s="90"/>
      <c r="F37" s="91"/>
      <c r="G37" s="89">
        <f t="shared" si="4"/>
        <v>2968.7500000000005</v>
      </c>
      <c r="H37" s="91"/>
      <c r="I37" s="89">
        <f t="shared" si="1"/>
        <v>62500</v>
      </c>
      <c r="J37" s="91"/>
      <c r="K37" s="92">
        <f t="shared" si="2"/>
        <v>65468.75</v>
      </c>
      <c r="L37" s="93"/>
      <c r="M37" s="93"/>
      <c r="N37" s="18"/>
    </row>
    <row r="38" spans="1:14" ht="15.75" customHeight="1" x14ac:dyDescent="0.2">
      <c r="A38" s="6"/>
      <c r="B38" s="87">
        <v>32</v>
      </c>
      <c r="C38" s="88"/>
      <c r="D38" s="89">
        <f t="shared" si="3"/>
        <v>312500</v>
      </c>
      <c r="E38" s="90"/>
      <c r="F38" s="91"/>
      <c r="G38" s="89">
        <f t="shared" si="4"/>
        <v>2473.9583333333335</v>
      </c>
      <c r="H38" s="91"/>
      <c r="I38" s="89">
        <f t="shared" si="1"/>
        <v>62500</v>
      </c>
      <c r="J38" s="91"/>
      <c r="K38" s="92">
        <f t="shared" si="2"/>
        <v>64973.958333333336</v>
      </c>
      <c r="L38" s="93"/>
      <c r="M38" s="93"/>
      <c r="N38" s="18"/>
    </row>
    <row r="39" spans="1:14" ht="15.75" customHeight="1" x14ac:dyDescent="0.2">
      <c r="A39" s="6"/>
      <c r="B39" s="87">
        <v>33</v>
      </c>
      <c r="C39" s="88"/>
      <c r="D39" s="89">
        <f t="shared" si="3"/>
        <v>250000</v>
      </c>
      <c r="E39" s="90"/>
      <c r="F39" s="91"/>
      <c r="G39" s="89">
        <f t="shared" si="4"/>
        <v>1979.1666666666667</v>
      </c>
      <c r="H39" s="91"/>
      <c r="I39" s="89">
        <f t="shared" si="1"/>
        <v>62500</v>
      </c>
      <c r="J39" s="91"/>
      <c r="K39" s="92">
        <f t="shared" si="2"/>
        <v>64479.166666666664</v>
      </c>
      <c r="L39" s="93"/>
      <c r="M39" s="93"/>
      <c r="N39" s="18"/>
    </row>
    <row r="40" spans="1:14" ht="15.75" customHeight="1" x14ac:dyDescent="0.2">
      <c r="A40" s="6"/>
      <c r="B40" s="87">
        <v>34</v>
      </c>
      <c r="C40" s="88"/>
      <c r="D40" s="89">
        <f t="shared" si="3"/>
        <v>187500</v>
      </c>
      <c r="E40" s="90"/>
      <c r="F40" s="91"/>
      <c r="G40" s="89">
        <f t="shared" si="4"/>
        <v>1484.3750000000002</v>
      </c>
      <c r="H40" s="91"/>
      <c r="I40" s="89">
        <f t="shared" si="1"/>
        <v>62500</v>
      </c>
      <c r="J40" s="91"/>
      <c r="K40" s="92">
        <f t="shared" si="2"/>
        <v>63984.375</v>
      </c>
      <c r="L40" s="93"/>
      <c r="M40" s="93"/>
      <c r="N40" s="18"/>
    </row>
    <row r="41" spans="1:14" ht="15.75" customHeight="1" x14ac:dyDescent="0.2">
      <c r="A41" s="6"/>
      <c r="B41" s="87">
        <v>35</v>
      </c>
      <c r="C41" s="88"/>
      <c r="D41" s="89">
        <f t="shared" si="3"/>
        <v>125000</v>
      </c>
      <c r="E41" s="90"/>
      <c r="F41" s="91"/>
      <c r="G41" s="89">
        <f t="shared" si="4"/>
        <v>989.58333333333337</v>
      </c>
      <c r="H41" s="91"/>
      <c r="I41" s="89">
        <f t="shared" si="1"/>
        <v>62500</v>
      </c>
      <c r="J41" s="91"/>
      <c r="K41" s="92">
        <f t="shared" si="2"/>
        <v>63489.583333333336</v>
      </c>
      <c r="L41" s="93"/>
      <c r="M41" s="93"/>
      <c r="N41" s="18"/>
    </row>
    <row r="42" spans="1:14" ht="15.75" customHeight="1" thickBot="1" x14ac:dyDescent="0.25">
      <c r="A42" s="6"/>
      <c r="B42" s="94">
        <v>36</v>
      </c>
      <c r="C42" s="95"/>
      <c r="D42" s="96">
        <f t="shared" si="3"/>
        <v>62500</v>
      </c>
      <c r="E42" s="97"/>
      <c r="F42" s="98"/>
      <c r="G42" s="96">
        <f t="shared" si="4"/>
        <v>494.79166666666669</v>
      </c>
      <c r="H42" s="98"/>
      <c r="I42" s="96">
        <f t="shared" si="1"/>
        <v>62500</v>
      </c>
      <c r="J42" s="98"/>
      <c r="K42" s="99">
        <f t="shared" si="2"/>
        <v>62994.791666666664</v>
      </c>
      <c r="L42" s="100"/>
      <c r="M42" s="100"/>
      <c r="N42" s="19"/>
    </row>
    <row r="43" spans="1:14" ht="15.75" customHeight="1" thickBot="1" x14ac:dyDescent="0.25">
      <c r="A43" s="2"/>
      <c r="B43" s="26" t="s">
        <v>9</v>
      </c>
      <c r="C43" s="27"/>
      <c r="D43" s="33">
        <f t="shared" ref="D43" si="5">+D42-I42</f>
        <v>0</v>
      </c>
      <c r="E43" s="34"/>
      <c r="F43" s="32"/>
      <c r="G43" s="31">
        <f>SUM(G19:H42)</f>
        <v>148437.5</v>
      </c>
      <c r="H43" s="32"/>
      <c r="I43" s="33">
        <f>SUM(I7:J42)</f>
        <v>2250000</v>
      </c>
      <c r="J43" s="34"/>
      <c r="K43" s="84">
        <f>SUM(K7:M42)</f>
        <v>2579531.25</v>
      </c>
      <c r="L43" s="85"/>
      <c r="M43" s="86"/>
    </row>
    <row r="44" spans="1:14" x14ac:dyDescent="0.2">
      <c r="I44" s="1"/>
    </row>
  </sheetData>
  <mergeCells count="205">
    <mergeCell ref="B1:C1"/>
    <mergeCell ref="D1:F1"/>
    <mergeCell ref="G1:H1"/>
    <mergeCell ref="I1:J1"/>
    <mergeCell ref="K1:M1"/>
    <mergeCell ref="B2:C2"/>
    <mergeCell ref="D2:F2"/>
    <mergeCell ref="G2:H2"/>
    <mergeCell ref="I2:J2"/>
    <mergeCell ref="K2:M2"/>
    <mergeCell ref="K5:M5"/>
    <mergeCell ref="B6:C6"/>
    <mergeCell ref="D6:F6"/>
    <mergeCell ref="G6:H6"/>
    <mergeCell ref="I6:J6"/>
    <mergeCell ref="K6:M6"/>
    <mergeCell ref="B5:C5"/>
    <mergeCell ref="D5:F5"/>
    <mergeCell ref="G5:H5"/>
    <mergeCell ref="I5:J5"/>
    <mergeCell ref="B7:C7"/>
    <mergeCell ref="D7:F7"/>
    <mergeCell ref="G7:H7"/>
    <mergeCell ref="I7:J7"/>
    <mergeCell ref="K7:M7"/>
    <mergeCell ref="B8:C8"/>
    <mergeCell ref="D8:F8"/>
    <mergeCell ref="G8:H8"/>
    <mergeCell ref="I8:J8"/>
    <mergeCell ref="K8:M8"/>
    <mergeCell ref="B9:C9"/>
    <mergeCell ref="D9:F9"/>
    <mergeCell ref="G9:H9"/>
    <mergeCell ref="I9:J9"/>
    <mergeCell ref="K9:M9"/>
    <mergeCell ref="B10:C10"/>
    <mergeCell ref="D10:F10"/>
    <mergeCell ref="G10:H10"/>
    <mergeCell ref="I10:J10"/>
    <mergeCell ref="K10:M10"/>
    <mergeCell ref="B11:C11"/>
    <mergeCell ref="D11:F11"/>
    <mergeCell ref="G11:H11"/>
    <mergeCell ref="I11:J11"/>
    <mergeCell ref="K11:M11"/>
    <mergeCell ref="B12:C12"/>
    <mergeCell ref="D12:F12"/>
    <mergeCell ref="G12:H12"/>
    <mergeCell ref="I12:J12"/>
    <mergeCell ref="K12:M12"/>
    <mergeCell ref="B13:C13"/>
    <mergeCell ref="D13:F13"/>
    <mergeCell ref="G13:H13"/>
    <mergeCell ref="I13:J13"/>
    <mergeCell ref="K13:M13"/>
    <mergeCell ref="B14:C14"/>
    <mergeCell ref="D14:F14"/>
    <mergeCell ref="G14:H14"/>
    <mergeCell ref="I14:J14"/>
    <mergeCell ref="K14:M14"/>
    <mergeCell ref="B15:C15"/>
    <mergeCell ref="D15:F15"/>
    <mergeCell ref="G15:H15"/>
    <mergeCell ref="I15:J15"/>
    <mergeCell ref="K15:M15"/>
    <mergeCell ref="B16:C16"/>
    <mergeCell ref="D16:F16"/>
    <mergeCell ref="G16:H16"/>
    <mergeCell ref="I16:J16"/>
    <mergeCell ref="K16:M16"/>
    <mergeCell ref="B17:C17"/>
    <mergeCell ref="D17:F17"/>
    <mergeCell ref="G17:H17"/>
    <mergeCell ref="I17:J17"/>
    <mergeCell ref="K17:M17"/>
    <mergeCell ref="B18:C18"/>
    <mergeCell ref="D18:F18"/>
    <mergeCell ref="G18:H18"/>
    <mergeCell ref="I18:J18"/>
    <mergeCell ref="K18:M18"/>
    <mergeCell ref="B19:C19"/>
    <mergeCell ref="D19:F19"/>
    <mergeCell ref="G19:H19"/>
    <mergeCell ref="I19:J19"/>
    <mergeCell ref="K19:M19"/>
    <mergeCell ref="B20:C20"/>
    <mergeCell ref="D20:F20"/>
    <mergeCell ref="G20:H20"/>
    <mergeCell ref="I20:J20"/>
    <mergeCell ref="K20:M20"/>
    <mergeCell ref="B21:C21"/>
    <mergeCell ref="D21:F21"/>
    <mergeCell ref="G21:H21"/>
    <mergeCell ref="I21:J21"/>
    <mergeCell ref="K21:M21"/>
    <mergeCell ref="B22:C22"/>
    <mergeCell ref="D22:F22"/>
    <mergeCell ref="G22:H22"/>
    <mergeCell ref="I22:J22"/>
    <mergeCell ref="K22:M22"/>
    <mergeCell ref="B23:C23"/>
    <mergeCell ref="D23:F23"/>
    <mergeCell ref="G23:H23"/>
    <mergeCell ref="I23:J23"/>
    <mergeCell ref="K23:M23"/>
    <mergeCell ref="B24:C24"/>
    <mergeCell ref="D24:F24"/>
    <mergeCell ref="G24:H24"/>
    <mergeCell ref="I24:J24"/>
    <mergeCell ref="K24:M24"/>
    <mergeCell ref="B25:C25"/>
    <mergeCell ref="D25:F25"/>
    <mergeCell ref="G25:H25"/>
    <mergeCell ref="I25:J25"/>
    <mergeCell ref="K25:M25"/>
    <mergeCell ref="B26:C26"/>
    <mergeCell ref="D26:F26"/>
    <mergeCell ref="G26:H26"/>
    <mergeCell ref="I26:J26"/>
    <mergeCell ref="K26:M26"/>
    <mergeCell ref="B27:C27"/>
    <mergeCell ref="D27:F27"/>
    <mergeCell ref="G27:H27"/>
    <mergeCell ref="I27:J27"/>
    <mergeCell ref="K27:M27"/>
    <mergeCell ref="B28:C28"/>
    <mergeCell ref="D28:F28"/>
    <mergeCell ref="G28:H28"/>
    <mergeCell ref="I28:J28"/>
    <mergeCell ref="K28:M28"/>
    <mergeCell ref="B29:C29"/>
    <mergeCell ref="D29:F29"/>
    <mergeCell ref="G29:H29"/>
    <mergeCell ref="I29:J29"/>
    <mergeCell ref="K29:M29"/>
    <mergeCell ref="B30:C30"/>
    <mergeCell ref="D30:F30"/>
    <mergeCell ref="G30:H30"/>
    <mergeCell ref="I30:J30"/>
    <mergeCell ref="K30:M30"/>
    <mergeCell ref="B31:C31"/>
    <mergeCell ref="D31:F31"/>
    <mergeCell ref="G31:H31"/>
    <mergeCell ref="I31:J31"/>
    <mergeCell ref="K31:M31"/>
    <mergeCell ref="B32:C32"/>
    <mergeCell ref="D32:F32"/>
    <mergeCell ref="G32:H32"/>
    <mergeCell ref="I32:J32"/>
    <mergeCell ref="K32:M32"/>
    <mergeCell ref="B36:C36"/>
    <mergeCell ref="G36:H36"/>
    <mergeCell ref="I36:J36"/>
    <mergeCell ref="B33:C33"/>
    <mergeCell ref="D33:F33"/>
    <mergeCell ref="G33:H33"/>
    <mergeCell ref="I33:J33"/>
    <mergeCell ref="K33:M33"/>
    <mergeCell ref="B35:C35"/>
    <mergeCell ref="D35:F35"/>
    <mergeCell ref="G35:H35"/>
    <mergeCell ref="I35:J35"/>
    <mergeCell ref="K35:M35"/>
    <mergeCell ref="D36:F36"/>
    <mergeCell ref="K36:M36"/>
    <mergeCell ref="B34:C34"/>
    <mergeCell ref="D34:F34"/>
    <mergeCell ref="G34:H34"/>
    <mergeCell ref="I34:J34"/>
    <mergeCell ref="K34:M34"/>
    <mergeCell ref="D37:F37"/>
    <mergeCell ref="G37:H37"/>
    <mergeCell ref="I37:J37"/>
    <mergeCell ref="K37:M37"/>
    <mergeCell ref="B38:C38"/>
    <mergeCell ref="D38:F38"/>
    <mergeCell ref="G38:H38"/>
    <mergeCell ref="I38:J38"/>
    <mergeCell ref="K38:M38"/>
    <mergeCell ref="B37:C37"/>
    <mergeCell ref="B43:C43"/>
    <mergeCell ref="D43:F43"/>
    <mergeCell ref="G43:H43"/>
    <mergeCell ref="I43:J43"/>
    <mergeCell ref="K43:M43"/>
    <mergeCell ref="B42:C42"/>
    <mergeCell ref="D42:F42"/>
    <mergeCell ref="G42:H42"/>
    <mergeCell ref="I42:J42"/>
    <mergeCell ref="K42:M42"/>
    <mergeCell ref="B41:C41"/>
    <mergeCell ref="D41:F41"/>
    <mergeCell ref="G41:H41"/>
    <mergeCell ref="I41:J41"/>
    <mergeCell ref="K41:M41"/>
    <mergeCell ref="B39:C39"/>
    <mergeCell ref="D39:F39"/>
    <mergeCell ref="G39:H39"/>
    <mergeCell ref="I39:J39"/>
    <mergeCell ref="K39:M39"/>
    <mergeCell ref="B40:C40"/>
    <mergeCell ref="D40:F40"/>
    <mergeCell ref="G40:H40"/>
    <mergeCell ref="I40:J40"/>
    <mergeCell ref="K40:M4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Table 1 a 12 meses</vt:lpstr>
      <vt:lpstr>Table 2 a 24 meses</vt:lpstr>
      <vt:lpstr>Table 3 a 36 meses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andrea Andonaegui Hernandez</cp:lastModifiedBy>
  <dcterms:created xsi:type="dcterms:W3CDTF">2022-07-29T03:41:49Z</dcterms:created>
  <dcterms:modified xsi:type="dcterms:W3CDTF">2023-06-28T21:46:11Z</dcterms:modified>
</cp:coreProperties>
</file>