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Walmart\Downloads\"/>
    </mc:Choice>
  </mc:AlternateContent>
  <xr:revisionPtr revIDLastSave="0" documentId="13_ncr:1_{629DB57E-256A-4B66-B35B-A7ACAB71047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oja1" sheetId="15" r:id="rId1"/>
    <sheet name="Valores Base" sheetId="2" state="hidden" r:id="rId2"/>
    <sheet name="T. Generadora" sheetId="3" state="hidden" r:id="rId3"/>
    <sheet name="Análisis de ingresos General" sheetId="4" state="hidden" r:id="rId4"/>
    <sheet name="Listas de precios Fase 1" sheetId="5" state="hidden" r:id="rId5"/>
    <sheet name="Análisis de ingresos Fase 1" sheetId="6" state="hidden" r:id="rId6"/>
    <sheet name="Análisis de ingresos Fase 2" sheetId="7" state="hidden" r:id="rId7"/>
    <sheet name="Control Ventas" sheetId="8" state="hidden" r:id="rId8"/>
    <sheet name="Lista de precios F1 Privee" sheetId="9" state="hidden" r:id="rId9"/>
    <sheet name="Lista de precios F 2 Privee" sheetId="10" state="hidden" r:id="rId10"/>
    <sheet name="Lista de precios Exclusive" sheetId="11" state="hidden" r:id="rId11"/>
    <sheet name="Lista de precios Club F1" sheetId="12" state="hidden" r:id="rId12"/>
    <sheet name="Catalogo" sheetId="13" state="hidden" r:id="rId13"/>
  </sheets>
  <externalReferences>
    <externalReference r:id="rId14"/>
    <externalReference r:id="rId15"/>
    <externalReference r:id="rId16"/>
    <externalReference r:id="rId17"/>
  </externalReferences>
  <definedNames>
    <definedName name="____xlnm.Print_Area_2" localSheetId="5">#REF!</definedName>
    <definedName name="____xlnm.Print_Area_2" localSheetId="6">#REF!</definedName>
    <definedName name="____xlnm.Print_Area_2" localSheetId="3">#REF!</definedName>
    <definedName name="____xlnm.Print_Area_2" localSheetId="4">#REF!</definedName>
    <definedName name="____xlnm.Print_Area_2">#REF!</definedName>
    <definedName name="____xlnm.Print_Area_4" localSheetId="5">#REF!</definedName>
    <definedName name="____xlnm.Print_Area_4" localSheetId="6">#REF!</definedName>
    <definedName name="____xlnm.Print_Area_4" localSheetId="3">#REF!</definedName>
    <definedName name="____xlnm.Print_Area_4" localSheetId="4">#REF!</definedName>
    <definedName name="____xlnm.Print_Area_4">#REF!</definedName>
    <definedName name="___xlnm.Print_Area_2" localSheetId="5">#REF!</definedName>
    <definedName name="___xlnm.Print_Area_2" localSheetId="6">#REF!</definedName>
    <definedName name="___xlnm.Print_Area_2" localSheetId="3">#REF!</definedName>
    <definedName name="___xlnm.Print_Area_2" localSheetId="4">#REF!</definedName>
    <definedName name="___xlnm.Print_Area_2">#REF!</definedName>
    <definedName name="___xlnm.Print_Area_3">#REF!</definedName>
    <definedName name="___xlnm.Print_Area_4">#REF!</definedName>
    <definedName name="___xlnm.Print_Area_5">#REF!</definedName>
    <definedName name="___xlnm.Print_Area_7">#REF!</definedName>
    <definedName name="__xlnm.Print_Area_1">#REF!</definedName>
    <definedName name="__xlnm.Print_Area_2">#REF!</definedName>
    <definedName name="__xlnm.Print_Area_3">#REF!</definedName>
    <definedName name="__xlnm.Print_Area_4">#REF!</definedName>
    <definedName name="__xlnm.Print_Area_6">#REF!</definedName>
    <definedName name="_xlnm._FilterDatabase" localSheetId="7" hidden="1">'Control Ventas'!$A$1:$AO$67</definedName>
    <definedName name="_xlnm._FilterDatabase" localSheetId="11" hidden="1">'Lista de precios Club F1'!$A$5:$U$173</definedName>
    <definedName name="_xlnm._FilterDatabase" localSheetId="10" hidden="1">'Lista de precios Exclusive'!$A$5:$U$229</definedName>
    <definedName name="_xlnm._FilterDatabase" localSheetId="9" hidden="1">'Lista de precios F 2 Privee'!$A$5:$U$61</definedName>
    <definedName name="_xlnm._FilterDatabase" localSheetId="8" hidden="1">'Lista de precios F1 Privee'!$A$5:$U$173</definedName>
    <definedName name="_xlnm._FilterDatabase" localSheetId="4" hidden="1">'Listas de precios Fase 1'!$A$4:$AU$172</definedName>
    <definedName name="_xlnm._FilterDatabase" localSheetId="2" hidden="1">'T. Generadora'!$A$2:$AW$226</definedName>
    <definedName name="_xlnm._FilterDatabase" localSheetId="1" hidden="1">'Valores Base'!$B$7:$U$24</definedName>
    <definedName name="_Regression_Int">1</definedName>
    <definedName name="Amenidades" localSheetId="5">#REF!</definedName>
    <definedName name="Amenidades" localSheetId="6">#REF!</definedName>
    <definedName name="Amenidades" localSheetId="3">#REF!</definedName>
    <definedName name="Amenidades" localSheetId="11">#REF!</definedName>
    <definedName name="Amenidades" localSheetId="10">#REF!</definedName>
    <definedName name="Amenidades" localSheetId="9">#REF!</definedName>
    <definedName name="Amenidades" localSheetId="8">#REF!</definedName>
    <definedName name="Amenidades" localSheetId="4">#REF!</definedName>
    <definedName name="Amenidades" localSheetId="2">#REF!</definedName>
    <definedName name="Amenidades" localSheetId="1">#REF!</definedName>
    <definedName name="Amenidades">#REF!</definedName>
    <definedName name="CobrosFirmados" localSheetId="7">[1]Comercial!$A$2029</definedName>
    <definedName name="CobrosFirmados" localSheetId="11">[1]Comercial!$A$2029</definedName>
    <definedName name="CobrosFirmados" localSheetId="10">[1]Comercial!$A$2029</definedName>
    <definedName name="CobrosFirmados" localSheetId="9">[1]Comercial!$A$2029</definedName>
    <definedName name="CobrosFirmados" localSheetId="8">[1]Comercial!$A$2029</definedName>
    <definedName name="CobrosFirmados" localSheetId="4">[1]Comercial!$A$2029</definedName>
    <definedName name="CobrosFirmados" localSheetId="2">[1]Comercial!$A$2029</definedName>
    <definedName name="CobrosFirmados" localSheetId="1">[1]Comercial!$A$2029</definedName>
    <definedName name="CobrosFirmados">[1]Comercial!$A$2029</definedName>
    <definedName name="COMERCIAL" localSheetId="7">[1]Comercial!$A$14</definedName>
    <definedName name="COMERCIAL" localSheetId="11">[1]Comercial!$A$14</definedName>
    <definedName name="COMERCIAL" localSheetId="10">[1]Comercial!$A$14</definedName>
    <definedName name="COMERCIAL" localSheetId="9">[1]Comercial!$A$14</definedName>
    <definedName name="COMERCIAL" localSheetId="8">[1]Comercial!$A$14</definedName>
    <definedName name="COMERCIAL" localSheetId="4">[1]Comercial!$A$14</definedName>
    <definedName name="COMERCIAL" localSheetId="2">[1]Comercial!$A$14</definedName>
    <definedName name="COMERCIAL" localSheetId="1">[1]Comercial!$A$14</definedName>
    <definedName name="COMERCIAL">[1]Comercial!$A$14</definedName>
    <definedName name="contador_ventas" localSheetId="5">#REF!</definedName>
    <definedName name="contador_ventas" localSheetId="6">#REF!</definedName>
    <definedName name="contador_ventas" localSheetId="3">#REF!</definedName>
    <definedName name="contador_ventas" localSheetId="7">'Control Ventas'!#REF!</definedName>
    <definedName name="contador_ventas" localSheetId="11">#REF!</definedName>
    <definedName name="contador_ventas" localSheetId="10">#REF!</definedName>
    <definedName name="contador_ventas" localSheetId="9">#REF!</definedName>
    <definedName name="contador_ventas" localSheetId="8">#REF!</definedName>
    <definedName name="contador_ventas" localSheetId="4">#REF!</definedName>
    <definedName name="contador_ventas" localSheetId="2">#REF!</definedName>
    <definedName name="contador_ventas" localSheetId="1">#REF!</definedName>
    <definedName name="contador_ventas">#REF!</definedName>
    <definedName name="CONTROLLER" localSheetId="7">'[1]Controller D.U.N.'!$A$31</definedName>
    <definedName name="CONTROLLER" localSheetId="11">'[1]Controller D.U.N.'!$A$31</definedName>
    <definedName name="CONTROLLER" localSheetId="10">'[1]Controller D.U.N.'!$A$31</definedName>
    <definedName name="CONTROLLER" localSheetId="9">'[1]Controller D.U.N.'!$A$31</definedName>
    <definedName name="CONTROLLER" localSheetId="8">'[1]Controller D.U.N.'!$A$31</definedName>
    <definedName name="CONTROLLER" localSheetId="4">'[1]Controller D.U.N.'!$A$31</definedName>
    <definedName name="CONTROLLER" localSheetId="2">'[1]Controller D.U.N.'!$A$31</definedName>
    <definedName name="CONTROLLER" localSheetId="1">'[1]Controller D.U.N.'!$A$31</definedName>
    <definedName name="CONTROLLER">'[1]Controller D.U.N.'!$A$31</definedName>
    <definedName name="coordinación" localSheetId="5">#REF!</definedName>
    <definedName name="coordinación" localSheetId="6">#REF!</definedName>
    <definedName name="coordinación" localSheetId="3">#REF!</definedName>
    <definedName name="coordinación" localSheetId="11">#REF!</definedName>
    <definedName name="coordinación" localSheetId="10">#REF!</definedName>
    <definedName name="coordinación" localSheetId="9">#REF!</definedName>
    <definedName name="coordinación" localSheetId="8">#REF!</definedName>
    <definedName name="coordinación" localSheetId="4">#REF!</definedName>
    <definedName name="coordinación" localSheetId="2">#REF!</definedName>
    <definedName name="coordinación" localSheetId="1">#REF!</definedName>
    <definedName name="coordinación">#REF!</definedName>
    <definedName name="cordinación" localSheetId="11">#REF!</definedName>
    <definedName name="cordinación" localSheetId="10">#REF!</definedName>
    <definedName name="cordinación" localSheetId="9">#REF!</definedName>
    <definedName name="cordinación" localSheetId="8">#REF!</definedName>
    <definedName name="cordinación" localSheetId="4">#REF!</definedName>
    <definedName name="cordinación" localSheetId="2">#REF!</definedName>
    <definedName name="cordinación" localSheetId="1">#REF!</definedName>
    <definedName name="cordinación">#REF!</definedName>
    <definedName name="Demolición" localSheetId="11">#REF!</definedName>
    <definedName name="Demolición" localSheetId="10">#REF!</definedName>
    <definedName name="Demolición" localSheetId="9">#REF!</definedName>
    <definedName name="Demolición" localSheetId="8">#REF!</definedName>
    <definedName name="Demolición" localSheetId="4">#REF!</definedName>
    <definedName name="Demolición" localSheetId="2">#REF!</definedName>
    <definedName name="Demolición" localSheetId="1">#REF!</definedName>
    <definedName name="Demolición">#REF!</definedName>
    <definedName name="e" localSheetId="7">'[1]SAP E'!$H$2</definedName>
    <definedName name="e" localSheetId="11">'[1]SAP E'!$H$2</definedName>
    <definedName name="e" localSheetId="10">'[1]SAP E'!$H$2</definedName>
    <definedName name="e" localSheetId="9">'[1]SAP E'!$H$2</definedName>
    <definedName name="e" localSheetId="8">'[1]SAP E'!$H$2</definedName>
    <definedName name="e" localSheetId="4">'[1]SAP E'!$H$2</definedName>
    <definedName name="e" localSheetId="2">'[1]SAP E'!$H$2</definedName>
    <definedName name="e" localSheetId="1">'[1]SAP E'!$H$2</definedName>
    <definedName name="e">'[1]SAP E'!$H$2</definedName>
    <definedName name="Edificación" localSheetId="5">#REF!</definedName>
    <definedName name="Edificación" localSheetId="6">#REF!</definedName>
    <definedName name="Edificación" localSheetId="3">#REF!</definedName>
    <definedName name="Edificación" localSheetId="11">#REF!</definedName>
    <definedName name="Edificación" localSheetId="10">#REF!</definedName>
    <definedName name="Edificación" localSheetId="9">#REF!</definedName>
    <definedName name="Edificación" localSheetId="8">#REF!</definedName>
    <definedName name="Edificación" localSheetId="4">#REF!</definedName>
    <definedName name="Edificación" localSheetId="2">#REF!</definedName>
    <definedName name="Edificación" localSheetId="1">#REF!</definedName>
    <definedName name="Edificación">#REF!</definedName>
    <definedName name="EEE" localSheetId="5">#REF!</definedName>
    <definedName name="EEE" localSheetId="6">#REF!</definedName>
    <definedName name="EEE" localSheetId="3">#REF!</definedName>
    <definedName name="EEE" localSheetId="4">#REF!</definedName>
    <definedName name="EEE">#REF!</definedName>
    <definedName name="Excel_BuiltIn_Print_Area_1_1">#REF!</definedName>
    <definedName name="Excel_BuiltIn_Print_Area_2_1">#REF!</definedName>
    <definedName name="Imprevistos" localSheetId="11">#REF!</definedName>
    <definedName name="Imprevistos" localSheetId="10">#REF!</definedName>
    <definedName name="Imprevistos" localSheetId="9">#REF!</definedName>
    <definedName name="Imprevistos" localSheetId="8">#REF!</definedName>
    <definedName name="Imprevistos" localSheetId="4">#REF!</definedName>
    <definedName name="Imprevistos" localSheetId="2">#REF!</definedName>
    <definedName name="Imprevistos" localSheetId="1">#REF!</definedName>
    <definedName name="Imprevistos">#REF!</definedName>
    <definedName name="medificadoscasas" localSheetId="11">#REF!</definedName>
    <definedName name="medificadoscasas" localSheetId="10">#REF!</definedName>
    <definedName name="medificadoscasas" localSheetId="9">#REF!</definedName>
    <definedName name="medificadoscasas" localSheetId="8">#REF!</definedName>
    <definedName name="medificadoscasas" localSheetId="4">#REF!</definedName>
    <definedName name="medificadoscasas" localSheetId="2">#REF!</definedName>
    <definedName name="medificadoscasas" localSheetId="1">#REF!</definedName>
    <definedName name="medificadoscasas">#REF!</definedName>
    <definedName name="mes" localSheetId="11">#REF!</definedName>
    <definedName name="mes" localSheetId="10">#REF!</definedName>
    <definedName name="mes" localSheetId="9">#REF!</definedName>
    <definedName name="mes" localSheetId="8">#REF!</definedName>
    <definedName name="mes" localSheetId="4">#REF!</definedName>
    <definedName name="mes" localSheetId="2">#REF!</definedName>
    <definedName name="mes" localSheetId="1">#REF!</definedName>
    <definedName name="mes">#REF!</definedName>
    <definedName name="PrevVtaGar" localSheetId="7">[1]Comercial!$A$674</definedName>
    <definedName name="PrevVtaGar" localSheetId="11">[1]Comercial!$A$674</definedName>
    <definedName name="PrevVtaGar" localSheetId="10">[1]Comercial!$A$674</definedName>
    <definedName name="PrevVtaGar" localSheetId="9">[1]Comercial!$A$674</definedName>
    <definedName name="PrevVtaGar" localSheetId="8">[1]Comercial!$A$674</definedName>
    <definedName name="PrevVtaGar" localSheetId="4">[1]Comercial!$A$674</definedName>
    <definedName name="PrevVtaGar" localSheetId="2">[1]Comercial!$A$674</definedName>
    <definedName name="PrevVtaGar" localSheetId="1">[1]Comercial!$A$674</definedName>
    <definedName name="PrevVtaGar">[1]Comercial!$A$674</definedName>
    <definedName name="PrevVtaLoc" localSheetId="7">[1]Comercial!$A$1936</definedName>
    <definedName name="PrevVtaLoc" localSheetId="11">[1]Comercial!$A$1936</definedName>
    <definedName name="PrevVtaLoc" localSheetId="10">[1]Comercial!$A$1936</definedName>
    <definedName name="PrevVtaLoc" localSheetId="9">[1]Comercial!$A$1936</definedName>
    <definedName name="PrevVtaLoc" localSheetId="8">[1]Comercial!$A$1936</definedName>
    <definedName name="PrevVtaLoc" localSheetId="4">[1]Comercial!$A$1936</definedName>
    <definedName name="PrevVtaLoc" localSheetId="2">[1]Comercial!$A$1936</definedName>
    <definedName name="PrevVtaLoc" localSheetId="1">[1]Comercial!$A$1936</definedName>
    <definedName name="PrevVtaLoc">[1]Comercial!$A$1936</definedName>
    <definedName name="PrevVtaTrast" localSheetId="7">[1]Comercial!$A$1430</definedName>
    <definedName name="PrevVtaTrast" localSheetId="11">[1]Comercial!$A$1430</definedName>
    <definedName name="PrevVtaTrast" localSheetId="10">[1]Comercial!$A$1430</definedName>
    <definedName name="PrevVtaTrast" localSheetId="9">[1]Comercial!$A$1430</definedName>
    <definedName name="PrevVtaTrast" localSheetId="8">[1]Comercial!$A$1430</definedName>
    <definedName name="PrevVtaTrast" localSheetId="4">[1]Comercial!$A$1430</definedName>
    <definedName name="PrevVtaTrast" localSheetId="2">[1]Comercial!$A$1430</definedName>
    <definedName name="PrevVtaTrast" localSheetId="1">[1]Comercial!$A$1430</definedName>
    <definedName name="PrevVtaTrast">[1]Comercial!$A$1430</definedName>
    <definedName name="PrevVtaViv" localSheetId="7">[1]Comercial!$A$68</definedName>
    <definedName name="PrevVtaViv" localSheetId="11">[1]Comercial!$A$68</definedName>
    <definedName name="PrevVtaViv" localSheetId="10">[1]Comercial!$A$68</definedName>
    <definedName name="PrevVtaViv" localSheetId="9">[1]Comercial!$A$68</definedName>
    <definedName name="PrevVtaViv" localSheetId="8">[1]Comercial!$A$68</definedName>
    <definedName name="PrevVtaViv" localSheetId="4">[1]Comercial!$A$68</definedName>
    <definedName name="PrevVtaViv" localSheetId="2">[1]Comercial!$A$68</definedName>
    <definedName name="PrevVtaViv" localSheetId="1">[1]Comercial!$A$68</definedName>
    <definedName name="PrevVtaViv">[1]Comercial!$A$68</definedName>
    <definedName name="ResumenPrevCobro" localSheetId="7">[1]Comercial!$A$2002</definedName>
    <definedName name="ResumenPrevCobro" localSheetId="11">[1]Comercial!$A$2002</definedName>
    <definedName name="ResumenPrevCobro" localSheetId="10">[1]Comercial!$A$2002</definedName>
    <definedName name="ResumenPrevCobro" localSheetId="9">[1]Comercial!$A$2002</definedName>
    <definedName name="ResumenPrevCobro" localSheetId="8">[1]Comercial!$A$2002</definedName>
    <definedName name="ResumenPrevCobro" localSheetId="4">[1]Comercial!$A$2002</definedName>
    <definedName name="ResumenPrevCobro" localSheetId="2">[1]Comercial!$A$2002</definedName>
    <definedName name="ResumenPrevCobro" localSheetId="1">[1]Comercial!$A$2002</definedName>
    <definedName name="ResumenPrevCobro">[1]Comercial!$A$2002</definedName>
    <definedName name="ResumenPrevVenta" localSheetId="7">[1]Comercial!$A$1989</definedName>
    <definedName name="ResumenPrevVenta" localSheetId="11">[1]Comercial!$A$1989</definedName>
    <definedName name="ResumenPrevVenta" localSheetId="10">[1]Comercial!$A$1989</definedName>
    <definedName name="ResumenPrevVenta" localSheetId="9">[1]Comercial!$A$1989</definedName>
    <definedName name="ResumenPrevVenta" localSheetId="8">[1]Comercial!$A$1989</definedName>
    <definedName name="ResumenPrevVenta" localSheetId="4">[1]Comercial!$A$1989</definedName>
    <definedName name="ResumenPrevVenta" localSheetId="2">[1]Comercial!$A$1989</definedName>
    <definedName name="ResumenPrevVenta" localSheetId="1">[1]Comercial!$A$1989</definedName>
    <definedName name="ResumenPrevVenta">[1]Comercial!$A$1989</definedName>
    <definedName name="scd">'[2]SAP E'!$H$2</definedName>
    <definedName name="TESORERIA" localSheetId="5">'[3]Financiero (CF)'!#REF!</definedName>
    <definedName name="TESORERIA" localSheetId="6">'[3]Financiero (CF)'!#REF!</definedName>
    <definedName name="TESORERIA" localSheetId="3">'[3]Financiero (CF)'!#REF!</definedName>
    <definedName name="TESORERIA" localSheetId="7">'[3]Financiero (CF)'!#REF!</definedName>
    <definedName name="TESORERIA" localSheetId="11">'[3]Financiero (CF)'!#REF!</definedName>
    <definedName name="TESORERIA" localSheetId="10">'[3]Financiero (CF)'!#REF!</definedName>
    <definedName name="TESORERIA" localSheetId="9">'[3]Financiero (CF)'!#REF!</definedName>
    <definedName name="TESORERIA" localSheetId="8">'[3]Financiero (CF)'!#REF!</definedName>
    <definedName name="TESORERIA" localSheetId="4">'[3]Financiero (CF)'!#REF!</definedName>
    <definedName name="TESORERIA" localSheetId="2">'[3]Financiero (CF)'!#REF!</definedName>
    <definedName name="TESORERIA" localSheetId="1">'[3]Financiero (CF)'!#REF!</definedName>
    <definedName name="TESORERIA">'[3]Financiero (CF)'!#REF!</definedName>
    <definedName name="Urbanización" localSheetId="5">#REF!</definedName>
    <definedName name="Urbanización" localSheetId="6">#REF!</definedName>
    <definedName name="Urbanización" localSheetId="3">#REF!</definedName>
    <definedName name="Urbanización" localSheetId="11">#REF!</definedName>
    <definedName name="Urbanización" localSheetId="10">#REF!</definedName>
    <definedName name="Urbanización" localSheetId="9">#REF!</definedName>
    <definedName name="Urbanización" localSheetId="8">#REF!</definedName>
    <definedName name="Urbanización" localSheetId="4">#REF!</definedName>
    <definedName name="Urbanización" localSheetId="2">#REF!</definedName>
    <definedName name="Urbanización" localSheetId="1">#REF!</definedName>
    <definedName name="Urbanización">#REF!</definedName>
    <definedName name="VentasFirmadas" localSheetId="7">[1]Comercial!$A$2016</definedName>
    <definedName name="VentasFirmadas" localSheetId="11">[1]Comercial!$A$2016</definedName>
    <definedName name="VentasFirmadas" localSheetId="10">[1]Comercial!$A$2016</definedName>
    <definedName name="VentasFirmadas" localSheetId="9">[1]Comercial!$A$2016</definedName>
    <definedName name="VentasFirmadas" localSheetId="8">[1]Comercial!$A$2016</definedName>
    <definedName name="VentasFirmadas" localSheetId="4">[1]Comercial!$A$2016</definedName>
    <definedName name="VentasFirmadas" localSheetId="2">[1]Comercial!$A$2016</definedName>
    <definedName name="VentasFirmadas" localSheetId="1">[1]Comercial!$A$2016</definedName>
    <definedName name="VentasFirmadas">[1]Comercial!$A$2016</definedName>
    <definedName name="Y" localSheetId="7">'[4]Comp SOA'!$K$1</definedName>
    <definedName name="Y" localSheetId="11">'[4]Comp SOA'!$K$1</definedName>
    <definedName name="Y" localSheetId="10">'[4]Comp SOA'!$K$1</definedName>
    <definedName name="Y" localSheetId="9">'[4]Comp SOA'!$K$1</definedName>
    <definedName name="Y" localSheetId="8">'[4]Comp SOA'!$K$1</definedName>
    <definedName name="Y" localSheetId="4">'[4]Comp SOA'!$K$1</definedName>
    <definedName name="Y" localSheetId="2">'[4]Comp SOA'!$K$1</definedName>
    <definedName name="Y" localSheetId="1">'[4]Comp SOA'!$K$1</definedName>
    <definedName name="Y">'[4]Comp SOA'!$K$1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21" roundtripDataSignature="AMtx7mipXnpI1g9+OdcXjeP6eXDL2Sk0QA=="/>
    </ext>
  </extLst>
</workbook>
</file>

<file path=xl/calcChain.xml><?xml version="1.0" encoding="utf-8"?>
<calcChain xmlns="http://schemas.openxmlformats.org/spreadsheetml/2006/main">
  <c r="U173" i="12" l="1"/>
  <c r="R173" i="12"/>
  <c r="Q173" i="12"/>
  <c r="P173" i="12"/>
  <c r="E173" i="12"/>
  <c r="D173" i="12"/>
  <c r="C173" i="12"/>
  <c r="B173" i="12"/>
  <c r="A173" i="12"/>
  <c r="U172" i="12"/>
  <c r="R172" i="12"/>
  <c r="Q172" i="12"/>
  <c r="P172" i="12"/>
  <c r="E172" i="12"/>
  <c r="D172" i="12"/>
  <c r="C172" i="12"/>
  <c r="B172" i="12"/>
  <c r="A172" i="12"/>
  <c r="U171" i="12"/>
  <c r="R171" i="12"/>
  <c r="Q171" i="12"/>
  <c r="P171" i="12"/>
  <c r="E171" i="12"/>
  <c r="D171" i="12"/>
  <c r="C171" i="12"/>
  <c r="B171" i="12"/>
  <c r="A171" i="12"/>
  <c r="U170" i="12"/>
  <c r="R170" i="12"/>
  <c r="Q170" i="12"/>
  <c r="P170" i="12"/>
  <c r="E170" i="12"/>
  <c r="D170" i="12"/>
  <c r="C170" i="12"/>
  <c r="B170" i="12"/>
  <c r="A170" i="12"/>
  <c r="U169" i="12"/>
  <c r="R169" i="12"/>
  <c r="Q169" i="12"/>
  <c r="P169" i="12"/>
  <c r="E169" i="12"/>
  <c r="D169" i="12"/>
  <c r="C169" i="12"/>
  <c r="B169" i="12"/>
  <c r="A169" i="12"/>
  <c r="U168" i="12"/>
  <c r="R168" i="12"/>
  <c r="Q168" i="12"/>
  <c r="P168" i="12"/>
  <c r="E168" i="12"/>
  <c r="D168" i="12"/>
  <c r="C168" i="12"/>
  <c r="B168" i="12"/>
  <c r="A168" i="12"/>
  <c r="U167" i="12"/>
  <c r="R167" i="12"/>
  <c r="Q167" i="12"/>
  <c r="P167" i="12"/>
  <c r="E167" i="12"/>
  <c r="D167" i="12"/>
  <c r="C167" i="12"/>
  <c r="B167" i="12"/>
  <c r="A167" i="12"/>
  <c r="U166" i="12"/>
  <c r="R166" i="12"/>
  <c r="Q166" i="12"/>
  <c r="P166" i="12"/>
  <c r="E166" i="12"/>
  <c r="D166" i="12"/>
  <c r="C166" i="12"/>
  <c r="B166" i="12"/>
  <c r="A166" i="12"/>
  <c r="U165" i="12"/>
  <c r="R165" i="12"/>
  <c r="Q165" i="12"/>
  <c r="P165" i="12"/>
  <c r="E165" i="12"/>
  <c r="D165" i="12"/>
  <c r="C165" i="12"/>
  <c r="B165" i="12"/>
  <c r="A165" i="12"/>
  <c r="U164" i="12"/>
  <c r="R164" i="12"/>
  <c r="Q164" i="12"/>
  <c r="P164" i="12"/>
  <c r="E164" i="12"/>
  <c r="D164" i="12"/>
  <c r="C164" i="12"/>
  <c r="B164" i="12"/>
  <c r="A164" i="12"/>
  <c r="U163" i="12"/>
  <c r="R163" i="12"/>
  <c r="Q163" i="12"/>
  <c r="P163" i="12"/>
  <c r="E163" i="12"/>
  <c r="D163" i="12"/>
  <c r="C163" i="12"/>
  <c r="B163" i="12"/>
  <c r="A163" i="12"/>
  <c r="U162" i="12"/>
  <c r="R162" i="12"/>
  <c r="Q162" i="12"/>
  <c r="P162" i="12"/>
  <c r="E162" i="12"/>
  <c r="D162" i="12"/>
  <c r="C162" i="12"/>
  <c r="B162" i="12"/>
  <c r="A162" i="12"/>
  <c r="U161" i="12"/>
  <c r="R161" i="12"/>
  <c r="Q161" i="12"/>
  <c r="P161" i="12"/>
  <c r="E161" i="12"/>
  <c r="D161" i="12"/>
  <c r="C161" i="12"/>
  <c r="B161" i="12"/>
  <c r="A161" i="12"/>
  <c r="U160" i="12"/>
  <c r="R160" i="12"/>
  <c r="Q160" i="12"/>
  <c r="P160" i="12"/>
  <c r="E160" i="12"/>
  <c r="D160" i="12"/>
  <c r="C160" i="12"/>
  <c r="B160" i="12"/>
  <c r="A160" i="12"/>
  <c r="U159" i="12"/>
  <c r="R159" i="12"/>
  <c r="Q159" i="12"/>
  <c r="P159" i="12"/>
  <c r="E159" i="12"/>
  <c r="D159" i="12"/>
  <c r="C159" i="12"/>
  <c r="B159" i="12"/>
  <c r="A159" i="12"/>
  <c r="U158" i="12"/>
  <c r="R158" i="12"/>
  <c r="Q158" i="12"/>
  <c r="P158" i="12"/>
  <c r="E158" i="12"/>
  <c r="D158" i="12"/>
  <c r="C158" i="12"/>
  <c r="B158" i="12"/>
  <c r="A158" i="12"/>
  <c r="U157" i="12"/>
  <c r="R157" i="12"/>
  <c r="Q157" i="12"/>
  <c r="P157" i="12"/>
  <c r="E157" i="12"/>
  <c r="D157" i="12"/>
  <c r="C157" i="12"/>
  <c r="B157" i="12"/>
  <c r="A157" i="12"/>
  <c r="U156" i="12"/>
  <c r="R156" i="12"/>
  <c r="Q156" i="12"/>
  <c r="P156" i="12"/>
  <c r="E156" i="12"/>
  <c r="D156" i="12"/>
  <c r="C156" i="12"/>
  <c r="B156" i="12"/>
  <c r="A156" i="12"/>
  <c r="U155" i="12"/>
  <c r="R155" i="12"/>
  <c r="Q155" i="12"/>
  <c r="P155" i="12"/>
  <c r="E155" i="12"/>
  <c r="D155" i="12"/>
  <c r="C155" i="12"/>
  <c r="B155" i="12"/>
  <c r="A155" i="12"/>
  <c r="U154" i="12"/>
  <c r="R154" i="12"/>
  <c r="Q154" i="12"/>
  <c r="P154" i="12"/>
  <c r="E154" i="12"/>
  <c r="D154" i="12"/>
  <c r="C154" i="12"/>
  <c r="B154" i="12"/>
  <c r="A154" i="12"/>
  <c r="U153" i="12"/>
  <c r="R153" i="12"/>
  <c r="Q153" i="12"/>
  <c r="P153" i="12"/>
  <c r="E153" i="12"/>
  <c r="D153" i="12"/>
  <c r="C153" i="12"/>
  <c r="B153" i="12"/>
  <c r="A153" i="12"/>
  <c r="U152" i="12"/>
  <c r="R152" i="12"/>
  <c r="Q152" i="12"/>
  <c r="P152" i="12"/>
  <c r="E152" i="12"/>
  <c r="D152" i="12"/>
  <c r="C152" i="12"/>
  <c r="B152" i="12"/>
  <c r="A152" i="12"/>
  <c r="U151" i="12"/>
  <c r="R151" i="12"/>
  <c r="Q151" i="12"/>
  <c r="P151" i="12"/>
  <c r="E151" i="12"/>
  <c r="D151" i="12"/>
  <c r="C151" i="12"/>
  <c r="B151" i="12"/>
  <c r="A151" i="12"/>
  <c r="U150" i="12"/>
  <c r="R150" i="12"/>
  <c r="Q150" i="12"/>
  <c r="P150" i="12"/>
  <c r="E150" i="12"/>
  <c r="D150" i="12"/>
  <c r="C150" i="12"/>
  <c r="B150" i="12"/>
  <c r="A150" i="12"/>
  <c r="U149" i="12"/>
  <c r="R149" i="12"/>
  <c r="Q149" i="12"/>
  <c r="P149" i="12"/>
  <c r="E149" i="12"/>
  <c r="D149" i="12"/>
  <c r="C149" i="12"/>
  <c r="B149" i="12"/>
  <c r="A149" i="12"/>
  <c r="U148" i="12"/>
  <c r="R148" i="12"/>
  <c r="Q148" i="12"/>
  <c r="P148" i="12"/>
  <c r="E148" i="12"/>
  <c r="D148" i="12"/>
  <c r="C148" i="12"/>
  <c r="B148" i="12"/>
  <c r="A148" i="12"/>
  <c r="U147" i="12"/>
  <c r="R147" i="12"/>
  <c r="Q147" i="12"/>
  <c r="P147" i="12"/>
  <c r="E147" i="12"/>
  <c r="D147" i="12"/>
  <c r="C147" i="12"/>
  <c r="B147" i="12"/>
  <c r="A147" i="12"/>
  <c r="U146" i="12"/>
  <c r="R146" i="12"/>
  <c r="Q146" i="12"/>
  <c r="P146" i="12"/>
  <c r="E146" i="12"/>
  <c r="D146" i="12"/>
  <c r="C146" i="12"/>
  <c r="B146" i="12"/>
  <c r="A146" i="12"/>
  <c r="U145" i="12"/>
  <c r="R145" i="12"/>
  <c r="Q145" i="12"/>
  <c r="P145" i="12"/>
  <c r="E145" i="12"/>
  <c r="D145" i="12"/>
  <c r="C145" i="12"/>
  <c r="B145" i="12"/>
  <c r="A145" i="12"/>
  <c r="U144" i="12"/>
  <c r="R144" i="12"/>
  <c r="Q144" i="12"/>
  <c r="P144" i="12"/>
  <c r="N144" i="12"/>
  <c r="E144" i="12"/>
  <c r="D144" i="12"/>
  <c r="C144" i="12"/>
  <c r="B144" i="12"/>
  <c r="A144" i="12"/>
  <c r="U143" i="12"/>
  <c r="R143" i="12"/>
  <c r="Q143" i="12"/>
  <c r="P143" i="12"/>
  <c r="E143" i="12"/>
  <c r="D143" i="12"/>
  <c r="C143" i="12"/>
  <c r="B143" i="12"/>
  <c r="A143" i="12"/>
  <c r="U142" i="12"/>
  <c r="R142" i="12"/>
  <c r="Q142" i="12"/>
  <c r="P142" i="12"/>
  <c r="E142" i="12"/>
  <c r="D142" i="12"/>
  <c r="C142" i="12"/>
  <c r="B142" i="12"/>
  <c r="A142" i="12"/>
  <c r="U141" i="12"/>
  <c r="R141" i="12"/>
  <c r="Q141" i="12"/>
  <c r="P141" i="12"/>
  <c r="E141" i="12"/>
  <c r="D141" i="12"/>
  <c r="C141" i="12"/>
  <c r="B141" i="12"/>
  <c r="A141" i="12"/>
  <c r="U140" i="12"/>
  <c r="R140" i="12"/>
  <c r="Q140" i="12"/>
  <c r="P140" i="12"/>
  <c r="N140" i="12"/>
  <c r="E140" i="12"/>
  <c r="D140" i="12"/>
  <c r="C140" i="12"/>
  <c r="B140" i="12"/>
  <c r="A140" i="12"/>
  <c r="U139" i="12"/>
  <c r="R139" i="12"/>
  <c r="Q139" i="12"/>
  <c r="P139" i="12"/>
  <c r="E139" i="12"/>
  <c r="D139" i="12"/>
  <c r="C139" i="12"/>
  <c r="B139" i="12"/>
  <c r="A139" i="12"/>
  <c r="U138" i="12"/>
  <c r="R138" i="12"/>
  <c r="Q138" i="12"/>
  <c r="P138" i="12"/>
  <c r="E138" i="12"/>
  <c r="D138" i="12"/>
  <c r="C138" i="12"/>
  <c r="B138" i="12"/>
  <c r="A138" i="12"/>
  <c r="U137" i="12"/>
  <c r="R137" i="12"/>
  <c r="Q137" i="12"/>
  <c r="P137" i="12"/>
  <c r="E137" i="12"/>
  <c r="D137" i="12"/>
  <c r="C137" i="12"/>
  <c r="B137" i="12"/>
  <c r="A137" i="12"/>
  <c r="U136" i="12"/>
  <c r="R136" i="12"/>
  <c r="Q136" i="12"/>
  <c r="P136" i="12"/>
  <c r="N136" i="12"/>
  <c r="E136" i="12"/>
  <c r="D136" i="12"/>
  <c r="C136" i="12"/>
  <c r="B136" i="12"/>
  <c r="A136" i="12"/>
  <c r="U135" i="12"/>
  <c r="R135" i="12"/>
  <c r="Q135" i="12"/>
  <c r="P135" i="12"/>
  <c r="E135" i="12"/>
  <c r="D135" i="12"/>
  <c r="C135" i="12"/>
  <c r="B135" i="12"/>
  <c r="A135" i="12"/>
  <c r="U134" i="12"/>
  <c r="R134" i="12"/>
  <c r="Q134" i="12"/>
  <c r="P134" i="12"/>
  <c r="E134" i="12"/>
  <c r="D134" i="12"/>
  <c r="C134" i="12"/>
  <c r="B134" i="12"/>
  <c r="A134" i="12"/>
  <c r="U133" i="12"/>
  <c r="R133" i="12"/>
  <c r="Q133" i="12"/>
  <c r="P133" i="12"/>
  <c r="E133" i="12"/>
  <c r="D133" i="12"/>
  <c r="C133" i="12"/>
  <c r="B133" i="12"/>
  <c r="A133" i="12"/>
  <c r="U132" i="12"/>
  <c r="R132" i="12"/>
  <c r="Q132" i="12"/>
  <c r="P132" i="12"/>
  <c r="E132" i="12"/>
  <c r="D132" i="12"/>
  <c r="C132" i="12"/>
  <c r="B132" i="12"/>
  <c r="A132" i="12"/>
  <c r="U131" i="12"/>
  <c r="R131" i="12"/>
  <c r="Q131" i="12"/>
  <c r="P131" i="12"/>
  <c r="E131" i="12"/>
  <c r="D131" i="12"/>
  <c r="C131" i="12"/>
  <c r="B131" i="12"/>
  <c r="A131" i="12"/>
  <c r="U130" i="12"/>
  <c r="R130" i="12"/>
  <c r="Q130" i="12"/>
  <c r="P130" i="12"/>
  <c r="E130" i="12"/>
  <c r="D130" i="12"/>
  <c r="C130" i="12"/>
  <c r="B130" i="12"/>
  <c r="A130" i="12"/>
  <c r="U129" i="12"/>
  <c r="R129" i="12"/>
  <c r="Q129" i="12"/>
  <c r="P129" i="12"/>
  <c r="E129" i="12"/>
  <c r="D129" i="12"/>
  <c r="C129" i="12"/>
  <c r="B129" i="12"/>
  <c r="A129" i="12"/>
  <c r="U128" i="12"/>
  <c r="S128" i="12"/>
  <c r="R128" i="12"/>
  <c r="Q128" i="12"/>
  <c r="P128" i="12"/>
  <c r="E128" i="12"/>
  <c r="D128" i="12"/>
  <c r="C128" i="12"/>
  <c r="B128" i="12"/>
  <c r="A128" i="12"/>
  <c r="U127" i="12"/>
  <c r="R127" i="12"/>
  <c r="Q127" i="12"/>
  <c r="P127" i="12"/>
  <c r="E127" i="12"/>
  <c r="D127" i="12"/>
  <c r="C127" i="12"/>
  <c r="B127" i="12"/>
  <c r="A127" i="12"/>
  <c r="U126" i="12"/>
  <c r="R126" i="12"/>
  <c r="Q126" i="12"/>
  <c r="P126" i="12"/>
  <c r="E126" i="12"/>
  <c r="D126" i="12"/>
  <c r="C126" i="12"/>
  <c r="B126" i="12"/>
  <c r="A126" i="12"/>
  <c r="U125" i="12"/>
  <c r="R125" i="12"/>
  <c r="Q125" i="12"/>
  <c r="P125" i="12"/>
  <c r="E125" i="12"/>
  <c r="D125" i="12"/>
  <c r="C125" i="12"/>
  <c r="B125" i="12"/>
  <c r="A125" i="12"/>
  <c r="U124" i="12"/>
  <c r="S124" i="12"/>
  <c r="R124" i="12"/>
  <c r="Q124" i="12"/>
  <c r="P124" i="12"/>
  <c r="E124" i="12"/>
  <c r="D124" i="12"/>
  <c r="C124" i="12"/>
  <c r="B124" i="12"/>
  <c r="A124" i="12"/>
  <c r="U123" i="12"/>
  <c r="R123" i="12"/>
  <c r="Q123" i="12"/>
  <c r="P123" i="12"/>
  <c r="E123" i="12"/>
  <c r="D123" i="12"/>
  <c r="C123" i="12"/>
  <c r="B123" i="12"/>
  <c r="A123" i="12"/>
  <c r="U122" i="12"/>
  <c r="R122" i="12"/>
  <c r="Q122" i="12"/>
  <c r="P122" i="12"/>
  <c r="E122" i="12"/>
  <c r="D122" i="12"/>
  <c r="C122" i="12"/>
  <c r="B122" i="12"/>
  <c r="A122" i="12"/>
  <c r="U121" i="12"/>
  <c r="R121" i="12"/>
  <c r="Q121" i="12"/>
  <c r="P121" i="12"/>
  <c r="E121" i="12"/>
  <c r="D121" i="12"/>
  <c r="C121" i="12"/>
  <c r="B121" i="12"/>
  <c r="A121" i="12"/>
  <c r="U120" i="12"/>
  <c r="S120" i="12"/>
  <c r="R120" i="12"/>
  <c r="Q120" i="12"/>
  <c r="P120" i="12"/>
  <c r="E120" i="12"/>
  <c r="D120" i="12"/>
  <c r="C120" i="12"/>
  <c r="B120" i="12"/>
  <c r="A120" i="12"/>
  <c r="U119" i="12"/>
  <c r="S119" i="12"/>
  <c r="R119" i="12"/>
  <c r="Q119" i="12"/>
  <c r="P119" i="12"/>
  <c r="E119" i="12"/>
  <c r="D119" i="12"/>
  <c r="C119" i="12"/>
  <c r="B119" i="12"/>
  <c r="A119" i="12"/>
  <c r="U118" i="12"/>
  <c r="R118" i="12"/>
  <c r="Q118" i="12"/>
  <c r="P118" i="12"/>
  <c r="E118" i="12"/>
  <c r="D118" i="12"/>
  <c r="C118" i="12"/>
  <c r="B118" i="12"/>
  <c r="A118" i="12"/>
  <c r="U117" i="12"/>
  <c r="R117" i="12"/>
  <c r="Q117" i="12"/>
  <c r="P117" i="12"/>
  <c r="E117" i="12"/>
  <c r="D117" i="12"/>
  <c r="C117" i="12"/>
  <c r="B117" i="12"/>
  <c r="A117" i="12"/>
  <c r="U116" i="12"/>
  <c r="R116" i="12"/>
  <c r="Q116" i="12"/>
  <c r="P116" i="12"/>
  <c r="E116" i="12"/>
  <c r="D116" i="12"/>
  <c r="C116" i="12"/>
  <c r="B116" i="12"/>
  <c r="A116" i="12"/>
  <c r="U115" i="12"/>
  <c r="S115" i="12"/>
  <c r="R115" i="12"/>
  <c r="Q115" i="12"/>
  <c r="P115" i="12"/>
  <c r="E115" i="12"/>
  <c r="D115" i="12"/>
  <c r="C115" i="12"/>
  <c r="B115" i="12"/>
  <c r="A115" i="12"/>
  <c r="U114" i="12"/>
  <c r="R114" i="12"/>
  <c r="Q114" i="12"/>
  <c r="P114" i="12"/>
  <c r="E114" i="12"/>
  <c r="D114" i="12"/>
  <c r="C114" i="12"/>
  <c r="B114" i="12"/>
  <c r="A114" i="12"/>
  <c r="U113" i="12"/>
  <c r="R113" i="12"/>
  <c r="Q113" i="12"/>
  <c r="P113" i="12"/>
  <c r="E113" i="12"/>
  <c r="D113" i="12"/>
  <c r="C113" i="12"/>
  <c r="B113" i="12"/>
  <c r="A113" i="12"/>
  <c r="U112" i="12"/>
  <c r="R112" i="12"/>
  <c r="Q112" i="12"/>
  <c r="P112" i="12"/>
  <c r="E112" i="12"/>
  <c r="D112" i="12"/>
  <c r="C112" i="12"/>
  <c r="B112" i="12"/>
  <c r="A112" i="12"/>
  <c r="U111" i="12"/>
  <c r="R111" i="12"/>
  <c r="Q111" i="12"/>
  <c r="P111" i="12"/>
  <c r="E111" i="12"/>
  <c r="D111" i="12"/>
  <c r="C111" i="12"/>
  <c r="B111" i="12"/>
  <c r="A111" i="12"/>
  <c r="U110" i="12"/>
  <c r="S110" i="12"/>
  <c r="R110" i="12"/>
  <c r="Q110" i="12"/>
  <c r="P110" i="12"/>
  <c r="E110" i="12"/>
  <c r="D110" i="12"/>
  <c r="C110" i="12"/>
  <c r="B110" i="12"/>
  <c r="A110" i="12"/>
  <c r="U109" i="12"/>
  <c r="R109" i="12"/>
  <c r="Q109" i="12"/>
  <c r="P109" i="12"/>
  <c r="E109" i="12"/>
  <c r="D109" i="12"/>
  <c r="C109" i="12"/>
  <c r="B109" i="12"/>
  <c r="A109" i="12"/>
  <c r="U108" i="12"/>
  <c r="R108" i="12"/>
  <c r="Q108" i="12"/>
  <c r="P108" i="12"/>
  <c r="E108" i="12"/>
  <c r="D108" i="12"/>
  <c r="C108" i="12"/>
  <c r="B108" i="12"/>
  <c r="A108" i="12"/>
  <c r="U107" i="12"/>
  <c r="S107" i="12"/>
  <c r="R107" i="12"/>
  <c r="Q107" i="12"/>
  <c r="P107" i="12"/>
  <c r="E107" i="12"/>
  <c r="D107" i="12"/>
  <c r="C107" i="12"/>
  <c r="B107" i="12"/>
  <c r="A107" i="12"/>
  <c r="U106" i="12"/>
  <c r="R106" i="12"/>
  <c r="Q106" i="12"/>
  <c r="P106" i="12"/>
  <c r="E106" i="12"/>
  <c r="D106" i="12"/>
  <c r="C106" i="12"/>
  <c r="B106" i="12"/>
  <c r="A106" i="12"/>
  <c r="U105" i="12"/>
  <c r="R105" i="12"/>
  <c r="Q105" i="12"/>
  <c r="P105" i="12"/>
  <c r="E105" i="12"/>
  <c r="D105" i="12"/>
  <c r="C105" i="12"/>
  <c r="B105" i="12"/>
  <c r="A105" i="12"/>
  <c r="U104" i="12"/>
  <c r="R104" i="12"/>
  <c r="Q104" i="12"/>
  <c r="P104" i="12"/>
  <c r="E104" i="12"/>
  <c r="D104" i="12"/>
  <c r="C104" i="12"/>
  <c r="B104" i="12"/>
  <c r="A104" i="12"/>
  <c r="U103" i="12"/>
  <c r="R103" i="12"/>
  <c r="Q103" i="12"/>
  <c r="P103" i="12"/>
  <c r="E103" i="12"/>
  <c r="D103" i="12"/>
  <c r="C103" i="12"/>
  <c r="B103" i="12"/>
  <c r="A103" i="12"/>
  <c r="U102" i="12"/>
  <c r="R102" i="12"/>
  <c r="Q102" i="12"/>
  <c r="P102" i="12"/>
  <c r="E102" i="12"/>
  <c r="D102" i="12"/>
  <c r="C102" i="12"/>
  <c r="B102" i="12"/>
  <c r="A102" i="12"/>
  <c r="U101" i="12"/>
  <c r="R101" i="12"/>
  <c r="Q101" i="12"/>
  <c r="P101" i="12"/>
  <c r="E101" i="12"/>
  <c r="D101" i="12"/>
  <c r="C101" i="12"/>
  <c r="B101" i="12"/>
  <c r="A101" i="12"/>
  <c r="U100" i="12"/>
  <c r="R100" i="12"/>
  <c r="Q100" i="12"/>
  <c r="P100" i="12"/>
  <c r="E100" i="12"/>
  <c r="D100" i="12"/>
  <c r="C100" i="12"/>
  <c r="B100" i="12"/>
  <c r="A100" i="12"/>
  <c r="U99" i="12"/>
  <c r="S99" i="12"/>
  <c r="R99" i="12"/>
  <c r="Q99" i="12"/>
  <c r="P99" i="12"/>
  <c r="E99" i="12"/>
  <c r="D99" i="12"/>
  <c r="C99" i="12"/>
  <c r="B99" i="12"/>
  <c r="A99" i="12"/>
  <c r="U98" i="12"/>
  <c r="R98" i="12"/>
  <c r="Q98" i="12"/>
  <c r="P98" i="12"/>
  <c r="E98" i="12"/>
  <c r="D98" i="12"/>
  <c r="C98" i="12"/>
  <c r="B98" i="12"/>
  <c r="A98" i="12"/>
  <c r="U97" i="12"/>
  <c r="R97" i="12"/>
  <c r="Q97" i="12"/>
  <c r="P97" i="12"/>
  <c r="E97" i="12"/>
  <c r="D97" i="12"/>
  <c r="C97" i="12"/>
  <c r="B97" i="12"/>
  <c r="A97" i="12"/>
  <c r="U96" i="12"/>
  <c r="R96" i="12"/>
  <c r="Q96" i="12"/>
  <c r="P96" i="12"/>
  <c r="E96" i="12"/>
  <c r="D96" i="12"/>
  <c r="C96" i="12"/>
  <c r="B96" i="12"/>
  <c r="A96" i="12"/>
  <c r="U95" i="12"/>
  <c r="R95" i="12"/>
  <c r="Q95" i="12"/>
  <c r="P95" i="12"/>
  <c r="E95" i="12"/>
  <c r="D95" i="12"/>
  <c r="C95" i="12"/>
  <c r="B95" i="12"/>
  <c r="A95" i="12"/>
  <c r="U94" i="12"/>
  <c r="R94" i="12"/>
  <c r="Q94" i="12"/>
  <c r="P94" i="12"/>
  <c r="E94" i="12"/>
  <c r="D94" i="12"/>
  <c r="C94" i="12"/>
  <c r="B94" i="12"/>
  <c r="A94" i="12"/>
  <c r="U93" i="12"/>
  <c r="R93" i="12"/>
  <c r="Q93" i="12"/>
  <c r="P93" i="12"/>
  <c r="E93" i="12"/>
  <c r="D93" i="12"/>
  <c r="C93" i="12"/>
  <c r="B93" i="12"/>
  <c r="A93" i="12"/>
  <c r="U92" i="12"/>
  <c r="R92" i="12"/>
  <c r="Q92" i="12"/>
  <c r="P92" i="12"/>
  <c r="E92" i="12"/>
  <c r="D92" i="12"/>
  <c r="C92" i="12"/>
  <c r="B92" i="12"/>
  <c r="A92" i="12"/>
  <c r="U91" i="12"/>
  <c r="S91" i="12"/>
  <c r="R91" i="12"/>
  <c r="Q91" i="12"/>
  <c r="P91" i="12"/>
  <c r="E91" i="12"/>
  <c r="D91" i="12"/>
  <c r="C91" i="12"/>
  <c r="B91" i="12"/>
  <c r="A91" i="12"/>
  <c r="U90" i="12"/>
  <c r="R90" i="12"/>
  <c r="Q90" i="12"/>
  <c r="P90" i="12"/>
  <c r="E90" i="12"/>
  <c r="D90" i="12"/>
  <c r="C90" i="12"/>
  <c r="B90" i="12"/>
  <c r="A90" i="12"/>
  <c r="U89" i="12"/>
  <c r="R89" i="12"/>
  <c r="Q89" i="12"/>
  <c r="P89" i="12"/>
  <c r="E89" i="12"/>
  <c r="D89" i="12"/>
  <c r="C89" i="12"/>
  <c r="B89" i="12"/>
  <c r="A89" i="12"/>
  <c r="U88" i="12"/>
  <c r="R88" i="12"/>
  <c r="Q88" i="12"/>
  <c r="P88" i="12"/>
  <c r="E88" i="12"/>
  <c r="D88" i="12"/>
  <c r="C88" i="12"/>
  <c r="B88" i="12"/>
  <c r="A88" i="12"/>
  <c r="U87" i="12"/>
  <c r="R87" i="12"/>
  <c r="Q87" i="12"/>
  <c r="P87" i="12"/>
  <c r="E87" i="12"/>
  <c r="D87" i="12"/>
  <c r="C87" i="12"/>
  <c r="B87" i="12"/>
  <c r="A87" i="12"/>
  <c r="U86" i="12"/>
  <c r="R86" i="12"/>
  <c r="Q86" i="12"/>
  <c r="P86" i="12"/>
  <c r="E86" i="12"/>
  <c r="D86" i="12"/>
  <c r="C86" i="12"/>
  <c r="B86" i="12"/>
  <c r="A86" i="12"/>
  <c r="U85" i="12"/>
  <c r="R85" i="12"/>
  <c r="Q85" i="12"/>
  <c r="P85" i="12"/>
  <c r="E85" i="12"/>
  <c r="D85" i="12"/>
  <c r="C85" i="12"/>
  <c r="B85" i="12"/>
  <c r="A85" i="12"/>
  <c r="U84" i="12"/>
  <c r="R84" i="12"/>
  <c r="Q84" i="12"/>
  <c r="P84" i="12"/>
  <c r="E84" i="12"/>
  <c r="D84" i="12"/>
  <c r="C84" i="12"/>
  <c r="B84" i="12"/>
  <c r="A84" i="12"/>
  <c r="U83" i="12"/>
  <c r="S83" i="12"/>
  <c r="R83" i="12"/>
  <c r="Q83" i="12"/>
  <c r="P83" i="12"/>
  <c r="E83" i="12"/>
  <c r="D83" i="12"/>
  <c r="C83" i="12"/>
  <c r="B83" i="12"/>
  <c r="A83" i="12"/>
  <c r="U82" i="12"/>
  <c r="R82" i="12"/>
  <c r="Q82" i="12"/>
  <c r="P82" i="12"/>
  <c r="E82" i="12"/>
  <c r="D82" i="12"/>
  <c r="C82" i="12"/>
  <c r="B82" i="12"/>
  <c r="A82" i="12"/>
  <c r="U81" i="12"/>
  <c r="R81" i="12"/>
  <c r="Q81" i="12"/>
  <c r="P81" i="12"/>
  <c r="N81" i="12"/>
  <c r="H81" i="12"/>
  <c r="G81" i="12"/>
  <c r="E81" i="12"/>
  <c r="D81" i="12"/>
  <c r="C81" i="12"/>
  <c r="B81" i="12"/>
  <c r="A81" i="12"/>
  <c r="U80" i="12"/>
  <c r="R80" i="12"/>
  <c r="Q80" i="12"/>
  <c r="P80" i="12"/>
  <c r="E80" i="12"/>
  <c r="D80" i="12"/>
  <c r="C80" i="12"/>
  <c r="B80" i="12"/>
  <c r="A80" i="12"/>
  <c r="U79" i="12"/>
  <c r="R79" i="12"/>
  <c r="Q79" i="12"/>
  <c r="P79" i="12"/>
  <c r="E79" i="12"/>
  <c r="D79" i="12"/>
  <c r="C79" i="12"/>
  <c r="B79" i="12"/>
  <c r="A79" i="12"/>
  <c r="U78" i="12"/>
  <c r="R78" i="12"/>
  <c r="Q78" i="12"/>
  <c r="P78" i="12"/>
  <c r="E78" i="12"/>
  <c r="D78" i="12"/>
  <c r="C78" i="12"/>
  <c r="B78" i="12"/>
  <c r="A78" i="12"/>
  <c r="U77" i="12"/>
  <c r="R77" i="12"/>
  <c r="Q77" i="12"/>
  <c r="P77" i="12"/>
  <c r="E77" i="12"/>
  <c r="D77" i="12"/>
  <c r="C77" i="12"/>
  <c r="B77" i="12"/>
  <c r="A77" i="12"/>
  <c r="U76" i="12"/>
  <c r="R76" i="12"/>
  <c r="Q76" i="12"/>
  <c r="P76" i="12"/>
  <c r="E76" i="12"/>
  <c r="D76" i="12"/>
  <c r="C76" i="12"/>
  <c r="B76" i="12"/>
  <c r="A76" i="12"/>
  <c r="U75" i="12"/>
  <c r="R75" i="12"/>
  <c r="Q75" i="12"/>
  <c r="P75" i="12"/>
  <c r="E75" i="12"/>
  <c r="D75" i="12"/>
  <c r="C75" i="12"/>
  <c r="B75" i="12"/>
  <c r="A75" i="12"/>
  <c r="U74" i="12"/>
  <c r="R74" i="12"/>
  <c r="Q74" i="12"/>
  <c r="P74" i="12"/>
  <c r="E74" i="12"/>
  <c r="D74" i="12"/>
  <c r="C74" i="12"/>
  <c r="B74" i="12"/>
  <c r="A74" i="12"/>
  <c r="U73" i="12"/>
  <c r="R73" i="12"/>
  <c r="Q73" i="12"/>
  <c r="P73" i="12"/>
  <c r="E73" i="12"/>
  <c r="D73" i="12"/>
  <c r="C73" i="12"/>
  <c r="B73" i="12"/>
  <c r="A73" i="12"/>
  <c r="U72" i="12"/>
  <c r="S72" i="12"/>
  <c r="R72" i="12"/>
  <c r="Q72" i="12"/>
  <c r="P72" i="12"/>
  <c r="E72" i="12"/>
  <c r="D72" i="12"/>
  <c r="C72" i="12"/>
  <c r="B72" i="12"/>
  <c r="A72" i="12"/>
  <c r="U71" i="12"/>
  <c r="R71" i="12"/>
  <c r="Q71" i="12"/>
  <c r="P71" i="12"/>
  <c r="E71" i="12"/>
  <c r="D71" i="12"/>
  <c r="C71" i="12"/>
  <c r="B71" i="12"/>
  <c r="A71" i="12"/>
  <c r="U70" i="12"/>
  <c r="R70" i="12"/>
  <c r="Q70" i="12"/>
  <c r="P70" i="12"/>
  <c r="E70" i="12"/>
  <c r="D70" i="12"/>
  <c r="C70" i="12"/>
  <c r="B70" i="12"/>
  <c r="A70" i="12"/>
  <c r="U69" i="12"/>
  <c r="S69" i="12"/>
  <c r="R69" i="12"/>
  <c r="Q69" i="12"/>
  <c r="P69" i="12"/>
  <c r="E69" i="12"/>
  <c r="D69" i="12"/>
  <c r="C69" i="12"/>
  <c r="B69" i="12"/>
  <c r="A69" i="12"/>
  <c r="U68" i="12"/>
  <c r="R68" i="12"/>
  <c r="Q68" i="12"/>
  <c r="P68" i="12"/>
  <c r="E68" i="12"/>
  <c r="D68" i="12"/>
  <c r="C68" i="12"/>
  <c r="B68" i="12"/>
  <c r="A68" i="12"/>
  <c r="U67" i="12"/>
  <c r="R67" i="12"/>
  <c r="Q67" i="12"/>
  <c r="P67" i="12"/>
  <c r="E67" i="12"/>
  <c r="D67" i="12"/>
  <c r="C67" i="12"/>
  <c r="B67" i="12"/>
  <c r="A67" i="12"/>
  <c r="U66" i="12"/>
  <c r="R66" i="12"/>
  <c r="Q66" i="12"/>
  <c r="P66" i="12"/>
  <c r="E66" i="12"/>
  <c r="D66" i="12"/>
  <c r="C66" i="12"/>
  <c r="B66" i="12"/>
  <c r="A66" i="12"/>
  <c r="U65" i="12"/>
  <c r="R65" i="12"/>
  <c r="Q65" i="12"/>
  <c r="P65" i="12"/>
  <c r="N65" i="12"/>
  <c r="H65" i="12"/>
  <c r="G65" i="12"/>
  <c r="E65" i="12"/>
  <c r="D65" i="12"/>
  <c r="C65" i="12"/>
  <c r="B65" i="12"/>
  <c r="A65" i="12"/>
  <c r="U64" i="12"/>
  <c r="S64" i="12"/>
  <c r="R64" i="12"/>
  <c r="Q64" i="12"/>
  <c r="P64" i="12"/>
  <c r="E64" i="12"/>
  <c r="D64" i="12"/>
  <c r="C64" i="12"/>
  <c r="B64" i="12"/>
  <c r="A64" i="12"/>
  <c r="U63" i="12"/>
  <c r="R63" i="12"/>
  <c r="Q63" i="12"/>
  <c r="P63" i="12"/>
  <c r="E63" i="12"/>
  <c r="D63" i="12"/>
  <c r="C63" i="12"/>
  <c r="B63" i="12"/>
  <c r="A63" i="12"/>
  <c r="U62" i="12"/>
  <c r="R62" i="12"/>
  <c r="Q62" i="12"/>
  <c r="P62" i="12"/>
  <c r="E62" i="12"/>
  <c r="D62" i="12"/>
  <c r="C62" i="12"/>
  <c r="B62" i="12"/>
  <c r="A62" i="12"/>
  <c r="U61" i="12"/>
  <c r="S61" i="12"/>
  <c r="R61" i="12"/>
  <c r="Q61" i="12"/>
  <c r="P61" i="12"/>
  <c r="E61" i="12"/>
  <c r="D61" i="12"/>
  <c r="C61" i="12"/>
  <c r="B61" i="12"/>
  <c r="A61" i="12"/>
  <c r="U60" i="12"/>
  <c r="R60" i="12"/>
  <c r="Q60" i="12"/>
  <c r="P60" i="12"/>
  <c r="E60" i="12"/>
  <c r="D60" i="12"/>
  <c r="C60" i="12"/>
  <c r="B60" i="12"/>
  <c r="A60" i="12"/>
  <c r="U59" i="12"/>
  <c r="R59" i="12"/>
  <c r="Q59" i="12"/>
  <c r="P59" i="12"/>
  <c r="E59" i="12"/>
  <c r="D59" i="12"/>
  <c r="C59" i="12"/>
  <c r="B59" i="12"/>
  <c r="A59" i="12"/>
  <c r="U58" i="12"/>
  <c r="R58" i="12"/>
  <c r="Q58" i="12"/>
  <c r="P58" i="12"/>
  <c r="E58" i="12"/>
  <c r="D58" i="12"/>
  <c r="C58" i="12"/>
  <c r="B58" i="12"/>
  <c r="A58" i="12"/>
  <c r="U57" i="12"/>
  <c r="R57" i="12"/>
  <c r="Q57" i="12"/>
  <c r="P57" i="12"/>
  <c r="E57" i="12"/>
  <c r="D57" i="12"/>
  <c r="C57" i="12"/>
  <c r="B57" i="12"/>
  <c r="A57" i="12"/>
  <c r="U56" i="12"/>
  <c r="S56" i="12"/>
  <c r="R56" i="12"/>
  <c r="Q56" i="12"/>
  <c r="P56" i="12"/>
  <c r="E56" i="12"/>
  <c r="D56" i="12"/>
  <c r="C56" i="12"/>
  <c r="B56" i="12"/>
  <c r="A56" i="12"/>
  <c r="U55" i="12"/>
  <c r="R55" i="12"/>
  <c r="Q55" i="12"/>
  <c r="P55" i="12"/>
  <c r="E55" i="12"/>
  <c r="D55" i="12"/>
  <c r="C55" i="12"/>
  <c r="B55" i="12"/>
  <c r="A55" i="12"/>
  <c r="U54" i="12"/>
  <c r="R54" i="12"/>
  <c r="Q54" i="12"/>
  <c r="P54" i="12"/>
  <c r="E54" i="12"/>
  <c r="D54" i="12"/>
  <c r="C54" i="12"/>
  <c r="B54" i="12"/>
  <c r="A54" i="12"/>
  <c r="U53" i="12"/>
  <c r="R53" i="12"/>
  <c r="Q53" i="12"/>
  <c r="P53" i="12"/>
  <c r="E53" i="12"/>
  <c r="D53" i="12"/>
  <c r="C53" i="12"/>
  <c r="B53" i="12"/>
  <c r="A53" i="12"/>
  <c r="U52" i="12"/>
  <c r="R52" i="12"/>
  <c r="Q52" i="12"/>
  <c r="P52" i="12"/>
  <c r="E52" i="12"/>
  <c r="D52" i="12"/>
  <c r="C52" i="12"/>
  <c r="B52" i="12"/>
  <c r="A52" i="12"/>
  <c r="U51" i="12"/>
  <c r="R51" i="12"/>
  <c r="Q51" i="12"/>
  <c r="P51" i="12"/>
  <c r="E51" i="12"/>
  <c r="D51" i="12"/>
  <c r="C51" i="12"/>
  <c r="B51" i="12"/>
  <c r="A51" i="12"/>
  <c r="U50" i="12"/>
  <c r="R50" i="12"/>
  <c r="Q50" i="12"/>
  <c r="P50" i="12"/>
  <c r="E50" i="12"/>
  <c r="D50" i="12"/>
  <c r="C50" i="12"/>
  <c r="B50" i="12"/>
  <c r="A50" i="12"/>
  <c r="U49" i="12"/>
  <c r="R49" i="12"/>
  <c r="Q49" i="12"/>
  <c r="P49" i="12"/>
  <c r="N49" i="12"/>
  <c r="H49" i="12"/>
  <c r="G49" i="12"/>
  <c r="E49" i="12"/>
  <c r="D49" i="12"/>
  <c r="C49" i="12"/>
  <c r="B49" i="12"/>
  <c r="A49" i="12"/>
  <c r="U48" i="12"/>
  <c r="S48" i="12"/>
  <c r="R48" i="12"/>
  <c r="Q48" i="12"/>
  <c r="P48" i="12"/>
  <c r="E48" i="12"/>
  <c r="D48" i="12"/>
  <c r="C48" i="12"/>
  <c r="B48" i="12"/>
  <c r="A48" i="12"/>
  <c r="U47" i="12"/>
  <c r="R47" i="12"/>
  <c r="Q47" i="12"/>
  <c r="P47" i="12"/>
  <c r="E47" i="12"/>
  <c r="D47" i="12"/>
  <c r="C47" i="12"/>
  <c r="B47" i="12"/>
  <c r="A47" i="12"/>
  <c r="U46" i="12"/>
  <c r="R46" i="12"/>
  <c r="Q46" i="12"/>
  <c r="P46" i="12"/>
  <c r="E46" i="12"/>
  <c r="D46" i="12"/>
  <c r="C46" i="12"/>
  <c r="B46" i="12"/>
  <c r="A46" i="12"/>
  <c r="U45" i="12"/>
  <c r="R45" i="12"/>
  <c r="Q45" i="12"/>
  <c r="P45" i="12"/>
  <c r="E45" i="12"/>
  <c r="D45" i="12"/>
  <c r="C45" i="12"/>
  <c r="B45" i="12"/>
  <c r="A45" i="12"/>
  <c r="U44" i="12"/>
  <c r="R44" i="12"/>
  <c r="Q44" i="12"/>
  <c r="P44" i="12"/>
  <c r="E44" i="12"/>
  <c r="D44" i="12"/>
  <c r="C44" i="12"/>
  <c r="B44" i="12"/>
  <c r="A44" i="12"/>
  <c r="U43" i="12"/>
  <c r="R43" i="12"/>
  <c r="Q43" i="12"/>
  <c r="P43" i="12"/>
  <c r="E43" i="12"/>
  <c r="D43" i="12"/>
  <c r="C43" i="12"/>
  <c r="B43" i="12"/>
  <c r="A43" i="12"/>
  <c r="U42" i="12"/>
  <c r="R42" i="12"/>
  <c r="Q42" i="12"/>
  <c r="P42" i="12"/>
  <c r="E42" i="12"/>
  <c r="D42" i="12"/>
  <c r="C42" i="12"/>
  <c r="B42" i="12"/>
  <c r="A42" i="12"/>
  <c r="U41" i="12"/>
  <c r="R41" i="12"/>
  <c r="Q41" i="12"/>
  <c r="P41" i="12"/>
  <c r="E41" i="12"/>
  <c r="D41" i="12"/>
  <c r="C41" i="12"/>
  <c r="B41" i="12"/>
  <c r="A41" i="12"/>
  <c r="U40" i="12"/>
  <c r="S40" i="12"/>
  <c r="R40" i="12"/>
  <c r="Q40" i="12"/>
  <c r="P40" i="12"/>
  <c r="E40" i="12"/>
  <c r="D40" i="12"/>
  <c r="C40" i="12"/>
  <c r="B40" i="12"/>
  <c r="A40" i="12"/>
  <c r="U39" i="12"/>
  <c r="S39" i="12"/>
  <c r="R39" i="12"/>
  <c r="Q39" i="12"/>
  <c r="P39" i="12"/>
  <c r="E39" i="12"/>
  <c r="D39" i="12"/>
  <c r="C39" i="12"/>
  <c r="B39" i="12"/>
  <c r="A39" i="12"/>
  <c r="U38" i="12"/>
  <c r="R38" i="12"/>
  <c r="Q38" i="12"/>
  <c r="P38" i="12"/>
  <c r="E38" i="12"/>
  <c r="D38" i="12"/>
  <c r="C38" i="12"/>
  <c r="B38" i="12"/>
  <c r="A38" i="12"/>
  <c r="U37" i="12"/>
  <c r="R37" i="12"/>
  <c r="Q37" i="12"/>
  <c r="P37" i="12"/>
  <c r="E37" i="12"/>
  <c r="D37" i="12"/>
  <c r="C37" i="12"/>
  <c r="B37" i="12"/>
  <c r="A37" i="12"/>
  <c r="U36" i="12"/>
  <c r="R36" i="12"/>
  <c r="Q36" i="12"/>
  <c r="P36" i="12"/>
  <c r="E36" i="12"/>
  <c r="D36" i="12"/>
  <c r="C36" i="12"/>
  <c r="B36" i="12"/>
  <c r="A36" i="12"/>
  <c r="U35" i="12"/>
  <c r="R35" i="12"/>
  <c r="Q35" i="12"/>
  <c r="P35" i="12"/>
  <c r="E35" i="12"/>
  <c r="D35" i="12"/>
  <c r="C35" i="12"/>
  <c r="B35" i="12"/>
  <c r="A35" i="12"/>
  <c r="U34" i="12"/>
  <c r="S34" i="12"/>
  <c r="R34" i="12"/>
  <c r="Q34" i="12"/>
  <c r="P34" i="12"/>
  <c r="E34" i="12"/>
  <c r="D34" i="12"/>
  <c r="C34" i="12"/>
  <c r="B34" i="12"/>
  <c r="A34" i="12"/>
  <c r="U33" i="12"/>
  <c r="R33" i="12"/>
  <c r="Q33" i="12"/>
  <c r="P33" i="12"/>
  <c r="E33" i="12"/>
  <c r="D33" i="12"/>
  <c r="C33" i="12"/>
  <c r="B33" i="12"/>
  <c r="A33" i="12"/>
  <c r="U32" i="12"/>
  <c r="S32" i="12"/>
  <c r="R32" i="12"/>
  <c r="Q32" i="12"/>
  <c r="P32" i="12"/>
  <c r="E32" i="12"/>
  <c r="D32" i="12"/>
  <c r="C32" i="12"/>
  <c r="B32" i="12"/>
  <c r="A32" i="12"/>
  <c r="U31" i="12"/>
  <c r="S31" i="12"/>
  <c r="R31" i="12"/>
  <c r="Q31" i="12"/>
  <c r="P31" i="12"/>
  <c r="E31" i="12"/>
  <c r="D31" i="12"/>
  <c r="C31" i="12"/>
  <c r="B31" i="12"/>
  <c r="A31" i="12"/>
  <c r="U30" i="12"/>
  <c r="R30" i="12"/>
  <c r="Q30" i="12"/>
  <c r="P30" i="12"/>
  <c r="E30" i="12"/>
  <c r="D30" i="12"/>
  <c r="C30" i="12"/>
  <c r="B30" i="12"/>
  <c r="A30" i="12"/>
  <c r="U29" i="12"/>
  <c r="R29" i="12"/>
  <c r="Q29" i="12"/>
  <c r="P29" i="12"/>
  <c r="E29" i="12"/>
  <c r="D29" i="12"/>
  <c r="C29" i="12"/>
  <c r="B29" i="12"/>
  <c r="A29" i="12"/>
  <c r="U28" i="12"/>
  <c r="R28" i="12"/>
  <c r="Q28" i="12"/>
  <c r="P28" i="12"/>
  <c r="E28" i="12"/>
  <c r="D28" i="12"/>
  <c r="C28" i="12"/>
  <c r="B28" i="12"/>
  <c r="A28" i="12"/>
  <c r="U27" i="12"/>
  <c r="R27" i="12"/>
  <c r="Q27" i="12"/>
  <c r="P27" i="12"/>
  <c r="E27" i="12"/>
  <c r="D27" i="12"/>
  <c r="C27" i="12"/>
  <c r="B27" i="12"/>
  <c r="A27" i="12"/>
  <c r="U26" i="12"/>
  <c r="S26" i="12"/>
  <c r="R26" i="12"/>
  <c r="Q26" i="12"/>
  <c r="P26" i="12"/>
  <c r="E26" i="12"/>
  <c r="D26" i="12"/>
  <c r="C26" i="12"/>
  <c r="B26" i="12"/>
  <c r="A26" i="12"/>
  <c r="U25" i="12"/>
  <c r="R25" i="12"/>
  <c r="Q25" i="12"/>
  <c r="P25" i="12"/>
  <c r="E25" i="12"/>
  <c r="D25" i="12"/>
  <c r="C25" i="12"/>
  <c r="B25" i="12"/>
  <c r="A25" i="12"/>
  <c r="U24" i="12"/>
  <c r="R24" i="12"/>
  <c r="Q24" i="12"/>
  <c r="P24" i="12"/>
  <c r="E24" i="12"/>
  <c r="D24" i="12"/>
  <c r="C24" i="12"/>
  <c r="B24" i="12"/>
  <c r="A24" i="12"/>
  <c r="U23" i="12"/>
  <c r="S23" i="12"/>
  <c r="R23" i="12"/>
  <c r="Q23" i="12"/>
  <c r="P23" i="12"/>
  <c r="E23" i="12"/>
  <c r="D23" i="12"/>
  <c r="C23" i="12"/>
  <c r="B23" i="12"/>
  <c r="A23" i="12"/>
  <c r="U22" i="12"/>
  <c r="R22" i="12"/>
  <c r="Q22" i="12"/>
  <c r="P22" i="12"/>
  <c r="E22" i="12"/>
  <c r="D22" i="12"/>
  <c r="C22" i="12"/>
  <c r="B22" i="12"/>
  <c r="A22" i="12"/>
  <c r="U21" i="12"/>
  <c r="R21" i="12"/>
  <c r="Q21" i="12"/>
  <c r="P21" i="12"/>
  <c r="E21" i="12"/>
  <c r="D21" i="12"/>
  <c r="C21" i="12"/>
  <c r="B21" i="12"/>
  <c r="A21" i="12"/>
  <c r="U20" i="12"/>
  <c r="R20" i="12"/>
  <c r="Q20" i="12"/>
  <c r="P20" i="12"/>
  <c r="E20" i="12"/>
  <c r="D20" i="12"/>
  <c r="C20" i="12"/>
  <c r="B20" i="12"/>
  <c r="A20" i="12"/>
  <c r="U19" i="12"/>
  <c r="R19" i="12"/>
  <c r="Q19" i="12"/>
  <c r="P19" i="12"/>
  <c r="E19" i="12"/>
  <c r="D19" i="12"/>
  <c r="C19" i="12"/>
  <c r="B19" i="12"/>
  <c r="A19" i="12"/>
  <c r="U18" i="12"/>
  <c r="S18" i="12"/>
  <c r="R18" i="12"/>
  <c r="Q18" i="12"/>
  <c r="P18" i="12"/>
  <c r="E18" i="12"/>
  <c r="D18" i="12"/>
  <c r="C18" i="12"/>
  <c r="B18" i="12"/>
  <c r="A18" i="12"/>
  <c r="U17" i="12"/>
  <c r="R17" i="12"/>
  <c r="Q17" i="12"/>
  <c r="P17" i="12"/>
  <c r="E17" i="12"/>
  <c r="D17" i="12"/>
  <c r="C17" i="12"/>
  <c r="B17" i="12"/>
  <c r="A17" i="12"/>
  <c r="U16" i="12"/>
  <c r="R16" i="12"/>
  <c r="Q16" i="12"/>
  <c r="P16" i="12"/>
  <c r="E16" i="12"/>
  <c r="D16" i="12"/>
  <c r="C16" i="12"/>
  <c r="B16" i="12"/>
  <c r="A16" i="12"/>
  <c r="U15" i="12"/>
  <c r="S15" i="12"/>
  <c r="R15" i="12"/>
  <c r="Q15" i="12"/>
  <c r="P15" i="12"/>
  <c r="E15" i="12"/>
  <c r="D15" i="12"/>
  <c r="C15" i="12"/>
  <c r="B15" i="12"/>
  <c r="A15" i="12"/>
  <c r="U14" i="12"/>
  <c r="R14" i="12"/>
  <c r="Q14" i="12"/>
  <c r="P14" i="12"/>
  <c r="E14" i="12"/>
  <c r="D14" i="12"/>
  <c r="C14" i="12"/>
  <c r="B14" i="12"/>
  <c r="A14" i="12"/>
  <c r="U13" i="12"/>
  <c r="R13" i="12"/>
  <c r="Q13" i="12"/>
  <c r="P13" i="12"/>
  <c r="E13" i="12"/>
  <c r="D13" i="12"/>
  <c r="C13" i="12"/>
  <c r="B13" i="12"/>
  <c r="A13" i="12"/>
  <c r="U12" i="12"/>
  <c r="S12" i="12"/>
  <c r="R12" i="12"/>
  <c r="Q12" i="12"/>
  <c r="P12" i="12"/>
  <c r="E12" i="12"/>
  <c r="D12" i="12"/>
  <c r="C12" i="12"/>
  <c r="B12" i="12"/>
  <c r="A12" i="12"/>
  <c r="U11" i="12"/>
  <c r="R11" i="12"/>
  <c r="Q11" i="12"/>
  <c r="P11" i="12"/>
  <c r="E11" i="12"/>
  <c r="D11" i="12"/>
  <c r="C11" i="12"/>
  <c r="B11" i="12"/>
  <c r="A11" i="12"/>
  <c r="U10" i="12"/>
  <c r="S10" i="12"/>
  <c r="R10" i="12"/>
  <c r="Q10" i="12"/>
  <c r="P10" i="12"/>
  <c r="E10" i="12"/>
  <c r="D10" i="12"/>
  <c r="C10" i="12"/>
  <c r="B10" i="12"/>
  <c r="A10" i="12"/>
  <c r="U9" i="12"/>
  <c r="R9" i="12"/>
  <c r="Q9" i="12"/>
  <c r="P9" i="12"/>
  <c r="E9" i="12"/>
  <c r="D9" i="12"/>
  <c r="C9" i="12"/>
  <c r="B9" i="12"/>
  <c r="A9" i="12"/>
  <c r="U8" i="12"/>
  <c r="R8" i="12"/>
  <c r="Q8" i="12"/>
  <c r="P8" i="12"/>
  <c r="E8" i="12"/>
  <c r="D8" i="12"/>
  <c r="C8" i="12"/>
  <c r="B8" i="12"/>
  <c r="A8" i="12"/>
  <c r="U7" i="12"/>
  <c r="S7" i="12"/>
  <c r="R7" i="12"/>
  <c r="Q7" i="12"/>
  <c r="P7" i="12"/>
  <c r="E7" i="12"/>
  <c r="D7" i="12"/>
  <c r="C7" i="12"/>
  <c r="B7" i="12"/>
  <c r="A7" i="12"/>
  <c r="U6" i="12"/>
  <c r="R6" i="12"/>
  <c r="Q6" i="12"/>
  <c r="P6" i="12"/>
  <c r="E6" i="12"/>
  <c r="D6" i="12"/>
  <c r="C6" i="12"/>
  <c r="B6" i="12"/>
  <c r="A6" i="12"/>
  <c r="U229" i="11"/>
  <c r="T229" i="11"/>
  <c r="S229" i="11"/>
  <c r="R229" i="11"/>
  <c r="Q229" i="11"/>
  <c r="P229" i="11"/>
  <c r="E229" i="11"/>
  <c r="D229" i="11"/>
  <c r="C229" i="11"/>
  <c r="B229" i="11"/>
  <c r="A229" i="11"/>
  <c r="U228" i="11"/>
  <c r="T228" i="11"/>
  <c r="S228" i="11"/>
  <c r="R228" i="11"/>
  <c r="Q228" i="11"/>
  <c r="P228" i="11"/>
  <c r="E228" i="11"/>
  <c r="D228" i="11"/>
  <c r="C228" i="11"/>
  <c r="B228" i="11"/>
  <c r="A228" i="11"/>
  <c r="U227" i="11"/>
  <c r="T227" i="11"/>
  <c r="S227" i="11"/>
  <c r="R227" i="11"/>
  <c r="Q227" i="11"/>
  <c r="P227" i="11"/>
  <c r="E227" i="11"/>
  <c r="D227" i="11"/>
  <c r="C227" i="11"/>
  <c r="B227" i="11"/>
  <c r="A227" i="11"/>
  <c r="U226" i="11"/>
  <c r="T226" i="11"/>
  <c r="S226" i="11"/>
  <c r="R226" i="11"/>
  <c r="Q226" i="11"/>
  <c r="P226" i="11"/>
  <c r="E226" i="11"/>
  <c r="D226" i="11"/>
  <c r="C226" i="11"/>
  <c r="B226" i="11"/>
  <c r="A226" i="11"/>
  <c r="U225" i="11"/>
  <c r="T225" i="11"/>
  <c r="S225" i="11"/>
  <c r="R225" i="11"/>
  <c r="Q225" i="11"/>
  <c r="P225" i="11"/>
  <c r="E225" i="11"/>
  <c r="D225" i="11"/>
  <c r="C225" i="11"/>
  <c r="B225" i="11"/>
  <c r="A225" i="11"/>
  <c r="U224" i="11"/>
  <c r="T224" i="11"/>
  <c r="S224" i="11"/>
  <c r="R224" i="11"/>
  <c r="Q224" i="11"/>
  <c r="P224" i="11"/>
  <c r="E224" i="11"/>
  <c r="D224" i="11"/>
  <c r="C224" i="11"/>
  <c r="B224" i="11"/>
  <c r="A224" i="11"/>
  <c r="U223" i="11"/>
  <c r="T223" i="11"/>
  <c r="S223" i="11"/>
  <c r="R223" i="11"/>
  <c r="Q223" i="11"/>
  <c r="P223" i="11"/>
  <c r="E223" i="11"/>
  <c r="D223" i="11"/>
  <c r="C223" i="11"/>
  <c r="B223" i="11"/>
  <c r="A223" i="11"/>
  <c r="U222" i="11"/>
  <c r="T222" i="11"/>
  <c r="S222" i="11"/>
  <c r="R222" i="11"/>
  <c r="Q222" i="11"/>
  <c r="P222" i="11"/>
  <c r="E222" i="11"/>
  <c r="D222" i="11"/>
  <c r="C222" i="11"/>
  <c r="B222" i="11"/>
  <c r="A222" i="11"/>
  <c r="U221" i="11"/>
  <c r="T221" i="11"/>
  <c r="S221" i="11"/>
  <c r="R221" i="11"/>
  <c r="Q221" i="11"/>
  <c r="P221" i="11"/>
  <c r="E221" i="11"/>
  <c r="D221" i="11"/>
  <c r="C221" i="11"/>
  <c r="B221" i="11"/>
  <c r="A221" i="11"/>
  <c r="U220" i="11"/>
  <c r="T220" i="11"/>
  <c r="S220" i="11"/>
  <c r="R220" i="11"/>
  <c r="Q220" i="11"/>
  <c r="P220" i="11"/>
  <c r="E220" i="11"/>
  <c r="D220" i="11"/>
  <c r="C220" i="11"/>
  <c r="B220" i="11"/>
  <c r="A220" i="11"/>
  <c r="U219" i="11"/>
  <c r="T219" i="11"/>
  <c r="S219" i="11"/>
  <c r="R219" i="11"/>
  <c r="Q219" i="11"/>
  <c r="P219" i="11"/>
  <c r="E219" i="11"/>
  <c r="D219" i="11"/>
  <c r="C219" i="11"/>
  <c r="B219" i="11"/>
  <c r="A219" i="11"/>
  <c r="U218" i="11"/>
  <c r="T218" i="11"/>
  <c r="S218" i="11"/>
  <c r="R218" i="11"/>
  <c r="Q218" i="11"/>
  <c r="P218" i="11"/>
  <c r="E218" i="11"/>
  <c r="D218" i="11"/>
  <c r="C218" i="11"/>
  <c r="B218" i="11"/>
  <c r="A218" i="11"/>
  <c r="U217" i="11"/>
  <c r="T217" i="11"/>
  <c r="S217" i="11"/>
  <c r="R217" i="11"/>
  <c r="Q217" i="11"/>
  <c r="P217" i="11"/>
  <c r="E217" i="11"/>
  <c r="D217" i="11"/>
  <c r="C217" i="11"/>
  <c r="B217" i="11"/>
  <c r="A217" i="11"/>
  <c r="U216" i="11"/>
  <c r="T216" i="11"/>
  <c r="S216" i="11"/>
  <c r="R216" i="11"/>
  <c r="Q216" i="11"/>
  <c r="P216" i="11"/>
  <c r="E216" i="11"/>
  <c r="D216" i="11"/>
  <c r="C216" i="11"/>
  <c r="B216" i="11"/>
  <c r="A216" i="11"/>
  <c r="U215" i="11"/>
  <c r="T215" i="11"/>
  <c r="S215" i="11"/>
  <c r="R215" i="11"/>
  <c r="Q215" i="11"/>
  <c r="P215" i="11"/>
  <c r="E215" i="11"/>
  <c r="D215" i="11"/>
  <c r="C215" i="11"/>
  <c r="B215" i="11"/>
  <c r="A215" i="11"/>
  <c r="U214" i="11"/>
  <c r="T214" i="11"/>
  <c r="S214" i="11"/>
  <c r="R214" i="11"/>
  <c r="Q214" i="11"/>
  <c r="P214" i="11"/>
  <c r="E214" i="11"/>
  <c r="D214" i="11"/>
  <c r="C214" i="11"/>
  <c r="B214" i="11"/>
  <c r="A214" i="11"/>
  <c r="U213" i="11"/>
  <c r="T213" i="11"/>
  <c r="S213" i="11"/>
  <c r="R213" i="11"/>
  <c r="Q213" i="11"/>
  <c r="P213" i="11"/>
  <c r="E213" i="11"/>
  <c r="D213" i="11"/>
  <c r="C213" i="11"/>
  <c r="B213" i="11"/>
  <c r="A213" i="11"/>
  <c r="U212" i="11"/>
  <c r="T212" i="11"/>
  <c r="S212" i="11"/>
  <c r="R212" i="11"/>
  <c r="Q212" i="11"/>
  <c r="P212" i="11"/>
  <c r="E212" i="11"/>
  <c r="D212" i="11"/>
  <c r="C212" i="11"/>
  <c r="B212" i="11"/>
  <c r="A212" i="11"/>
  <c r="U211" i="11"/>
  <c r="T211" i="11"/>
  <c r="S211" i="11"/>
  <c r="R211" i="11"/>
  <c r="Q211" i="11"/>
  <c r="P211" i="11"/>
  <c r="E211" i="11"/>
  <c r="D211" i="11"/>
  <c r="C211" i="11"/>
  <c r="B211" i="11"/>
  <c r="A211" i="11"/>
  <c r="U210" i="11"/>
  <c r="T210" i="11"/>
  <c r="S210" i="11"/>
  <c r="R210" i="11"/>
  <c r="Q210" i="11"/>
  <c r="P210" i="11"/>
  <c r="H210" i="11"/>
  <c r="E210" i="11"/>
  <c r="D210" i="11"/>
  <c r="C210" i="11"/>
  <c r="B210" i="11"/>
  <c r="A210" i="11"/>
  <c r="U209" i="11"/>
  <c r="T209" i="11"/>
  <c r="S209" i="11"/>
  <c r="R209" i="11"/>
  <c r="Q209" i="11"/>
  <c r="P209" i="11"/>
  <c r="E209" i="11"/>
  <c r="D209" i="11"/>
  <c r="C209" i="11"/>
  <c r="B209" i="11"/>
  <c r="A209" i="11"/>
  <c r="U208" i="11"/>
  <c r="T208" i="11"/>
  <c r="S208" i="11"/>
  <c r="R208" i="11"/>
  <c r="Q208" i="11"/>
  <c r="P208" i="11"/>
  <c r="E208" i="11"/>
  <c r="D208" i="11"/>
  <c r="C208" i="11"/>
  <c r="B208" i="11"/>
  <c r="A208" i="11"/>
  <c r="U207" i="11"/>
  <c r="T207" i="11"/>
  <c r="S207" i="11"/>
  <c r="R207" i="11"/>
  <c r="Q207" i="11"/>
  <c r="P207" i="11"/>
  <c r="E207" i="11"/>
  <c r="D207" i="11"/>
  <c r="C207" i="11"/>
  <c r="B207" i="11"/>
  <c r="A207" i="11"/>
  <c r="U206" i="11"/>
  <c r="T206" i="11"/>
  <c r="S206" i="11"/>
  <c r="R206" i="11"/>
  <c r="Q206" i="11"/>
  <c r="P206" i="11"/>
  <c r="E206" i="11"/>
  <c r="D206" i="11"/>
  <c r="C206" i="11"/>
  <c r="B206" i="11"/>
  <c r="A206" i="11"/>
  <c r="U205" i="11"/>
  <c r="T205" i="11"/>
  <c r="S205" i="11"/>
  <c r="R205" i="11"/>
  <c r="Q205" i="11"/>
  <c r="P205" i="11"/>
  <c r="E205" i="11"/>
  <c r="D205" i="11"/>
  <c r="C205" i="11"/>
  <c r="B205" i="11"/>
  <c r="A205" i="11"/>
  <c r="U204" i="11"/>
  <c r="T204" i="11"/>
  <c r="S204" i="11"/>
  <c r="R204" i="11"/>
  <c r="Q204" i="11"/>
  <c r="P204" i="11"/>
  <c r="E204" i="11"/>
  <c r="D204" i="11"/>
  <c r="C204" i="11"/>
  <c r="B204" i="11"/>
  <c r="A204" i="11"/>
  <c r="U203" i="11"/>
  <c r="T203" i="11"/>
  <c r="S203" i="11"/>
  <c r="R203" i="11"/>
  <c r="Q203" i="11"/>
  <c r="P203" i="11"/>
  <c r="E203" i="11"/>
  <c r="D203" i="11"/>
  <c r="C203" i="11"/>
  <c r="B203" i="11"/>
  <c r="A203" i="11"/>
  <c r="U202" i="11"/>
  <c r="T202" i="11"/>
  <c r="S202" i="11"/>
  <c r="R202" i="11"/>
  <c r="Q202" i="11"/>
  <c r="P202" i="11"/>
  <c r="H202" i="11"/>
  <c r="E202" i="11"/>
  <c r="D202" i="11"/>
  <c r="C202" i="11"/>
  <c r="B202" i="11"/>
  <c r="A202" i="11"/>
  <c r="U201" i="11"/>
  <c r="T201" i="11"/>
  <c r="S201" i="11"/>
  <c r="R201" i="11"/>
  <c r="Q201" i="11"/>
  <c r="P201" i="11"/>
  <c r="E201" i="11"/>
  <c r="D201" i="11"/>
  <c r="C201" i="11"/>
  <c r="B201" i="11"/>
  <c r="A201" i="11"/>
  <c r="U200" i="11"/>
  <c r="T200" i="11"/>
  <c r="S200" i="11"/>
  <c r="R200" i="11"/>
  <c r="Q200" i="11"/>
  <c r="P200" i="11"/>
  <c r="E200" i="11"/>
  <c r="D200" i="11"/>
  <c r="C200" i="11"/>
  <c r="B200" i="11"/>
  <c r="A200" i="11"/>
  <c r="U199" i="11"/>
  <c r="T199" i="11"/>
  <c r="S199" i="11"/>
  <c r="R199" i="11"/>
  <c r="Q199" i="11"/>
  <c r="P199" i="11"/>
  <c r="E199" i="11"/>
  <c r="D199" i="11"/>
  <c r="C199" i="11"/>
  <c r="B199" i="11"/>
  <c r="A199" i="11"/>
  <c r="U198" i="11"/>
  <c r="T198" i="11"/>
  <c r="S198" i="11"/>
  <c r="R198" i="11"/>
  <c r="Q198" i="11"/>
  <c r="P198" i="11"/>
  <c r="E198" i="11"/>
  <c r="D198" i="11"/>
  <c r="C198" i="11"/>
  <c r="B198" i="11"/>
  <c r="A198" i="11"/>
  <c r="U197" i="11"/>
  <c r="T197" i="11"/>
  <c r="S197" i="11"/>
  <c r="R197" i="11"/>
  <c r="Q197" i="11"/>
  <c r="P197" i="11"/>
  <c r="E197" i="11"/>
  <c r="D197" i="11"/>
  <c r="C197" i="11"/>
  <c r="B197" i="11"/>
  <c r="A197" i="11"/>
  <c r="U196" i="11"/>
  <c r="T196" i="11"/>
  <c r="S196" i="11"/>
  <c r="R196" i="11"/>
  <c r="Q196" i="11"/>
  <c r="P196" i="11"/>
  <c r="E196" i="11"/>
  <c r="D196" i="11"/>
  <c r="C196" i="11"/>
  <c r="B196" i="11"/>
  <c r="A196" i="11"/>
  <c r="U195" i="11"/>
  <c r="T195" i="11"/>
  <c r="S195" i="11"/>
  <c r="R195" i="11"/>
  <c r="Q195" i="11"/>
  <c r="P195" i="11"/>
  <c r="E195" i="11"/>
  <c r="D195" i="11"/>
  <c r="C195" i="11"/>
  <c r="B195" i="11"/>
  <c r="A195" i="11"/>
  <c r="U194" i="11"/>
  <c r="T194" i="11"/>
  <c r="S194" i="11"/>
  <c r="R194" i="11"/>
  <c r="Q194" i="11"/>
  <c r="P194" i="11"/>
  <c r="H194" i="11"/>
  <c r="E194" i="11"/>
  <c r="D194" i="11"/>
  <c r="C194" i="11"/>
  <c r="B194" i="11"/>
  <c r="A194" i="11"/>
  <c r="U193" i="11"/>
  <c r="T193" i="11"/>
  <c r="S193" i="11"/>
  <c r="R193" i="11"/>
  <c r="Q193" i="11"/>
  <c r="P193" i="11"/>
  <c r="E193" i="11"/>
  <c r="D193" i="11"/>
  <c r="C193" i="11"/>
  <c r="B193" i="11"/>
  <c r="A193" i="11"/>
  <c r="U192" i="11"/>
  <c r="T192" i="11"/>
  <c r="S192" i="11"/>
  <c r="R192" i="11"/>
  <c r="Q192" i="11"/>
  <c r="P192" i="11"/>
  <c r="E192" i="11"/>
  <c r="D192" i="11"/>
  <c r="C192" i="11"/>
  <c r="B192" i="11"/>
  <c r="A192" i="11"/>
  <c r="U191" i="11"/>
  <c r="T191" i="11"/>
  <c r="S191" i="11"/>
  <c r="R191" i="11"/>
  <c r="Q191" i="11"/>
  <c r="P191" i="11"/>
  <c r="E191" i="11"/>
  <c r="D191" i="11"/>
  <c r="C191" i="11"/>
  <c r="B191" i="11"/>
  <c r="A191" i="11"/>
  <c r="U190" i="11"/>
  <c r="T190" i="11"/>
  <c r="S190" i="11"/>
  <c r="R190" i="11"/>
  <c r="Q190" i="11"/>
  <c r="P190" i="11"/>
  <c r="E190" i="11"/>
  <c r="D190" i="11"/>
  <c r="C190" i="11"/>
  <c r="B190" i="11"/>
  <c r="A190" i="11"/>
  <c r="U189" i="11"/>
  <c r="T189" i="11"/>
  <c r="S189" i="11"/>
  <c r="R189" i="11"/>
  <c r="Q189" i="11"/>
  <c r="P189" i="11"/>
  <c r="E189" i="11"/>
  <c r="D189" i="11"/>
  <c r="C189" i="11"/>
  <c r="B189" i="11"/>
  <c r="A189" i="11"/>
  <c r="U188" i="11"/>
  <c r="T188" i="11"/>
  <c r="S188" i="11"/>
  <c r="R188" i="11"/>
  <c r="Q188" i="11"/>
  <c r="P188" i="11"/>
  <c r="E188" i="11"/>
  <c r="D188" i="11"/>
  <c r="C188" i="11"/>
  <c r="B188" i="11"/>
  <c r="A188" i="11"/>
  <c r="U187" i="11"/>
  <c r="T187" i="11"/>
  <c r="S187" i="11"/>
  <c r="R187" i="11"/>
  <c r="Q187" i="11"/>
  <c r="P187" i="11"/>
  <c r="E187" i="11"/>
  <c r="D187" i="11"/>
  <c r="C187" i="11"/>
  <c r="B187" i="11"/>
  <c r="A187" i="11"/>
  <c r="U186" i="11"/>
  <c r="T186" i="11"/>
  <c r="S186" i="11"/>
  <c r="R186" i="11"/>
  <c r="Q186" i="11"/>
  <c r="P186" i="11"/>
  <c r="E186" i="11"/>
  <c r="D186" i="11"/>
  <c r="C186" i="11"/>
  <c r="B186" i="11"/>
  <c r="A186" i="11"/>
  <c r="U185" i="11"/>
  <c r="T185" i="11"/>
  <c r="S185" i="11"/>
  <c r="R185" i="11"/>
  <c r="Q185" i="11"/>
  <c r="P185" i="11"/>
  <c r="E185" i="11"/>
  <c r="D185" i="11"/>
  <c r="C185" i="11"/>
  <c r="B185" i="11"/>
  <c r="A185" i="11"/>
  <c r="U184" i="11"/>
  <c r="T184" i="11"/>
  <c r="S184" i="11"/>
  <c r="R184" i="11"/>
  <c r="Q184" i="11"/>
  <c r="P184" i="11"/>
  <c r="E184" i="11"/>
  <c r="D184" i="11"/>
  <c r="C184" i="11"/>
  <c r="B184" i="11"/>
  <c r="A184" i="11"/>
  <c r="U183" i="11"/>
  <c r="T183" i="11"/>
  <c r="S183" i="11"/>
  <c r="R183" i="11"/>
  <c r="Q183" i="11"/>
  <c r="P183" i="11"/>
  <c r="E183" i="11"/>
  <c r="D183" i="11"/>
  <c r="C183" i="11"/>
  <c r="B183" i="11"/>
  <c r="A183" i="11"/>
  <c r="U182" i="11"/>
  <c r="T182" i="11"/>
  <c r="S182" i="11"/>
  <c r="R182" i="11"/>
  <c r="Q182" i="11"/>
  <c r="P182" i="11"/>
  <c r="E182" i="11"/>
  <c r="D182" i="11"/>
  <c r="C182" i="11"/>
  <c r="B182" i="11"/>
  <c r="A182" i="11"/>
  <c r="U181" i="11"/>
  <c r="T181" i="11"/>
  <c r="S181" i="11"/>
  <c r="R181" i="11"/>
  <c r="Q181" i="11"/>
  <c r="P181" i="11"/>
  <c r="N181" i="11"/>
  <c r="E181" i="11"/>
  <c r="D181" i="11"/>
  <c r="C181" i="11"/>
  <c r="B181" i="11"/>
  <c r="A181" i="11"/>
  <c r="U180" i="11"/>
  <c r="T180" i="11"/>
  <c r="S180" i="11"/>
  <c r="R180" i="11"/>
  <c r="Q180" i="11"/>
  <c r="P180" i="11"/>
  <c r="N180" i="11"/>
  <c r="E180" i="11"/>
  <c r="D180" i="11"/>
  <c r="C180" i="11"/>
  <c r="B180" i="11"/>
  <c r="A180" i="11"/>
  <c r="U179" i="11"/>
  <c r="T179" i="11"/>
  <c r="S179" i="11"/>
  <c r="R179" i="11"/>
  <c r="Q179" i="11"/>
  <c r="P179" i="11"/>
  <c r="E179" i="11"/>
  <c r="D179" i="11"/>
  <c r="C179" i="11"/>
  <c r="B179" i="11"/>
  <c r="A179" i="11"/>
  <c r="U178" i="11"/>
  <c r="T178" i="11"/>
  <c r="S178" i="11"/>
  <c r="R178" i="11"/>
  <c r="Q178" i="11"/>
  <c r="P178" i="11"/>
  <c r="E178" i="11"/>
  <c r="D178" i="11"/>
  <c r="C178" i="11"/>
  <c r="B178" i="11"/>
  <c r="A178" i="11"/>
  <c r="U177" i="11"/>
  <c r="T177" i="11"/>
  <c r="S177" i="11"/>
  <c r="R177" i="11"/>
  <c r="Q177" i="11"/>
  <c r="P177" i="11"/>
  <c r="N177" i="11"/>
  <c r="E177" i="11"/>
  <c r="D177" i="11"/>
  <c r="C177" i="11"/>
  <c r="B177" i="11"/>
  <c r="A177" i="11"/>
  <c r="U176" i="11"/>
  <c r="T176" i="11"/>
  <c r="S176" i="11"/>
  <c r="R176" i="11"/>
  <c r="Q176" i="11"/>
  <c r="P176" i="11"/>
  <c r="N176" i="11"/>
  <c r="E176" i="11"/>
  <c r="D176" i="11"/>
  <c r="C176" i="11"/>
  <c r="B176" i="11"/>
  <c r="A176" i="11"/>
  <c r="U175" i="11"/>
  <c r="R175" i="11"/>
  <c r="Q175" i="11"/>
  <c r="P175" i="11"/>
  <c r="E175" i="11"/>
  <c r="D175" i="11"/>
  <c r="C175" i="11"/>
  <c r="B175" i="11"/>
  <c r="A175" i="11"/>
  <c r="U174" i="11"/>
  <c r="T174" i="11"/>
  <c r="S174" i="11"/>
  <c r="R174" i="11"/>
  <c r="Q174" i="11"/>
  <c r="P174" i="11"/>
  <c r="E174" i="11"/>
  <c r="D174" i="11"/>
  <c r="C174" i="11"/>
  <c r="B174" i="11"/>
  <c r="A174" i="11"/>
  <c r="U173" i="11"/>
  <c r="R173" i="11"/>
  <c r="Q173" i="11"/>
  <c r="P173" i="11"/>
  <c r="E173" i="11"/>
  <c r="D173" i="11"/>
  <c r="C173" i="11"/>
  <c r="B173" i="11"/>
  <c r="A173" i="11"/>
  <c r="U172" i="11"/>
  <c r="R172" i="11"/>
  <c r="Q172" i="11"/>
  <c r="P172" i="11"/>
  <c r="E172" i="11"/>
  <c r="D172" i="11"/>
  <c r="C172" i="11"/>
  <c r="B172" i="11"/>
  <c r="A172" i="11"/>
  <c r="U171" i="11"/>
  <c r="R171" i="11"/>
  <c r="Q171" i="11"/>
  <c r="P171" i="11"/>
  <c r="E171" i="11"/>
  <c r="D171" i="11"/>
  <c r="C171" i="11"/>
  <c r="B171" i="11"/>
  <c r="A171" i="11"/>
  <c r="U170" i="11"/>
  <c r="R170" i="11"/>
  <c r="Q170" i="11"/>
  <c r="P170" i="11"/>
  <c r="E170" i="11"/>
  <c r="D170" i="11"/>
  <c r="C170" i="11"/>
  <c r="B170" i="11"/>
  <c r="A170" i="11"/>
  <c r="U169" i="11"/>
  <c r="R169" i="11"/>
  <c r="Q169" i="11"/>
  <c r="P169" i="11"/>
  <c r="E169" i="11"/>
  <c r="D169" i="11"/>
  <c r="C169" i="11"/>
  <c r="B169" i="11"/>
  <c r="A169" i="11"/>
  <c r="U168" i="11"/>
  <c r="R168" i="11"/>
  <c r="Q168" i="11"/>
  <c r="P168" i="11"/>
  <c r="E168" i="11"/>
  <c r="D168" i="11"/>
  <c r="C168" i="11"/>
  <c r="B168" i="11"/>
  <c r="A168" i="11"/>
  <c r="U167" i="11"/>
  <c r="R167" i="11"/>
  <c r="Q167" i="11"/>
  <c r="P167" i="11"/>
  <c r="E167" i="11"/>
  <c r="D167" i="11"/>
  <c r="C167" i="11"/>
  <c r="B167" i="11"/>
  <c r="A167" i="11"/>
  <c r="U166" i="11"/>
  <c r="R166" i="11"/>
  <c r="Q166" i="11"/>
  <c r="P166" i="11"/>
  <c r="E166" i="11"/>
  <c r="D166" i="11"/>
  <c r="C166" i="11"/>
  <c r="B166" i="11"/>
  <c r="A166" i="11"/>
  <c r="U165" i="11"/>
  <c r="R165" i="11"/>
  <c r="Q165" i="11"/>
  <c r="P165" i="11"/>
  <c r="E165" i="11"/>
  <c r="D165" i="11"/>
  <c r="C165" i="11"/>
  <c r="B165" i="11"/>
  <c r="A165" i="11"/>
  <c r="U164" i="11"/>
  <c r="R164" i="11"/>
  <c r="Q164" i="11"/>
  <c r="P164" i="11"/>
  <c r="E164" i="11"/>
  <c r="D164" i="11"/>
  <c r="C164" i="11"/>
  <c r="B164" i="11"/>
  <c r="A164" i="11"/>
  <c r="U163" i="11"/>
  <c r="R163" i="11"/>
  <c r="Q163" i="11"/>
  <c r="P163" i="11"/>
  <c r="E163" i="11"/>
  <c r="D163" i="11"/>
  <c r="C163" i="11"/>
  <c r="B163" i="11"/>
  <c r="A163" i="11"/>
  <c r="U162" i="11"/>
  <c r="R162" i="11"/>
  <c r="Q162" i="11"/>
  <c r="P162" i="11"/>
  <c r="E162" i="11"/>
  <c r="D162" i="11"/>
  <c r="C162" i="11"/>
  <c r="B162" i="11"/>
  <c r="A162" i="11"/>
  <c r="U161" i="11"/>
  <c r="R161" i="11"/>
  <c r="Q161" i="11"/>
  <c r="P161" i="11"/>
  <c r="E161" i="11"/>
  <c r="D161" i="11"/>
  <c r="C161" i="11"/>
  <c r="B161" i="11"/>
  <c r="A161" i="11"/>
  <c r="U160" i="11"/>
  <c r="R160" i="11"/>
  <c r="Q160" i="11"/>
  <c r="P160" i="11"/>
  <c r="E160" i="11"/>
  <c r="D160" i="11"/>
  <c r="C160" i="11"/>
  <c r="B160" i="11"/>
  <c r="A160" i="11"/>
  <c r="U159" i="11"/>
  <c r="R159" i="11"/>
  <c r="Q159" i="11"/>
  <c r="P159" i="11"/>
  <c r="E159" i="11"/>
  <c r="D159" i="11"/>
  <c r="C159" i="11"/>
  <c r="B159" i="11"/>
  <c r="A159" i="11"/>
  <c r="U158" i="11"/>
  <c r="R158" i="11"/>
  <c r="Q158" i="11"/>
  <c r="P158" i="11"/>
  <c r="E158" i="11"/>
  <c r="D158" i="11"/>
  <c r="C158" i="11"/>
  <c r="B158" i="11"/>
  <c r="A158" i="11"/>
  <c r="U157" i="11"/>
  <c r="R157" i="11"/>
  <c r="Q157" i="11"/>
  <c r="P157" i="11"/>
  <c r="E157" i="11"/>
  <c r="D157" i="11"/>
  <c r="C157" i="11"/>
  <c r="B157" i="11"/>
  <c r="A157" i="11"/>
  <c r="U156" i="11"/>
  <c r="R156" i="11"/>
  <c r="Q156" i="11"/>
  <c r="P156" i="11"/>
  <c r="E156" i="11"/>
  <c r="D156" i="11"/>
  <c r="C156" i="11"/>
  <c r="B156" i="11"/>
  <c r="A156" i="11"/>
  <c r="U155" i="11"/>
  <c r="R155" i="11"/>
  <c r="Q155" i="11"/>
  <c r="P155" i="11"/>
  <c r="E155" i="11"/>
  <c r="D155" i="11"/>
  <c r="C155" i="11"/>
  <c r="B155" i="11"/>
  <c r="A155" i="11"/>
  <c r="U154" i="11"/>
  <c r="R154" i="11"/>
  <c r="Q154" i="11"/>
  <c r="P154" i="11"/>
  <c r="E154" i="11"/>
  <c r="D154" i="11"/>
  <c r="C154" i="11"/>
  <c r="B154" i="11"/>
  <c r="A154" i="11"/>
  <c r="U153" i="11"/>
  <c r="R153" i="11"/>
  <c r="Q153" i="11"/>
  <c r="P153" i="11"/>
  <c r="E153" i="11"/>
  <c r="D153" i="11"/>
  <c r="C153" i="11"/>
  <c r="B153" i="11"/>
  <c r="A153" i="11"/>
  <c r="U152" i="11"/>
  <c r="R152" i="11"/>
  <c r="Q152" i="11"/>
  <c r="P152" i="11"/>
  <c r="E152" i="11"/>
  <c r="D152" i="11"/>
  <c r="C152" i="11"/>
  <c r="B152" i="11"/>
  <c r="A152" i="11"/>
  <c r="U151" i="11"/>
  <c r="R151" i="11"/>
  <c r="Q151" i="11"/>
  <c r="P151" i="11"/>
  <c r="E151" i="11"/>
  <c r="D151" i="11"/>
  <c r="C151" i="11"/>
  <c r="B151" i="11"/>
  <c r="A151" i="11"/>
  <c r="U150" i="11"/>
  <c r="R150" i="11"/>
  <c r="Q150" i="11"/>
  <c r="P150" i="11"/>
  <c r="E150" i="11"/>
  <c r="D150" i="11"/>
  <c r="C150" i="11"/>
  <c r="B150" i="11"/>
  <c r="A150" i="11"/>
  <c r="U149" i="11"/>
  <c r="R149" i="11"/>
  <c r="Q149" i="11"/>
  <c r="P149" i="11"/>
  <c r="E149" i="11"/>
  <c r="D149" i="11"/>
  <c r="C149" i="11"/>
  <c r="B149" i="11"/>
  <c r="A149" i="11"/>
  <c r="U148" i="11"/>
  <c r="R148" i="11"/>
  <c r="Q148" i="11"/>
  <c r="P148" i="11"/>
  <c r="E148" i="11"/>
  <c r="D148" i="11"/>
  <c r="C148" i="11"/>
  <c r="B148" i="11"/>
  <c r="A148" i="11"/>
  <c r="U147" i="11"/>
  <c r="R147" i="11"/>
  <c r="Q147" i="11"/>
  <c r="P147" i="11"/>
  <c r="E147" i="11"/>
  <c r="D147" i="11"/>
  <c r="C147" i="11"/>
  <c r="B147" i="11"/>
  <c r="A147" i="11"/>
  <c r="U146" i="11"/>
  <c r="R146" i="11"/>
  <c r="Q146" i="11"/>
  <c r="P146" i="11"/>
  <c r="E146" i="11"/>
  <c r="D146" i="11"/>
  <c r="C146" i="11"/>
  <c r="B146" i="11"/>
  <c r="A146" i="11"/>
  <c r="U145" i="11"/>
  <c r="R145" i="11"/>
  <c r="Q145" i="11"/>
  <c r="P145" i="11"/>
  <c r="E145" i="11"/>
  <c r="D145" i="11"/>
  <c r="C145" i="11"/>
  <c r="B145" i="11"/>
  <c r="A145" i="11"/>
  <c r="U144" i="11"/>
  <c r="R144" i="11"/>
  <c r="Q144" i="11"/>
  <c r="P144" i="11"/>
  <c r="N144" i="11"/>
  <c r="E144" i="11"/>
  <c r="D144" i="11"/>
  <c r="C144" i="11"/>
  <c r="B144" i="11"/>
  <c r="A144" i="11"/>
  <c r="U143" i="11"/>
  <c r="R143" i="11"/>
  <c r="Q143" i="11"/>
  <c r="P143" i="11"/>
  <c r="E143" i="11"/>
  <c r="D143" i="11"/>
  <c r="C143" i="11"/>
  <c r="B143" i="11"/>
  <c r="A143" i="11"/>
  <c r="U142" i="11"/>
  <c r="R142" i="11"/>
  <c r="Q142" i="11"/>
  <c r="P142" i="11"/>
  <c r="E142" i="11"/>
  <c r="D142" i="11"/>
  <c r="C142" i="11"/>
  <c r="B142" i="11"/>
  <c r="A142" i="11"/>
  <c r="U141" i="11"/>
  <c r="R141" i="11"/>
  <c r="Q141" i="11"/>
  <c r="P141" i="11"/>
  <c r="E141" i="11"/>
  <c r="D141" i="11"/>
  <c r="C141" i="11"/>
  <c r="B141" i="11"/>
  <c r="A141" i="11"/>
  <c r="U140" i="11"/>
  <c r="R140" i="11"/>
  <c r="Q140" i="11"/>
  <c r="P140" i="11"/>
  <c r="N140" i="11"/>
  <c r="E140" i="11"/>
  <c r="D140" i="11"/>
  <c r="C140" i="11"/>
  <c r="B140" i="11"/>
  <c r="A140" i="11"/>
  <c r="U139" i="11"/>
  <c r="R139" i="11"/>
  <c r="Q139" i="11"/>
  <c r="P139" i="11"/>
  <c r="E139" i="11"/>
  <c r="D139" i="11"/>
  <c r="C139" i="11"/>
  <c r="B139" i="11"/>
  <c r="A139" i="11"/>
  <c r="U138" i="11"/>
  <c r="R138" i="11"/>
  <c r="Q138" i="11"/>
  <c r="P138" i="11"/>
  <c r="E138" i="11"/>
  <c r="D138" i="11"/>
  <c r="C138" i="11"/>
  <c r="B138" i="11"/>
  <c r="A138" i="11"/>
  <c r="U137" i="11"/>
  <c r="R137" i="11"/>
  <c r="Q137" i="11"/>
  <c r="P137" i="11"/>
  <c r="E137" i="11"/>
  <c r="D137" i="11"/>
  <c r="C137" i="11"/>
  <c r="B137" i="11"/>
  <c r="A137" i="11"/>
  <c r="U136" i="11"/>
  <c r="R136" i="11"/>
  <c r="Q136" i="11"/>
  <c r="P136" i="11"/>
  <c r="N136" i="11"/>
  <c r="E136" i="11"/>
  <c r="D136" i="11"/>
  <c r="C136" i="11"/>
  <c r="B136" i="11"/>
  <c r="A136" i="11"/>
  <c r="U135" i="11"/>
  <c r="R135" i="11"/>
  <c r="Q135" i="11"/>
  <c r="P135" i="11"/>
  <c r="E135" i="11"/>
  <c r="D135" i="11"/>
  <c r="C135" i="11"/>
  <c r="B135" i="11"/>
  <c r="A135" i="11"/>
  <c r="U134" i="11"/>
  <c r="R134" i="11"/>
  <c r="Q134" i="11"/>
  <c r="P134" i="11"/>
  <c r="E134" i="11"/>
  <c r="D134" i="11"/>
  <c r="C134" i="11"/>
  <c r="B134" i="11"/>
  <c r="A134" i="11"/>
  <c r="U133" i="11"/>
  <c r="R133" i="11"/>
  <c r="Q133" i="11"/>
  <c r="P133" i="11"/>
  <c r="E133" i="11"/>
  <c r="D133" i="11"/>
  <c r="C133" i="11"/>
  <c r="B133" i="11"/>
  <c r="A133" i="11"/>
  <c r="U132" i="11"/>
  <c r="R132" i="11"/>
  <c r="Q132" i="11"/>
  <c r="P132" i="11"/>
  <c r="E132" i="11"/>
  <c r="D132" i="11"/>
  <c r="C132" i="11"/>
  <c r="B132" i="11"/>
  <c r="A132" i="11"/>
  <c r="U131" i="11"/>
  <c r="R131" i="11"/>
  <c r="Q131" i="11"/>
  <c r="P131" i="11"/>
  <c r="E131" i="11"/>
  <c r="D131" i="11"/>
  <c r="C131" i="11"/>
  <c r="B131" i="11"/>
  <c r="A131" i="11"/>
  <c r="U130" i="11"/>
  <c r="R130" i="11"/>
  <c r="Q130" i="11"/>
  <c r="P130" i="11"/>
  <c r="E130" i="11"/>
  <c r="D130" i="11"/>
  <c r="C130" i="11"/>
  <c r="B130" i="11"/>
  <c r="A130" i="11"/>
  <c r="U129" i="11"/>
  <c r="R129" i="11"/>
  <c r="Q129" i="11"/>
  <c r="P129" i="11"/>
  <c r="E129" i="11"/>
  <c r="D129" i="11"/>
  <c r="C129" i="11"/>
  <c r="B129" i="11"/>
  <c r="A129" i="11"/>
  <c r="U128" i="11"/>
  <c r="R128" i="11"/>
  <c r="Q128" i="11"/>
  <c r="P128" i="11"/>
  <c r="E128" i="11"/>
  <c r="D128" i="11"/>
  <c r="C128" i="11"/>
  <c r="B128" i="11"/>
  <c r="A128" i="11"/>
  <c r="U127" i="11"/>
  <c r="R127" i="11"/>
  <c r="Q127" i="11"/>
  <c r="P127" i="11"/>
  <c r="E127" i="11"/>
  <c r="D127" i="11"/>
  <c r="C127" i="11"/>
  <c r="B127" i="11"/>
  <c r="A127" i="11"/>
  <c r="U126" i="11"/>
  <c r="R126" i="11"/>
  <c r="Q126" i="11"/>
  <c r="P126" i="11"/>
  <c r="E126" i="11"/>
  <c r="D126" i="11"/>
  <c r="C126" i="11"/>
  <c r="B126" i="11"/>
  <c r="A126" i="11"/>
  <c r="U125" i="11"/>
  <c r="R125" i="11"/>
  <c r="Q125" i="11"/>
  <c r="P125" i="11"/>
  <c r="E125" i="11"/>
  <c r="D125" i="11"/>
  <c r="C125" i="11"/>
  <c r="B125" i="11"/>
  <c r="A125" i="11"/>
  <c r="U124" i="11"/>
  <c r="R124" i="11"/>
  <c r="Q124" i="11"/>
  <c r="P124" i="11"/>
  <c r="E124" i="11"/>
  <c r="D124" i="11"/>
  <c r="C124" i="11"/>
  <c r="B124" i="11"/>
  <c r="A124" i="11"/>
  <c r="U123" i="11"/>
  <c r="R123" i="11"/>
  <c r="Q123" i="11"/>
  <c r="P123" i="11"/>
  <c r="E123" i="11"/>
  <c r="D123" i="11"/>
  <c r="C123" i="11"/>
  <c r="B123" i="11"/>
  <c r="A123" i="11"/>
  <c r="U122" i="11"/>
  <c r="R122" i="11"/>
  <c r="Q122" i="11"/>
  <c r="P122" i="11"/>
  <c r="E122" i="11"/>
  <c r="D122" i="11"/>
  <c r="C122" i="11"/>
  <c r="B122" i="11"/>
  <c r="A122" i="11"/>
  <c r="U121" i="11"/>
  <c r="R121" i="11"/>
  <c r="Q121" i="11"/>
  <c r="P121" i="11"/>
  <c r="E121" i="11"/>
  <c r="D121" i="11"/>
  <c r="C121" i="11"/>
  <c r="B121" i="11"/>
  <c r="A121" i="11"/>
  <c r="U120" i="11"/>
  <c r="R120" i="11"/>
  <c r="Q120" i="11"/>
  <c r="P120" i="11"/>
  <c r="E120" i="11"/>
  <c r="D120" i="11"/>
  <c r="C120" i="11"/>
  <c r="B120" i="11"/>
  <c r="A120" i="11"/>
  <c r="U119" i="11"/>
  <c r="R119" i="11"/>
  <c r="Q119" i="11"/>
  <c r="P119" i="11"/>
  <c r="E119" i="11"/>
  <c r="D119" i="11"/>
  <c r="C119" i="11"/>
  <c r="B119" i="11"/>
  <c r="A119" i="11"/>
  <c r="U118" i="11"/>
  <c r="R118" i="11"/>
  <c r="Q118" i="11"/>
  <c r="P118" i="11"/>
  <c r="E118" i="11"/>
  <c r="D118" i="11"/>
  <c r="C118" i="11"/>
  <c r="B118" i="11"/>
  <c r="A118" i="11"/>
  <c r="U117" i="11"/>
  <c r="R117" i="11"/>
  <c r="Q117" i="11"/>
  <c r="P117" i="11"/>
  <c r="E117" i="11"/>
  <c r="D117" i="11"/>
  <c r="C117" i="11"/>
  <c r="B117" i="11"/>
  <c r="A117" i="11"/>
  <c r="U116" i="11"/>
  <c r="R116" i="11"/>
  <c r="Q116" i="11"/>
  <c r="P116" i="11"/>
  <c r="E116" i="11"/>
  <c r="D116" i="11"/>
  <c r="C116" i="11"/>
  <c r="B116" i="11"/>
  <c r="A116" i="11"/>
  <c r="U115" i="11"/>
  <c r="R115" i="11"/>
  <c r="Q115" i="11"/>
  <c r="P115" i="11"/>
  <c r="E115" i="11"/>
  <c r="D115" i="11"/>
  <c r="C115" i="11"/>
  <c r="B115" i="11"/>
  <c r="A115" i="11"/>
  <c r="U114" i="11"/>
  <c r="R114" i="11"/>
  <c r="Q114" i="11"/>
  <c r="P114" i="11"/>
  <c r="E114" i="11"/>
  <c r="D114" i="11"/>
  <c r="C114" i="11"/>
  <c r="B114" i="11"/>
  <c r="A114" i="11"/>
  <c r="U113" i="11"/>
  <c r="R113" i="11"/>
  <c r="Q113" i="11"/>
  <c r="P113" i="11"/>
  <c r="E113" i="11"/>
  <c r="D113" i="11"/>
  <c r="C113" i="11"/>
  <c r="B113" i="11"/>
  <c r="A113" i="11"/>
  <c r="U112" i="11"/>
  <c r="R112" i="11"/>
  <c r="Q112" i="11"/>
  <c r="P112" i="11"/>
  <c r="E112" i="11"/>
  <c r="D112" i="11"/>
  <c r="C112" i="11"/>
  <c r="B112" i="11"/>
  <c r="A112" i="11"/>
  <c r="U111" i="11"/>
  <c r="R111" i="11"/>
  <c r="Q111" i="11"/>
  <c r="P111" i="11"/>
  <c r="E111" i="11"/>
  <c r="D111" i="11"/>
  <c r="C111" i="11"/>
  <c r="B111" i="11"/>
  <c r="A111" i="11"/>
  <c r="U110" i="11"/>
  <c r="R110" i="11"/>
  <c r="Q110" i="11"/>
  <c r="P110" i="11"/>
  <c r="E110" i="11"/>
  <c r="D110" i="11"/>
  <c r="C110" i="11"/>
  <c r="B110" i="11"/>
  <c r="A110" i="11"/>
  <c r="U109" i="11"/>
  <c r="R109" i="11"/>
  <c r="Q109" i="11"/>
  <c r="P109" i="11"/>
  <c r="E109" i="11"/>
  <c r="D109" i="11"/>
  <c r="C109" i="11"/>
  <c r="B109" i="11"/>
  <c r="A109" i="11"/>
  <c r="U108" i="11"/>
  <c r="R108" i="11"/>
  <c r="Q108" i="11"/>
  <c r="P108" i="11"/>
  <c r="E108" i="11"/>
  <c r="D108" i="11"/>
  <c r="C108" i="11"/>
  <c r="B108" i="11"/>
  <c r="A108" i="11"/>
  <c r="U107" i="11"/>
  <c r="R107" i="11"/>
  <c r="Q107" i="11"/>
  <c r="P107" i="11"/>
  <c r="E107" i="11"/>
  <c r="D107" i="11"/>
  <c r="C107" i="11"/>
  <c r="B107" i="11"/>
  <c r="A107" i="11"/>
  <c r="U106" i="11"/>
  <c r="R106" i="11"/>
  <c r="Q106" i="11"/>
  <c r="P106" i="11"/>
  <c r="E106" i="11"/>
  <c r="D106" i="11"/>
  <c r="C106" i="11"/>
  <c r="B106" i="11"/>
  <c r="A106" i="11"/>
  <c r="U105" i="11"/>
  <c r="R105" i="11"/>
  <c r="Q105" i="11"/>
  <c r="P105" i="11"/>
  <c r="E105" i="11"/>
  <c r="D105" i="11"/>
  <c r="C105" i="11"/>
  <c r="B105" i="11"/>
  <c r="A105" i="11"/>
  <c r="U104" i="11"/>
  <c r="R104" i="11"/>
  <c r="Q104" i="11"/>
  <c r="P104" i="11"/>
  <c r="E104" i="11"/>
  <c r="D104" i="11"/>
  <c r="C104" i="11"/>
  <c r="B104" i="11"/>
  <c r="A104" i="11"/>
  <c r="U103" i="11"/>
  <c r="R103" i="11"/>
  <c r="Q103" i="11"/>
  <c r="P103" i="11"/>
  <c r="E103" i="11"/>
  <c r="D103" i="11"/>
  <c r="C103" i="11"/>
  <c r="B103" i="11"/>
  <c r="A103" i="11"/>
  <c r="U102" i="11"/>
  <c r="R102" i="11"/>
  <c r="Q102" i="11"/>
  <c r="P102" i="11"/>
  <c r="E102" i="11"/>
  <c r="D102" i="11"/>
  <c r="C102" i="11"/>
  <c r="B102" i="11"/>
  <c r="A102" i="11"/>
  <c r="U101" i="11"/>
  <c r="R101" i="11"/>
  <c r="Q101" i="11"/>
  <c r="P101" i="11"/>
  <c r="E101" i="11"/>
  <c r="D101" i="11"/>
  <c r="C101" i="11"/>
  <c r="B101" i="11"/>
  <c r="A101" i="11"/>
  <c r="U100" i="11"/>
  <c r="R100" i="11"/>
  <c r="Q100" i="11"/>
  <c r="P100" i="11"/>
  <c r="E100" i="11"/>
  <c r="D100" i="11"/>
  <c r="C100" i="11"/>
  <c r="B100" i="11"/>
  <c r="A100" i="11"/>
  <c r="U99" i="11"/>
  <c r="R99" i="11"/>
  <c r="Q99" i="11"/>
  <c r="P99" i="11"/>
  <c r="E99" i="11"/>
  <c r="D99" i="11"/>
  <c r="C99" i="11"/>
  <c r="B99" i="11"/>
  <c r="A99" i="11"/>
  <c r="U98" i="11"/>
  <c r="R98" i="11"/>
  <c r="Q98" i="11"/>
  <c r="P98" i="11"/>
  <c r="E98" i="11"/>
  <c r="D98" i="11"/>
  <c r="C98" i="11"/>
  <c r="B98" i="11"/>
  <c r="A98" i="11"/>
  <c r="U97" i="11"/>
  <c r="R97" i="11"/>
  <c r="Q97" i="11"/>
  <c r="P97" i="11"/>
  <c r="E97" i="11"/>
  <c r="D97" i="11"/>
  <c r="C97" i="11"/>
  <c r="B97" i="11"/>
  <c r="A97" i="11"/>
  <c r="U96" i="11"/>
  <c r="R96" i="11"/>
  <c r="Q96" i="11"/>
  <c r="P96" i="11"/>
  <c r="E96" i="11"/>
  <c r="D96" i="11"/>
  <c r="C96" i="11"/>
  <c r="B96" i="11"/>
  <c r="A96" i="11"/>
  <c r="U95" i="11"/>
  <c r="R95" i="11"/>
  <c r="Q95" i="11"/>
  <c r="P95" i="11"/>
  <c r="E95" i="11"/>
  <c r="D95" i="11"/>
  <c r="C95" i="11"/>
  <c r="B95" i="11"/>
  <c r="A95" i="11"/>
  <c r="U94" i="11"/>
  <c r="R94" i="11"/>
  <c r="Q94" i="11"/>
  <c r="P94" i="11"/>
  <c r="E94" i="11"/>
  <c r="D94" i="11"/>
  <c r="C94" i="11"/>
  <c r="B94" i="11"/>
  <c r="A94" i="11"/>
  <c r="U93" i="11"/>
  <c r="R93" i="11"/>
  <c r="Q93" i="11"/>
  <c r="P93" i="11"/>
  <c r="E93" i="11"/>
  <c r="D93" i="11"/>
  <c r="C93" i="11"/>
  <c r="B93" i="11"/>
  <c r="A93" i="11"/>
  <c r="U92" i="11"/>
  <c r="R92" i="11"/>
  <c r="Q92" i="11"/>
  <c r="P92" i="11"/>
  <c r="E92" i="11"/>
  <c r="D92" i="11"/>
  <c r="C92" i="11"/>
  <c r="B92" i="11"/>
  <c r="A92" i="11"/>
  <c r="U91" i="11"/>
  <c r="R91" i="11"/>
  <c r="Q91" i="11"/>
  <c r="P91" i="11"/>
  <c r="E91" i="11"/>
  <c r="D91" i="11"/>
  <c r="C91" i="11"/>
  <c r="B91" i="11"/>
  <c r="A91" i="11"/>
  <c r="U90" i="11"/>
  <c r="R90" i="11"/>
  <c r="Q90" i="11"/>
  <c r="P90" i="11"/>
  <c r="E90" i="11"/>
  <c r="D90" i="11"/>
  <c r="C90" i="11"/>
  <c r="B90" i="11"/>
  <c r="A90" i="11"/>
  <c r="U89" i="11"/>
  <c r="R89" i="11"/>
  <c r="Q89" i="11"/>
  <c r="P89" i="11"/>
  <c r="E89" i="11"/>
  <c r="D89" i="11"/>
  <c r="C89" i="11"/>
  <c r="B89" i="11"/>
  <c r="A89" i="11"/>
  <c r="U88" i="11"/>
  <c r="R88" i="11"/>
  <c r="Q88" i="11"/>
  <c r="P88" i="11"/>
  <c r="E88" i="11"/>
  <c r="D88" i="11"/>
  <c r="C88" i="11"/>
  <c r="B88" i="11"/>
  <c r="A88" i="11"/>
  <c r="U87" i="11"/>
  <c r="R87" i="11"/>
  <c r="Q87" i="11"/>
  <c r="P87" i="11"/>
  <c r="E87" i="11"/>
  <c r="D87" i="11"/>
  <c r="C87" i="11"/>
  <c r="B87" i="11"/>
  <c r="A87" i="11"/>
  <c r="U86" i="11"/>
  <c r="R86" i="11"/>
  <c r="Q86" i="11"/>
  <c r="P86" i="11"/>
  <c r="E86" i="11"/>
  <c r="D86" i="11"/>
  <c r="C86" i="11"/>
  <c r="B86" i="11"/>
  <c r="A86" i="11"/>
  <c r="U85" i="11"/>
  <c r="R85" i="11"/>
  <c r="Q85" i="11"/>
  <c r="P85" i="11"/>
  <c r="E85" i="11"/>
  <c r="D85" i="11"/>
  <c r="C85" i="11"/>
  <c r="B85" i="11"/>
  <c r="A85" i="11"/>
  <c r="U84" i="11"/>
  <c r="R84" i="11"/>
  <c r="Q84" i="11"/>
  <c r="P84" i="11"/>
  <c r="E84" i="11"/>
  <c r="D84" i="11"/>
  <c r="C84" i="11"/>
  <c r="B84" i="11"/>
  <c r="A84" i="11"/>
  <c r="U83" i="11"/>
  <c r="R83" i="11"/>
  <c r="Q83" i="11"/>
  <c r="P83" i="11"/>
  <c r="E83" i="11"/>
  <c r="D83" i="11"/>
  <c r="C83" i="11"/>
  <c r="B83" i="11"/>
  <c r="A83" i="11"/>
  <c r="U82" i="11"/>
  <c r="R82" i="11"/>
  <c r="Q82" i="11"/>
  <c r="P82" i="11"/>
  <c r="E82" i="11"/>
  <c r="D82" i="11"/>
  <c r="C82" i="11"/>
  <c r="B82" i="11"/>
  <c r="A82" i="11"/>
  <c r="U81" i="11"/>
  <c r="R81" i="11"/>
  <c r="Q81" i="11"/>
  <c r="P81" i="11"/>
  <c r="N81" i="11"/>
  <c r="H81" i="11"/>
  <c r="G81" i="11"/>
  <c r="E81" i="11"/>
  <c r="D81" i="11"/>
  <c r="C81" i="11"/>
  <c r="B81" i="11"/>
  <c r="A81" i="11"/>
  <c r="U80" i="11"/>
  <c r="R80" i="11"/>
  <c r="Q80" i="11"/>
  <c r="P80" i="11"/>
  <c r="E80" i="11"/>
  <c r="D80" i="11"/>
  <c r="C80" i="11"/>
  <c r="B80" i="11"/>
  <c r="A80" i="11"/>
  <c r="U79" i="11"/>
  <c r="R79" i="11"/>
  <c r="Q79" i="11"/>
  <c r="P79" i="11"/>
  <c r="E79" i="11"/>
  <c r="D79" i="11"/>
  <c r="C79" i="11"/>
  <c r="B79" i="11"/>
  <c r="A79" i="11"/>
  <c r="U78" i="11"/>
  <c r="R78" i="11"/>
  <c r="Q78" i="11"/>
  <c r="P78" i="11"/>
  <c r="E78" i="11"/>
  <c r="D78" i="11"/>
  <c r="C78" i="11"/>
  <c r="B78" i="11"/>
  <c r="A78" i="11"/>
  <c r="U77" i="11"/>
  <c r="R77" i="11"/>
  <c r="Q77" i="11"/>
  <c r="P77" i="11"/>
  <c r="E77" i="11"/>
  <c r="D77" i="11"/>
  <c r="C77" i="11"/>
  <c r="B77" i="11"/>
  <c r="A77" i="11"/>
  <c r="U76" i="11"/>
  <c r="R76" i="11"/>
  <c r="Q76" i="11"/>
  <c r="P76" i="11"/>
  <c r="E76" i="11"/>
  <c r="D76" i="11"/>
  <c r="C76" i="11"/>
  <c r="B76" i="11"/>
  <c r="A76" i="11"/>
  <c r="U75" i="11"/>
  <c r="R75" i="11"/>
  <c r="Q75" i="11"/>
  <c r="P75" i="11"/>
  <c r="E75" i="11"/>
  <c r="D75" i="11"/>
  <c r="C75" i="11"/>
  <c r="B75" i="11"/>
  <c r="A75" i="11"/>
  <c r="U74" i="11"/>
  <c r="R74" i="11"/>
  <c r="Q74" i="11"/>
  <c r="P74" i="11"/>
  <c r="E74" i="11"/>
  <c r="D74" i="11"/>
  <c r="C74" i="11"/>
  <c r="B74" i="11"/>
  <c r="A74" i="11"/>
  <c r="U73" i="11"/>
  <c r="R73" i="11"/>
  <c r="Q73" i="11"/>
  <c r="P73" i="11"/>
  <c r="E73" i="11"/>
  <c r="D73" i="11"/>
  <c r="C73" i="11"/>
  <c r="B73" i="11"/>
  <c r="A73" i="11"/>
  <c r="U72" i="11"/>
  <c r="R72" i="11"/>
  <c r="Q72" i="11"/>
  <c r="P72" i="11"/>
  <c r="E72" i="11"/>
  <c r="D72" i="11"/>
  <c r="C72" i="11"/>
  <c r="B72" i="11"/>
  <c r="A72" i="11"/>
  <c r="U71" i="11"/>
  <c r="R71" i="11"/>
  <c r="Q71" i="11"/>
  <c r="P71" i="11"/>
  <c r="E71" i="11"/>
  <c r="D71" i="11"/>
  <c r="C71" i="11"/>
  <c r="B71" i="11"/>
  <c r="A71" i="11"/>
  <c r="U70" i="11"/>
  <c r="R70" i="11"/>
  <c r="Q70" i="11"/>
  <c r="P70" i="11"/>
  <c r="E70" i="11"/>
  <c r="D70" i="11"/>
  <c r="C70" i="11"/>
  <c r="B70" i="11"/>
  <c r="A70" i="11"/>
  <c r="U69" i="11"/>
  <c r="R69" i="11"/>
  <c r="Q69" i="11"/>
  <c r="P69" i="11"/>
  <c r="E69" i="11"/>
  <c r="D69" i="11"/>
  <c r="C69" i="11"/>
  <c r="B69" i="11"/>
  <c r="A69" i="11"/>
  <c r="U68" i="11"/>
  <c r="R68" i="11"/>
  <c r="Q68" i="11"/>
  <c r="P68" i="11"/>
  <c r="E68" i="11"/>
  <c r="D68" i="11"/>
  <c r="C68" i="11"/>
  <c r="B68" i="11"/>
  <c r="A68" i="11"/>
  <c r="U67" i="11"/>
  <c r="R67" i="11"/>
  <c r="Q67" i="11"/>
  <c r="P67" i="11"/>
  <c r="E67" i="11"/>
  <c r="D67" i="11"/>
  <c r="C67" i="11"/>
  <c r="B67" i="11"/>
  <c r="A67" i="11"/>
  <c r="U66" i="11"/>
  <c r="R66" i="11"/>
  <c r="Q66" i="11"/>
  <c r="P66" i="11"/>
  <c r="E66" i="11"/>
  <c r="D66" i="11"/>
  <c r="C66" i="11"/>
  <c r="B66" i="11"/>
  <c r="A66" i="11"/>
  <c r="U65" i="11"/>
  <c r="R65" i="11"/>
  <c r="Q65" i="11"/>
  <c r="P65" i="11"/>
  <c r="N65" i="11"/>
  <c r="H65" i="11"/>
  <c r="G65" i="11"/>
  <c r="E65" i="11"/>
  <c r="D65" i="11"/>
  <c r="C65" i="11"/>
  <c r="B65" i="11"/>
  <c r="A65" i="11"/>
  <c r="U64" i="11"/>
  <c r="R64" i="11"/>
  <c r="Q64" i="11"/>
  <c r="P64" i="11"/>
  <c r="E64" i="11"/>
  <c r="D64" i="11"/>
  <c r="C64" i="11"/>
  <c r="B64" i="11"/>
  <c r="A64" i="11"/>
  <c r="U63" i="11"/>
  <c r="R63" i="11"/>
  <c r="Q63" i="11"/>
  <c r="P63" i="11"/>
  <c r="E63" i="11"/>
  <c r="D63" i="11"/>
  <c r="C63" i="11"/>
  <c r="B63" i="11"/>
  <c r="A63" i="11"/>
  <c r="U62" i="11"/>
  <c r="R62" i="11"/>
  <c r="Q62" i="11"/>
  <c r="P62" i="11"/>
  <c r="E62" i="11"/>
  <c r="D62" i="11"/>
  <c r="C62" i="11"/>
  <c r="B62" i="11"/>
  <c r="A62" i="11"/>
  <c r="U61" i="11"/>
  <c r="R61" i="11"/>
  <c r="Q61" i="11"/>
  <c r="P61" i="11"/>
  <c r="E61" i="11"/>
  <c r="D61" i="11"/>
  <c r="C61" i="11"/>
  <c r="B61" i="11"/>
  <c r="A61" i="11"/>
  <c r="U60" i="11"/>
  <c r="R60" i="11"/>
  <c r="Q60" i="11"/>
  <c r="P60" i="11"/>
  <c r="E60" i="11"/>
  <c r="D60" i="11"/>
  <c r="C60" i="11"/>
  <c r="B60" i="11"/>
  <c r="A60" i="11"/>
  <c r="U59" i="11"/>
  <c r="R59" i="11"/>
  <c r="Q59" i="11"/>
  <c r="P59" i="11"/>
  <c r="E59" i="11"/>
  <c r="D59" i="11"/>
  <c r="C59" i="11"/>
  <c r="B59" i="11"/>
  <c r="A59" i="11"/>
  <c r="U58" i="11"/>
  <c r="R58" i="11"/>
  <c r="Q58" i="11"/>
  <c r="P58" i="11"/>
  <c r="E58" i="11"/>
  <c r="D58" i="11"/>
  <c r="C58" i="11"/>
  <c r="B58" i="11"/>
  <c r="A58" i="11"/>
  <c r="U57" i="11"/>
  <c r="R57" i="11"/>
  <c r="Q57" i="11"/>
  <c r="P57" i="11"/>
  <c r="E57" i="11"/>
  <c r="D57" i="11"/>
  <c r="C57" i="11"/>
  <c r="B57" i="11"/>
  <c r="A57" i="11"/>
  <c r="U56" i="11"/>
  <c r="R56" i="11"/>
  <c r="Q56" i="11"/>
  <c r="P56" i="11"/>
  <c r="E56" i="11"/>
  <c r="D56" i="11"/>
  <c r="C56" i="11"/>
  <c r="B56" i="11"/>
  <c r="A56" i="11"/>
  <c r="U55" i="11"/>
  <c r="R55" i="11"/>
  <c r="Q55" i="11"/>
  <c r="P55" i="11"/>
  <c r="E55" i="11"/>
  <c r="D55" i="11"/>
  <c r="C55" i="11"/>
  <c r="B55" i="11"/>
  <c r="A55" i="11"/>
  <c r="U54" i="11"/>
  <c r="R54" i="11"/>
  <c r="Q54" i="11"/>
  <c r="P54" i="11"/>
  <c r="E54" i="11"/>
  <c r="D54" i="11"/>
  <c r="C54" i="11"/>
  <c r="B54" i="11"/>
  <c r="A54" i="11"/>
  <c r="U53" i="11"/>
  <c r="R53" i="11"/>
  <c r="Q53" i="11"/>
  <c r="P53" i="11"/>
  <c r="E53" i="11"/>
  <c r="D53" i="11"/>
  <c r="C53" i="11"/>
  <c r="B53" i="11"/>
  <c r="A53" i="11"/>
  <c r="U52" i="11"/>
  <c r="R52" i="11"/>
  <c r="Q52" i="11"/>
  <c r="P52" i="11"/>
  <c r="E52" i="11"/>
  <c r="D52" i="11"/>
  <c r="C52" i="11"/>
  <c r="B52" i="11"/>
  <c r="A52" i="11"/>
  <c r="U51" i="11"/>
  <c r="R51" i="11"/>
  <c r="Q51" i="11"/>
  <c r="P51" i="11"/>
  <c r="E51" i="11"/>
  <c r="D51" i="11"/>
  <c r="C51" i="11"/>
  <c r="B51" i="11"/>
  <c r="A51" i="11"/>
  <c r="U50" i="11"/>
  <c r="R50" i="11"/>
  <c r="Q50" i="11"/>
  <c r="P50" i="11"/>
  <c r="E50" i="11"/>
  <c r="D50" i="11"/>
  <c r="C50" i="11"/>
  <c r="B50" i="11"/>
  <c r="A50" i="11"/>
  <c r="U49" i="11"/>
  <c r="R49" i="11"/>
  <c r="Q49" i="11"/>
  <c r="P49" i="11"/>
  <c r="N49" i="11"/>
  <c r="H49" i="11"/>
  <c r="G49" i="11"/>
  <c r="E49" i="11"/>
  <c r="D49" i="11"/>
  <c r="C49" i="11"/>
  <c r="B49" i="11"/>
  <c r="A49" i="11"/>
  <c r="U48" i="11"/>
  <c r="R48" i="11"/>
  <c r="Q48" i="11"/>
  <c r="P48" i="11"/>
  <c r="E48" i="11"/>
  <c r="D48" i="11"/>
  <c r="C48" i="11"/>
  <c r="B48" i="11"/>
  <c r="A48" i="11"/>
  <c r="U47" i="11"/>
  <c r="R47" i="11"/>
  <c r="Q47" i="11"/>
  <c r="P47" i="11"/>
  <c r="E47" i="11"/>
  <c r="D47" i="11"/>
  <c r="C47" i="11"/>
  <c r="B47" i="11"/>
  <c r="A47" i="11"/>
  <c r="U46" i="11"/>
  <c r="R46" i="11"/>
  <c r="Q46" i="11"/>
  <c r="P46" i="11"/>
  <c r="E46" i="11"/>
  <c r="D46" i="11"/>
  <c r="C46" i="11"/>
  <c r="B46" i="11"/>
  <c r="A46" i="11"/>
  <c r="U45" i="11"/>
  <c r="R45" i="11"/>
  <c r="Q45" i="11"/>
  <c r="P45" i="11"/>
  <c r="E45" i="11"/>
  <c r="D45" i="11"/>
  <c r="C45" i="11"/>
  <c r="B45" i="11"/>
  <c r="A45" i="11"/>
  <c r="U44" i="11"/>
  <c r="R44" i="11"/>
  <c r="Q44" i="11"/>
  <c r="P44" i="11"/>
  <c r="E44" i="11"/>
  <c r="D44" i="11"/>
  <c r="C44" i="11"/>
  <c r="B44" i="11"/>
  <c r="A44" i="11"/>
  <c r="U43" i="11"/>
  <c r="R43" i="11"/>
  <c r="Q43" i="11"/>
  <c r="P43" i="11"/>
  <c r="E43" i="11"/>
  <c r="D43" i="11"/>
  <c r="C43" i="11"/>
  <c r="B43" i="11"/>
  <c r="A43" i="11"/>
  <c r="U42" i="11"/>
  <c r="R42" i="11"/>
  <c r="Q42" i="11"/>
  <c r="P42" i="11"/>
  <c r="E42" i="11"/>
  <c r="D42" i="11"/>
  <c r="C42" i="11"/>
  <c r="B42" i="11"/>
  <c r="A42" i="11"/>
  <c r="U41" i="11"/>
  <c r="R41" i="11"/>
  <c r="Q41" i="11"/>
  <c r="P41" i="11"/>
  <c r="E41" i="11"/>
  <c r="D41" i="11"/>
  <c r="C41" i="11"/>
  <c r="B41" i="11"/>
  <c r="A41" i="11"/>
  <c r="U40" i="11"/>
  <c r="R40" i="11"/>
  <c r="Q40" i="11"/>
  <c r="P40" i="11"/>
  <c r="E40" i="11"/>
  <c r="D40" i="11"/>
  <c r="C40" i="11"/>
  <c r="B40" i="11"/>
  <c r="A40" i="11"/>
  <c r="U39" i="11"/>
  <c r="R39" i="11"/>
  <c r="Q39" i="11"/>
  <c r="P39" i="11"/>
  <c r="E39" i="11"/>
  <c r="D39" i="11"/>
  <c r="C39" i="11"/>
  <c r="B39" i="11"/>
  <c r="A39" i="11"/>
  <c r="U38" i="11"/>
  <c r="R38" i="11"/>
  <c r="Q38" i="11"/>
  <c r="P38" i="11"/>
  <c r="E38" i="11"/>
  <c r="D38" i="11"/>
  <c r="C38" i="11"/>
  <c r="B38" i="11"/>
  <c r="A38" i="11"/>
  <c r="U37" i="11"/>
  <c r="R37" i="11"/>
  <c r="Q37" i="11"/>
  <c r="P37" i="11"/>
  <c r="E37" i="11"/>
  <c r="D37" i="11"/>
  <c r="C37" i="11"/>
  <c r="B37" i="11"/>
  <c r="A37" i="11"/>
  <c r="U36" i="11"/>
  <c r="R36" i="11"/>
  <c r="Q36" i="11"/>
  <c r="P36" i="11"/>
  <c r="E36" i="11"/>
  <c r="D36" i="11"/>
  <c r="C36" i="11"/>
  <c r="B36" i="11"/>
  <c r="A36" i="11"/>
  <c r="U35" i="11"/>
  <c r="R35" i="11"/>
  <c r="Q35" i="11"/>
  <c r="P35" i="11"/>
  <c r="E35" i="11"/>
  <c r="D35" i="11"/>
  <c r="C35" i="11"/>
  <c r="B35" i="11"/>
  <c r="A35" i="11"/>
  <c r="U34" i="11"/>
  <c r="R34" i="11"/>
  <c r="Q34" i="11"/>
  <c r="P34" i="11"/>
  <c r="E34" i="11"/>
  <c r="D34" i="11"/>
  <c r="C34" i="11"/>
  <c r="B34" i="11"/>
  <c r="A34" i="11"/>
  <c r="U33" i="11"/>
  <c r="R33" i="11"/>
  <c r="Q33" i="11"/>
  <c r="P33" i="11"/>
  <c r="E33" i="11"/>
  <c r="D33" i="11"/>
  <c r="C33" i="11"/>
  <c r="B33" i="11"/>
  <c r="A33" i="11"/>
  <c r="U32" i="11"/>
  <c r="R32" i="11"/>
  <c r="Q32" i="11"/>
  <c r="P32" i="11"/>
  <c r="E32" i="11"/>
  <c r="D32" i="11"/>
  <c r="C32" i="11"/>
  <c r="B32" i="11"/>
  <c r="A32" i="11"/>
  <c r="U31" i="11"/>
  <c r="R31" i="11"/>
  <c r="Q31" i="11"/>
  <c r="P31" i="11"/>
  <c r="E31" i="11"/>
  <c r="D31" i="11"/>
  <c r="C31" i="11"/>
  <c r="B31" i="11"/>
  <c r="A31" i="11"/>
  <c r="U30" i="11"/>
  <c r="R30" i="11"/>
  <c r="Q30" i="11"/>
  <c r="P30" i="11"/>
  <c r="E30" i="11"/>
  <c r="D30" i="11"/>
  <c r="C30" i="11"/>
  <c r="B30" i="11"/>
  <c r="A30" i="11"/>
  <c r="U29" i="11"/>
  <c r="R29" i="11"/>
  <c r="Q29" i="11"/>
  <c r="P29" i="11"/>
  <c r="E29" i="11"/>
  <c r="D29" i="11"/>
  <c r="C29" i="11"/>
  <c r="B29" i="11"/>
  <c r="A29" i="11"/>
  <c r="U28" i="11"/>
  <c r="R28" i="11"/>
  <c r="Q28" i="11"/>
  <c r="P28" i="11"/>
  <c r="E28" i="11"/>
  <c r="D28" i="11"/>
  <c r="C28" i="11"/>
  <c r="B28" i="11"/>
  <c r="A28" i="11"/>
  <c r="U27" i="11"/>
  <c r="R27" i="11"/>
  <c r="Q27" i="11"/>
  <c r="P27" i="11"/>
  <c r="E27" i="11"/>
  <c r="D27" i="11"/>
  <c r="C27" i="11"/>
  <c r="B27" i="11"/>
  <c r="A27" i="11"/>
  <c r="U26" i="11"/>
  <c r="R26" i="11"/>
  <c r="Q26" i="11"/>
  <c r="P26" i="11"/>
  <c r="E26" i="11"/>
  <c r="D26" i="11"/>
  <c r="C26" i="11"/>
  <c r="B26" i="11"/>
  <c r="A26" i="11"/>
  <c r="U25" i="11"/>
  <c r="R25" i="11"/>
  <c r="Q25" i="11"/>
  <c r="P25" i="11"/>
  <c r="E25" i="11"/>
  <c r="D25" i="11"/>
  <c r="C25" i="11"/>
  <c r="B25" i="11"/>
  <c r="A25" i="11"/>
  <c r="U24" i="11"/>
  <c r="R24" i="11"/>
  <c r="Q24" i="11"/>
  <c r="P24" i="11"/>
  <c r="E24" i="11"/>
  <c r="D24" i="11"/>
  <c r="C24" i="11"/>
  <c r="B24" i="11"/>
  <c r="A24" i="11"/>
  <c r="U23" i="11"/>
  <c r="R23" i="11"/>
  <c r="Q23" i="11"/>
  <c r="P23" i="11"/>
  <c r="E23" i="11"/>
  <c r="D23" i="11"/>
  <c r="C23" i="11"/>
  <c r="B23" i="11"/>
  <c r="A23" i="11"/>
  <c r="U22" i="11"/>
  <c r="R22" i="11"/>
  <c r="Q22" i="11"/>
  <c r="P22" i="11"/>
  <c r="E22" i="11"/>
  <c r="D22" i="11"/>
  <c r="C22" i="11"/>
  <c r="B22" i="11"/>
  <c r="A22" i="11"/>
  <c r="U21" i="11"/>
  <c r="R21" i="11"/>
  <c r="Q21" i="11"/>
  <c r="P21" i="11"/>
  <c r="E21" i="11"/>
  <c r="D21" i="11"/>
  <c r="C21" i="11"/>
  <c r="B21" i="11"/>
  <c r="A21" i="11"/>
  <c r="U20" i="11"/>
  <c r="R20" i="11"/>
  <c r="Q20" i="11"/>
  <c r="P20" i="11"/>
  <c r="E20" i="11"/>
  <c r="D20" i="11"/>
  <c r="C20" i="11"/>
  <c r="B20" i="11"/>
  <c r="A20" i="11"/>
  <c r="U19" i="11"/>
  <c r="R19" i="11"/>
  <c r="Q19" i="11"/>
  <c r="P19" i="11"/>
  <c r="E19" i="11"/>
  <c r="D19" i="11"/>
  <c r="C19" i="11"/>
  <c r="B19" i="11"/>
  <c r="A19" i="11"/>
  <c r="U18" i="11"/>
  <c r="R18" i="11"/>
  <c r="Q18" i="11"/>
  <c r="P18" i="11"/>
  <c r="E18" i="11"/>
  <c r="D18" i="11"/>
  <c r="C18" i="11"/>
  <c r="B18" i="11"/>
  <c r="A18" i="11"/>
  <c r="U17" i="11"/>
  <c r="R17" i="11"/>
  <c r="Q17" i="11"/>
  <c r="P17" i="11"/>
  <c r="E17" i="11"/>
  <c r="D17" i="11"/>
  <c r="C17" i="11"/>
  <c r="B17" i="11"/>
  <c r="A17" i="11"/>
  <c r="U16" i="11"/>
  <c r="R16" i="11"/>
  <c r="Q16" i="11"/>
  <c r="P16" i="11"/>
  <c r="E16" i="11"/>
  <c r="D16" i="11"/>
  <c r="C16" i="11"/>
  <c r="B16" i="11"/>
  <c r="A16" i="11"/>
  <c r="U15" i="11"/>
  <c r="R15" i="11"/>
  <c r="Q15" i="11"/>
  <c r="P15" i="11"/>
  <c r="E15" i="11"/>
  <c r="D15" i="11"/>
  <c r="C15" i="11"/>
  <c r="B15" i="11"/>
  <c r="A15" i="11"/>
  <c r="U14" i="11"/>
  <c r="R14" i="11"/>
  <c r="Q14" i="11"/>
  <c r="P14" i="11"/>
  <c r="E14" i="11"/>
  <c r="D14" i="11"/>
  <c r="C14" i="11"/>
  <c r="B14" i="11"/>
  <c r="A14" i="11"/>
  <c r="U13" i="11"/>
  <c r="R13" i="11"/>
  <c r="Q13" i="11"/>
  <c r="P13" i="11"/>
  <c r="E13" i="11"/>
  <c r="D13" i="11"/>
  <c r="C13" i="11"/>
  <c r="B13" i="11"/>
  <c r="A13" i="11"/>
  <c r="U12" i="11"/>
  <c r="R12" i="11"/>
  <c r="Q12" i="11"/>
  <c r="P12" i="11"/>
  <c r="E12" i="11"/>
  <c r="D12" i="11"/>
  <c r="C12" i="11"/>
  <c r="B12" i="11"/>
  <c r="A12" i="11"/>
  <c r="U11" i="11"/>
  <c r="R11" i="11"/>
  <c r="Q11" i="11"/>
  <c r="P11" i="11"/>
  <c r="E11" i="11"/>
  <c r="D11" i="11"/>
  <c r="C11" i="11"/>
  <c r="B11" i="11"/>
  <c r="A11" i="11"/>
  <c r="U10" i="11"/>
  <c r="R10" i="11"/>
  <c r="Q10" i="11"/>
  <c r="P10" i="11"/>
  <c r="E10" i="11"/>
  <c r="D10" i="11"/>
  <c r="C10" i="11"/>
  <c r="B10" i="11"/>
  <c r="A10" i="11"/>
  <c r="U9" i="11"/>
  <c r="R9" i="11"/>
  <c r="Q9" i="11"/>
  <c r="P9" i="11"/>
  <c r="E9" i="11"/>
  <c r="D9" i="11"/>
  <c r="C9" i="11"/>
  <c r="B9" i="11"/>
  <c r="A9" i="11"/>
  <c r="U8" i="11"/>
  <c r="R8" i="11"/>
  <c r="Q8" i="11"/>
  <c r="P8" i="11"/>
  <c r="E8" i="11"/>
  <c r="D8" i="11"/>
  <c r="C8" i="11"/>
  <c r="B8" i="11"/>
  <c r="A8" i="11"/>
  <c r="U7" i="11"/>
  <c r="R7" i="11"/>
  <c r="Q7" i="11"/>
  <c r="P7" i="11"/>
  <c r="E7" i="11"/>
  <c r="D7" i="11"/>
  <c r="C7" i="11"/>
  <c r="B7" i="11"/>
  <c r="A7" i="11"/>
  <c r="U6" i="11"/>
  <c r="R6" i="11"/>
  <c r="Q6" i="11"/>
  <c r="P6" i="11"/>
  <c r="E6" i="11"/>
  <c r="D6" i="11"/>
  <c r="C6" i="11"/>
  <c r="B6" i="11"/>
  <c r="A6" i="11"/>
  <c r="U61" i="10"/>
  <c r="R61" i="10"/>
  <c r="Q61" i="10"/>
  <c r="P61" i="10"/>
  <c r="E61" i="10"/>
  <c r="D61" i="10"/>
  <c r="C61" i="10"/>
  <c r="B61" i="10"/>
  <c r="A61" i="10"/>
  <c r="U60" i="10"/>
  <c r="R60" i="10"/>
  <c r="Q60" i="10"/>
  <c r="P60" i="10"/>
  <c r="E60" i="10"/>
  <c r="D60" i="10"/>
  <c r="C60" i="10"/>
  <c r="B60" i="10"/>
  <c r="A60" i="10"/>
  <c r="U59" i="10"/>
  <c r="R59" i="10"/>
  <c r="Q59" i="10"/>
  <c r="P59" i="10"/>
  <c r="E59" i="10"/>
  <c r="D59" i="10"/>
  <c r="C59" i="10"/>
  <c r="B59" i="10"/>
  <c r="A59" i="10"/>
  <c r="U58" i="10"/>
  <c r="R58" i="10"/>
  <c r="Q58" i="10"/>
  <c r="P58" i="10"/>
  <c r="E58" i="10"/>
  <c r="D58" i="10"/>
  <c r="C58" i="10"/>
  <c r="B58" i="10"/>
  <c r="A58" i="10"/>
  <c r="U57" i="10"/>
  <c r="R57" i="10"/>
  <c r="Q57" i="10"/>
  <c r="P57" i="10"/>
  <c r="E57" i="10"/>
  <c r="D57" i="10"/>
  <c r="C57" i="10"/>
  <c r="B57" i="10"/>
  <c r="A57" i="10"/>
  <c r="U56" i="10"/>
  <c r="R56" i="10"/>
  <c r="Q56" i="10"/>
  <c r="P56" i="10"/>
  <c r="E56" i="10"/>
  <c r="D56" i="10"/>
  <c r="C56" i="10"/>
  <c r="B56" i="10"/>
  <c r="A56" i="10"/>
  <c r="U55" i="10"/>
  <c r="R55" i="10"/>
  <c r="Q55" i="10"/>
  <c r="P55" i="10"/>
  <c r="E55" i="10"/>
  <c r="D55" i="10"/>
  <c r="C55" i="10"/>
  <c r="B55" i="10"/>
  <c r="A55" i="10"/>
  <c r="U54" i="10"/>
  <c r="R54" i="10"/>
  <c r="Q54" i="10"/>
  <c r="P54" i="10"/>
  <c r="E54" i="10"/>
  <c r="D54" i="10"/>
  <c r="C54" i="10"/>
  <c r="B54" i="10"/>
  <c r="A54" i="10"/>
  <c r="U53" i="10"/>
  <c r="R53" i="10"/>
  <c r="Q53" i="10"/>
  <c r="P53" i="10"/>
  <c r="E53" i="10"/>
  <c r="D53" i="10"/>
  <c r="C53" i="10"/>
  <c r="B53" i="10"/>
  <c r="A53" i="10"/>
  <c r="U52" i="10"/>
  <c r="R52" i="10"/>
  <c r="Q52" i="10"/>
  <c r="P52" i="10"/>
  <c r="E52" i="10"/>
  <c r="D52" i="10"/>
  <c r="C52" i="10"/>
  <c r="B52" i="10"/>
  <c r="A52" i="10"/>
  <c r="U51" i="10"/>
  <c r="R51" i="10"/>
  <c r="Q51" i="10"/>
  <c r="P51" i="10"/>
  <c r="E51" i="10"/>
  <c r="D51" i="10"/>
  <c r="C51" i="10"/>
  <c r="B51" i="10"/>
  <c r="A51" i="10"/>
  <c r="U50" i="10"/>
  <c r="R50" i="10"/>
  <c r="Q50" i="10"/>
  <c r="P50" i="10"/>
  <c r="E50" i="10"/>
  <c r="D50" i="10"/>
  <c r="C50" i="10"/>
  <c r="B50" i="10"/>
  <c r="A50" i="10"/>
  <c r="U49" i="10"/>
  <c r="R49" i="10"/>
  <c r="Q49" i="10"/>
  <c r="P49" i="10"/>
  <c r="E49" i="10"/>
  <c r="D49" i="10"/>
  <c r="C49" i="10"/>
  <c r="B49" i="10"/>
  <c r="A49" i="10"/>
  <c r="U48" i="10"/>
  <c r="R48" i="10"/>
  <c r="Q48" i="10"/>
  <c r="P48" i="10"/>
  <c r="E48" i="10"/>
  <c r="D48" i="10"/>
  <c r="C48" i="10"/>
  <c r="B48" i="10"/>
  <c r="A48" i="10"/>
  <c r="U47" i="10"/>
  <c r="R47" i="10"/>
  <c r="Q47" i="10"/>
  <c r="P47" i="10"/>
  <c r="E47" i="10"/>
  <c r="D47" i="10"/>
  <c r="C47" i="10"/>
  <c r="B47" i="10"/>
  <c r="A47" i="10"/>
  <c r="U46" i="10"/>
  <c r="R46" i="10"/>
  <c r="Q46" i="10"/>
  <c r="P46" i="10"/>
  <c r="E46" i="10"/>
  <c r="D46" i="10"/>
  <c r="C46" i="10"/>
  <c r="B46" i="10"/>
  <c r="A46" i="10"/>
  <c r="U45" i="10"/>
  <c r="R45" i="10"/>
  <c r="Q45" i="10"/>
  <c r="P45" i="10"/>
  <c r="E45" i="10"/>
  <c r="D45" i="10"/>
  <c r="C45" i="10"/>
  <c r="B45" i="10"/>
  <c r="A45" i="10"/>
  <c r="U44" i="10"/>
  <c r="R44" i="10"/>
  <c r="Q44" i="10"/>
  <c r="P44" i="10"/>
  <c r="E44" i="10"/>
  <c r="D44" i="10"/>
  <c r="C44" i="10"/>
  <c r="B44" i="10"/>
  <c r="A44" i="10"/>
  <c r="U43" i="10"/>
  <c r="R43" i="10"/>
  <c r="Q43" i="10"/>
  <c r="P43" i="10"/>
  <c r="E43" i="10"/>
  <c r="D43" i="10"/>
  <c r="C43" i="10"/>
  <c r="B43" i="10"/>
  <c r="A43" i="10"/>
  <c r="U42" i="10"/>
  <c r="R42" i="10"/>
  <c r="Q42" i="10"/>
  <c r="P42" i="10"/>
  <c r="H42" i="10"/>
  <c r="E42" i="10"/>
  <c r="D42" i="10"/>
  <c r="C42" i="10"/>
  <c r="B42" i="10"/>
  <c r="A42" i="10"/>
  <c r="U41" i="10"/>
  <c r="R41" i="10"/>
  <c r="Q41" i="10"/>
  <c r="P41" i="10"/>
  <c r="E41" i="10"/>
  <c r="D41" i="10"/>
  <c r="C41" i="10"/>
  <c r="B41" i="10"/>
  <c r="A41" i="10"/>
  <c r="U40" i="10"/>
  <c r="R40" i="10"/>
  <c r="Q40" i="10"/>
  <c r="P40" i="10"/>
  <c r="E40" i="10"/>
  <c r="D40" i="10"/>
  <c r="C40" i="10"/>
  <c r="B40" i="10"/>
  <c r="A40" i="10"/>
  <c r="U39" i="10"/>
  <c r="R39" i="10"/>
  <c r="Q39" i="10"/>
  <c r="P39" i="10"/>
  <c r="E39" i="10"/>
  <c r="D39" i="10"/>
  <c r="C39" i="10"/>
  <c r="B39" i="10"/>
  <c r="A39" i="10"/>
  <c r="U38" i="10"/>
  <c r="R38" i="10"/>
  <c r="Q38" i="10"/>
  <c r="P38" i="10"/>
  <c r="E38" i="10"/>
  <c r="D38" i="10"/>
  <c r="C38" i="10"/>
  <c r="B38" i="10"/>
  <c r="A38" i="10"/>
  <c r="U37" i="10"/>
  <c r="R37" i="10"/>
  <c r="Q37" i="10"/>
  <c r="P37" i="10"/>
  <c r="E37" i="10"/>
  <c r="D37" i="10"/>
  <c r="C37" i="10"/>
  <c r="B37" i="10"/>
  <c r="A37" i="10"/>
  <c r="U36" i="10"/>
  <c r="R36" i="10"/>
  <c r="Q36" i="10"/>
  <c r="P36" i="10"/>
  <c r="E36" i="10"/>
  <c r="D36" i="10"/>
  <c r="C36" i="10"/>
  <c r="B36" i="10"/>
  <c r="A36" i="10"/>
  <c r="U35" i="10"/>
  <c r="R35" i="10"/>
  <c r="Q35" i="10"/>
  <c r="P35" i="10"/>
  <c r="E35" i="10"/>
  <c r="D35" i="10"/>
  <c r="C35" i="10"/>
  <c r="B35" i="10"/>
  <c r="A35" i="10"/>
  <c r="U34" i="10"/>
  <c r="R34" i="10"/>
  <c r="Q34" i="10"/>
  <c r="P34" i="10"/>
  <c r="H34" i="10"/>
  <c r="E34" i="10"/>
  <c r="D34" i="10"/>
  <c r="C34" i="10"/>
  <c r="B34" i="10"/>
  <c r="A34" i="10"/>
  <c r="U33" i="10"/>
  <c r="R33" i="10"/>
  <c r="Q33" i="10"/>
  <c r="P33" i="10"/>
  <c r="E33" i="10"/>
  <c r="D33" i="10"/>
  <c r="C33" i="10"/>
  <c r="B33" i="10"/>
  <c r="A33" i="10"/>
  <c r="U32" i="10"/>
  <c r="R32" i="10"/>
  <c r="Q32" i="10"/>
  <c r="P32" i="10"/>
  <c r="E32" i="10"/>
  <c r="D32" i="10"/>
  <c r="C32" i="10"/>
  <c r="B32" i="10"/>
  <c r="A32" i="10"/>
  <c r="U31" i="10"/>
  <c r="R31" i="10"/>
  <c r="Q31" i="10"/>
  <c r="P31" i="10"/>
  <c r="E31" i="10"/>
  <c r="D31" i="10"/>
  <c r="C31" i="10"/>
  <c r="B31" i="10"/>
  <c r="A31" i="10"/>
  <c r="U30" i="10"/>
  <c r="R30" i="10"/>
  <c r="Q30" i="10"/>
  <c r="P30" i="10"/>
  <c r="E30" i="10"/>
  <c r="D30" i="10"/>
  <c r="C30" i="10"/>
  <c r="B30" i="10"/>
  <c r="A30" i="10"/>
  <c r="U29" i="10"/>
  <c r="R29" i="10"/>
  <c r="Q29" i="10"/>
  <c r="P29" i="10"/>
  <c r="E29" i="10"/>
  <c r="D29" i="10"/>
  <c r="C29" i="10"/>
  <c r="B29" i="10"/>
  <c r="A29" i="10"/>
  <c r="U28" i="10"/>
  <c r="R28" i="10"/>
  <c r="Q28" i="10"/>
  <c r="P28" i="10"/>
  <c r="E28" i="10"/>
  <c r="D28" i="10"/>
  <c r="C28" i="10"/>
  <c r="B28" i="10"/>
  <c r="A28" i="10"/>
  <c r="U27" i="10"/>
  <c r="R27" i="10"/>
  <c r="Q27" i="10"/>
  <c r="P27" i="10"/>
  <c r="E27" i="10"/>
  <c r="D27" i="10"/>
  <c r="C27" i="10"/>
  <c r="B27" i="10"/>
  <c r="A27" i="10"/>
  <c r="U26" i="10"/>
  <c r="R26" i="10"/>
  <c r="Q26" i="10"/>
  <c r="P26" i="10"/>
  <c r="H26" i="10"/>
  <c r="E26" i="10"/>
  <c r="D26" i="10"/>
  <c r="C26" i="10"/>
  <c r="B26" i="10"/>
  <c r="A26" i="10"/>
  <c r="U25" i="10"/>
  <c r="R25" i="10"/>
  <c r="Q25" i="10"/>
  <c r="P25" i="10"/>
  <c r="E25" i="10"/>
  <c r="D25" i="10"/>
  <c r="C25" i="10"/>
  <c r="B25" i="10"/>
  <c r="A25" i="10"/>
  <c r="U24" i="10"/>
  <c r="R24" i="10"/>
  <c r="Q24" i="10"/>
  <c r="P24" i="10"/>
  <c r="E24" i="10"/>
  <c r="D24" i="10"/>
  <c r="C24" i="10"/>
  <c r="B24" i="10"/>
  <c r="A24" i="10"/>
  <c r="U23" i="10"/>
  <c r="R23" i="10"/>
  <c r="Q23" i="10"/>
  <c r="P23" i="10"/>
  <c r="E23" i="10"/>
  <c r="D23" i="10"/>
  <c r="C23" i="10"/>
  <c r="B23" i="10"/>
  <c r="A23" i="10"/>
  <c r="U22" i="10"/>
  <c r="R22" i="10"/>
  <c r="Q22" i="10"/>
  <c r="P22" i="10"/>
  <c r="E22" i="10"/>
  <c r="D22" i="10"/>
  <c r="C22" i="10"/>
  <c r="B22" i="10"/>
  <c r="A22" i="10"/>
  <c r="U21" i="10"/>
  <c r="R21" i="10"/>
  <c r="Q21" i="10"/>
  <c r="P21" i="10"/>
  <c r="E21" i="10"/>
  <c r="D21" i="10"/>
  <c r="C21" i="10"/>
  <c r="B21" i="10"/>
  <c r="A21" i="10"/>
  <c r="U20" i="10"/>
  <c r="R20" i="10"/>
  <c r="Q20" i="10"/>
  <c r="P20" i="10"/>
  <c r="E20" i="10"/>
  <c r="D20" i="10"/>
  <c r="C20" i="10"/>
  <c r="B20" i="10"/>
  <c r="A20" i="10"/>
  <c r="U19" i="10"/>
  <c r="R19" i="10"/>
  <c r="Q19" i="10"/>
  <c r="P19" i="10"/>
  <c r="E19" i="10"/>
  <c r="D19" i="10"/>
  <c r="C19" i="10"/>
  <c r="B19" i="10"/>
  <c r="A19" i="10"/>
  <c r="U18" i="10"/>
  <c r="R18" i="10"/>
  <c r="Q18" i="10"/>
  <c r="P18" i="10"/>
  <c r="E18" i="10"/>
  <c r="D18" i="10"/>
  <c r="C18" i="10"/>
  <c r="B18" i="10"/>
  <c r="A18" i="10"/>
  <c r="U17" i="10"/>
  <c r="R17" i="10"/>
  <c r="Q17" i="10"/>
  <c r="P17" i="10"/>
  <c r="E17" i="10"/>
  <c r="D17" i="10"/>
  <c r="C17" i="10"/>
  <c r="B17" i="10"/>
  <c r="A17" i="10"/>
  <c r="U16" i="10"/>
  <c r="R16" i="10"/>
  <c r="Q16" i="10"/>
  <c r="P16" i="10"/>
  <c r="E16" i="10"/>
  <c r="D16" i="10"/>
  <c r="C16" i="10"/>
  <c r="B16" i="10"/>
  <c r="A16" i="10"/>
  <c r="U15" i="10"/>
  <c r="R15" i="10"/>
  <c r="Q15" i="10"/>
  <c r="P15" i="10"/>
  <c r="E15" i="10"/>
  <c r="D15" i="10"/>
  <c r="C15" i="10"/>
  <c r="B15" i="10"/>
  <c r="A15" i="10"/>
  <c r="U14" i="10"/>
  <c r="R14" i="10"/>
  <c r="Q14" i="10"/>
  <c r="P14" i="10"/>
  <c r="E14" i="10"/>
  <c r="D14" i="10"/>
  <c r="C14" i="10"/>
  <c r="B14" i="10"/>
  <c r="A14" i="10"/>
  <c r="U13" i="10"/>
  <c r="R13" i="10"/>
  <c r="Q13" i="10"/>
  <c r="P13" i="10"/>
  <c r="N13" i="10"/>
  <c r="E13" i="10"/>
  <c r="D13" i="10"/>
  <c r="C13" i="10"/>
  <c r="B13" i="10"/>
  <c r="A13" i="10"/>
  <c r="U12" i="10"/>
  <c r="R12" i="10"/>
  <c r="Q12" i="10"/>
  <c r="P12" i="10"/>
  <c r="N12" i="10"/>
  <c r="E12" i="10"/>
  <c r="D12" i="10"/>
  <c r="C12" i="10"/>
  <c r="B12" i="10"/>
  <c r="A12" i="10"/>
  <c r="U11" i="10"/>
  <c r="R11" i="10"/>
  <c r="Q11" i="10"/>
  <c r="P11" i="10"/>
  <c r="E11" i="10"/>
  <c r="D11" i="10"/>
  <c r="C11" i="10"/>
  <c r="B11" i="10"/>
  <c r="A11" i="10"/>
  <c r="U10" i="10"/>
  <c r="R10" i="10"/>
  <c r="Q10" i="10"/>
  <c r="P10" i="10"/>
  <c r="E10" i="10"/>
  <c r="D10" i="10"/>
  <c r="C10" i="10"/>
  <c r="B10" i="10"/>
  <c r="A10" i="10"/>
  <c r="U9" i="10"/>
  <c r="R9" i="10"/>
  <c r="Q9" i="10"/>
  <c r="P9" i="10"/>
  <c r="N9" i="10"/>
  <c r="E9" i="10"/>
  <c r="D9" i="10"/>
  <c r="C9" i="10"/>
  <c r="B9" i="10"/>
  <c r="A9" i="10"/>
  <c r="U8" i="10"/>
  <c r="R8" i="10"/>
  <c r="Q8" i="10"/>
  <c r="P8" i="10"/>
  <c r="N8" i="10"/>
  <c r="E8" i="10"/>
  <c r="D8" i="10"/>
  <c r="C8" i="10"/>
  <c r="B8" i="10"/>
  <c r="A8" i="10"/>
  <c r="U7" i="10"/>
  <c r="R7" i="10"/>
  <c r="Q7" i="10"/>
  <c r="P7" i="10"/>
  <c r="E7" i="10"/>
  <c r="D7" i="10"/>
  <c r="C7" i="10"/>
  <c r="B7" i="10"/>
  <c r="A7" i="10"/>
  <c r="U6" i="10"/>
  <c r="R6" i="10"/>
  <c r="Q6" i="10"/>
  <c r="P6" i="10"/>
  <c r="E6" i="10"/>
  <c r="D6" i="10"/>
  <c r="C6" i="10"/>
  <c r="B6" i="10"/>
  <c r="A6" i="10"/>
  <c r="U173" i="9"/>
  <c r="R173" i="9"/>
  <c r="Q173" i="9"/>
  <c r="P173" i="9"/>
  <c r="E173" i="9"/>
  <c r="D173" i="9"/>
  <c r="C173" i="9"/>
  <c r="B173" i="9"/>
  <c r="A173" i="9"/>
  <c r="U172" i="9"/>
  <c r="R172" i="9"/>
  <c r="Q172" i="9"/>
  <c r="P172" i="9"/>
  <c r="E172" i="9"/>
  <c r="D172" i="9"/>
  <c r="G171" i="5" s="1"/>
  <c r="C172" i="9"/>
  <c r="B172" i="9"/>
  <c r="A172" i="9"/>
  <c r="U171" i="9"/>
  <c r="R171" i="9"/>
  <c r="Q171" i="9"/>
  <c r="P171" i="9"/>
  <c r="E171" i="9"/>
  <c r="D171" i="9"/>
  <c r="C171" i="9"/>
  <c r="B171" i="9"/>
  <c r="A171" i="9"/>
  <c r="U170" i="9"/>
  <c r="R170" i="9"/>
  <c r="Q170" i="9"/>
  <c r="P170" i="9"/>
  <c r="E170" i="9"/>
  <c r="D170" i="9"/>
  <c r="C170" i="9"/>
  <c r="B170" i="9"/>
  <c r="B169" i="5" s="1"/>
  <c r="A170" i="9"/>
  <c r="U169" i="9"/>
  <c r="R169" i="9"/>
  <c r="Q169" i="9"/>
  <c r="P169" i="9"/>
  <c r="E169" i="9"/>
  <c r="D169" i="9"/>
  <c r="C169" i="9"/>
  <c r="B169" i="9"/>
  <c r="A169" i="9"/>
  <c r="U168" i="9"/>
  <c r="R168" i="9"/>
  <c r="Q168" i="9"/>
  <c r="P168" i="9"/>
  <c r="E168" i="9"/>
  <c r="D168" i="9"/>
  <c r="C168" i="9"/>
  <c r="B168" i="9"/>
  <c r="A168" i="9"/>
  <c r="U167" i="9"/>
  <c r="R167" i="9"/>
  <c r="Q167" i="9"/>
  <c r="P167" i="9"/>
  <c r="E167" i="9"/>
  <c r="D167" i="9"/>
  <c r="C167" i="9"/>
  <c r="B167" i="9"/>
  <c r="A167" i="9"/>
  <c r="U166" i="9"/>
  <c r="R166" i="9"/>
  <c r="Q166" i="9"/>
  <c r="P166" i="9"/>
  <c r="E166" i="9"/>
  <c r="D166" i="9"/>
  <c r="C166" i="9"/>
  <c r="B166" i="9"/>
  <c r="A166" i="9"/>
  <c r="U165" i="9"/>
  <c r="R165" i="9"/>
  <c r="Q165" i="9"/>
  <c r="P165" i="9"/>
  <c r="E165" i="9"/>
  <c r="D165" i="9"/>
  <c r="G164" i="5" s="1"/>
  <c r="C165" i="9"/>
  <c r="B165" i="9"/>
  <c r="A165" i="9"/>
  <c r="U164" i="9"/>
  <c r="R164" i="9"/>
  <c r="Q164" i="9"/>
  <c r="P164" i="9"/>
  <c r="E164" i="9"/>
  <c r="D164" i="9"/>
  <c r="G163" i="5" s="1"/>
  <c r="C164" i="9"/>
  <c r="F163" i="5" s="1"/>
  <c r="B164" i="9"/>
  <c r="A164" i="9"/>
  <c r="U163" i="9"/>
  <c r="R163" i="9"/>
  <c r="Q163" i="9"/>
  <c r="P163" i="9"/>
  <c r="E163" i="9"/>
  <c r="D163" i="9"/>
  <c r="C163" i="9"/>
  <c r="B163" i="9"/>
  <c r="B162" i="5" s="1"/>
  <c r="A163" i="9"/>
  <c r="U162" i="9"/>
  <c r="R162" i="9"/>
  <c r="Q162" i="9"/>
  <c r="P162" i="9"/>
  <c r="E162" i="9"/>
  <c r="D162" i="9"/>
  <c r="G161" i="5" s="1"/>
  <c r="C162" i="9"/>
  <c r="B162" i="9"/>
  <c r="A162" i="9"/>
  <c r="A161" i="5" s="1"/>
  <c r="U161" i="9"/>
  <c r="R161" i="9"/>
  <c r="Q161" i="9"/>
  <c r="P161" i="9"/>
  <c r="E161" i="9"/>
  <c r="D161" i="9"/>
  <c r="C161" i="9"/>
  <c r="B161" i="9"/>
  <c r="A161" i="9"/>
  <c r="U160" i="9"/>
  <c r="R160" i="9"/>
  <c r="Q160" i="9"/>
  <c r="P160" i="9"/>
  <c r="E160" i="9"/>
  <c r="D160" i="9"/>
  <c r="C160" i="9"/>
  <c r="B160" i="9"/>
  <c r="B159" i="5" s="1"/>
  <c r="A160" i="9"/>
  <c r="U159" i="9"/>
  <c r="R159" i="9"/>
  <c r="Q159" i="9"/>
  <c r="P159" i="9"/>
  <c r="E159" i="9"/>
  <c r="D159" i="9"/>
  <c r="C159" i="9"/>
  <c r="B159" i="9"/>
  <c r="A159" i="9"/>
  <c r="U158" i="9"/>
  <c r="R158" i="9"/>
  <c r="Q158" i="9"/>
  <c r="P158" i="9"/>
  <c r="E158" i="9"/>
  <c r="D158" i="9"/>
  <c r="C158" i="9"/>
  <c r="B158" i="9"/>
  <c r="A158" i="9"/>
  <c r="U157" i="9"/>
  <c r="R157" i="9"/>
  <c r="Q157" i="9"/>
  <c r="P157" i="9"/>
  <c r="E157" i="9"/>
  <c r="D157" i="9"/>
  <c r="C157" i="9"/>
  <c r="B157" i="9"/>
  <c r="A157" i="9"/>
  <c r="U156" i="9"/>
  <c r="R156" i="9"/>
  <c r="Q156" i="9"/>
  <c r="P156" i="9"/>
  <c r="E156" i="9"/>
  <c r="D156" i="9"/>
  <c r="C156" i="9"/>
  <c r="B156" i="9"/>
  <c r="A156" i="9"/>
  <c r="U155" i="9"/>
  <c r="R155" i="9"/>
  <c r="Q155" i="9"/>
  <c r="P155" i="9"/>
  <c r="E155" i="9"/>
  <c r="D155" i="9"/>
  <c r="G154" i="5" s="1"/>
  <c r="C155" i="9"/>
  <c r="B155" i="9"/>
  <c r="A155" i="9"/>
  <c r="U154" i="9"/>
  <c r="R154" i="9"/>
  <c r="Q154" i="9"/>
  <c r="P154" i="9"/>
  <c r="E154" i="9"/>
  <c r="D154" i="9"/>
  <c r="C154" i="9"/>
  <c r="B154" i="9"/>
  <c r="A154" i="9"/>
  <c r="U153" i="9"/>
  <c r="R153" i="9"/>
  <c r="Q153" i="9"/>
  <c r="P153" i="9"/>
  <c r="E153" i="9"/>
  <c r="D153" i="9"/>
  <c r="C153" i="9"/>
  <c r="B153" i="9"/>
  <c r="B152" i="5" s="1"/>
  <c r="A153" i="9"/>
  <c r="U152" i="9"/>
  <c r="R152" i="9"/>
  <c r="Q152" i="9"/>
  <c r="P152" i="9"/>
  <c r="E152" i="9"/>
  <c r="D152" i="9"/>
  <c r="G151" i="5" s="1"/>
  <c r="C152" i="9"/>
  <c r="B152" i="9"/>
  <c r="A152" i="9"/>
  <c r="U151" i="9"/>
  <c r="R151" i="9"/>
  <c r="Q151" i="9"/>
  <c r="P151" i="9"/>
  <c r="E151" i="9"/>
  <c r="D151" i="9"/>
  <c r="C151" i="9"/>
  <c r="B151" i="9"/>
  <c r="A151" i="9"/>
  <c r="U150" i="9"/>
  <c r="R150" i="9"/>
  <c r="Q150" i="9"/>
  <c r="P150" i="9"/>
  <c r="E150" i="9"/>
  <c r="D150" i="9"/>
  <c r="C150" i="9"/>
  <c r="B150" i="9"/>
  <c r="B149" i="5" s="1"/>
  <c r="A150" i="9"/>
  <c r="U149" i="9"/>
  <c r="R149" i="9"/>
  <c r="Q149" i="9"/>
  <c r="P149" i="9"/>
  <c r="E149" i="9"/>
  <c r="D149" i="9"/>
  <c r="C149" i="9"/>
  <c r="B149" i="9"/>
  <c r="A149" i="9"/>
  <c r="U148" i="9"/>
  <c r="R148" i="9"/>
  <c r="Q148" i="9"/>
  <c r="P148" i="9"/>
  <c r="E148" i="9"/>
  <c r="D148" i="9"/>
  <c r="C148" i="9"/>
  <c r="B148" i="9"/>
  <c r="A148" i="9"/>
  <c r="U147" i="9"/>
  <c r="R147" i="9"/>
  <c r="Q147" i="9"/>
  <c r="P147" i="9"/>
  <c r="E147" i="9"/>
  <c r="D147" i="9"/>
  <c r="G146" i="5" s="1"/>
  <c r="C147" i="9"/>
  <c r="B147" i="9"/>
  <c r="A147" i="9"/>
  <c r="U146" i="9"/>
  <c r="R146" i="9"/>
  <c r="Q146" i="9"/>
  <c r="P146" i="9"/>
  <c r="E146" i="9"/>
  <c r="D146" i="9"/>
  <c r="C146" i="9"/>
  <c r="B146" i="9"/>
  <c r="A146" i="9"/>
  <c r="U145" i="9"/>
  <c r="R145" i="9"/>
  <c r="Q145" i="9"/>
  <c r="P145" i="9"/>
  <c r="E145" i="9"/>
  <c r="D145" i="9"/>
  <c r="G144" i="5" s="1"/>
  <c r="C145" i="9"/>
  <c r="B145" i="9"/>
  <c r="B144" i="5" s="1"/>
  <c r="A145" i="9"/>
  <c r="U144" i="9"/>
  <c r="R144" i="9"/>
  <c r="Q144" i="9"/>
  <c r="P144" i="9"/>
  <c r="N144" i="9"/>
  <c r="E144" i="9"/>
  <c r="D144" i="9"/>
  <c r="C144" i="9"/>
  <c r="B144" i="9"/>
  <c r="A144" i="9"/>
  <c r="U143" i="9"/>
  <c r="R143" i="9"/>
  <c r="Q143" i="9"/>
  <c r="P143" i="9"/>
  <c r="E143" i="9"/>
  <c r="D143" i="9"/>
  <c r="G142" i="5" s="1"/>
  <c r="C143" i="9"/>
  <c r="F142" i="5" s="1"/>
  <c r="B143" i="9"/>
  <c r="B142" i="5" s="1"/>
  <c r="A143" i="9"/>
  <c r="U142" i="9"/>
  <c r="R142" i="9"/>
  <c r="Q142" i="9"/>
  <c r="P142" i="9"/>
  <c r="E142" i="9"/>
  <c r="D142" i="9"/>
  <c r="C142" i="9"/>
  <c r="B142" i="9"/>
  <c r="A142" i="9"/>
  <c r="U141" i="9"/>
  <c r="R141" i="9"/>
  <c r="Q141" i="9"/>
  <c r="P141" i="9"/>
  <c r="E141" i="9"/>
  <c r="D141" i="9"/>
  <c r="C141" i="9"/>
  <c r="B141" i="9"/>
  <c r="A141" i="9"/>
  <c r="A140" i="5" s="1"/>
  <c r="U140" i="9"/>
  <c r="R140" i="9"/>
  <c r="Q140" i="9"/>
  <c r="P140" i="9"/>
  <c r="N140" i="9"/>
  <c r="E140" i="9"/>
  <c r="D140" i="9"/>
  <c r="C140" i="9"/>
  <c r="B140" i="9"/>
  <c r="A140" i="9"/>
  <c r="A139" i="5" s="1"/>
  <c r="U139" i="9"/>
  <c r="R139" i="9"/>
  <c r="Q139" i="9"/>
  <c r="P139" i="9"/>
  <c r="E139" i="9"/>
  <c r="D139" i="9"/>
  <c r="C139" i="9"/>
  <c r="B139" i="9"/>
  <c r="A139" i="9"/>
  <c r="A138" i="5" s="1"/>
  <c r="U138" i="9"/>
  <c r="R138" i="9"/>
  <c r="Q138" i="9"/>
  <c r="P138" i="9"/>
  <c r="E138" i="9"/>
  <c r="D138" i="9"/>
  <c r="C138" i="9"/>
  <c r="B138" i="9"/>
  <c r="A138" i="9"/>
  <c r="U137" i="9"/>
  <c r="R137" i="9"/>
  <c r="Q137" i="9"/>
  <c r="P137" i="9"/>
  <c r="E137" i="9"/>
  <c r="D137" i="9"/>
  <c r="C137" i="9"/>
  <c r="B137" i="9"/>
  <c r="A137" i="9"/>
  <c r="U136" i="9"/>
  <c r="R136" i="9"/>
  <c r="Q136" i="9"/>
  <c r="P136" i="9"/>
  <c r="N136" i="9"/>
  <c r="E136" i="9"/>
  <c r="D136" i="9"/>
  <c r="C136" i="9"/>
  <c r="B136" i="9"/>
  <c r="A136" i="9"/>
  <c r="U135" i="9"/>
  <c r="R135" i="9"/>
  <c r="Q135" i="9"/>
  <c r="P135" i="9"/>
  <c r="E135" i="9"/>
  <c r="D135" i="9"/>
  <c r="C135" i="9"/>
  <c r="B135" i="9"/>
  <c r="A135" i="9"/>
  <c r="U134" i="9"/>
  <c r="R134" i="9"/>
  <c r="Q134" i="9"/>
  <c r="P134" i="9"/>
  <c r="E134" i="9"/>
  <c r="D134" i="9"/>
  <c r="C134" i="9"/>
  <c r="B134" i="9"/>
  <c r="A134" i="9"/>
  <c r="U133" i="9"/>
  <c r="R133" i="9"/>
  <c r="Q133" i="9"/>
  <c r="P133" i="9"/>
  <c r="E133" i="9"/>
  <c r="D133" i="9"/>
  <c r="C133" i="9"/>
  <c r="B133" i="9"/>
  <c r="A133" i="9"/>
  <c r="U132" i="9"/>
  <c r="R132" i="9"/>
  <c r="Q132" i="9"/>
  <c r="P132" i="9"/>
  <c r="E132" i="9"/>
  <c r="D132" i="9"/>
  <c r="G131" i="5" s="1"/>
  <c r="C132" i="9"/>
  <c r="B132" i="9"/>
  <c r="A132" i="9"/>
  <c r="U131" i="9"/>
  <c r="R131" i="9"/>
  <c r="Q131" i="9"/>
  <c r="P131" i="9"/>
  <c r="E131" i="9"/>
  <c r="D131" i="9"/>
  <c r="C131" i="9"/>
  <c r="B131" i="9"/>
  <c r="A131" i="9"/>
  <c r="U130" i="9"/>
  <c r="R130" i="9"/>
  <c r="Q130" i="9"/>
  <c r="P130" i="9"/>
  <c r="E130" i="9"/>
  <c r="D130" i="9"/>
  <c r="C130" i="9"/>
  <c r="B130" i="9"/>
  <c r="B129" i="5" s="1"/>
  <c r="A130" i="9"/>
  <c r="U129" i="9"/>
  <c r="R129" i="9"/>
  <c r="Q129" i="9"/>
  <c r="P129" i="9"/>
  <c r="E129" i="9"/>
  <c r="D129" i="9"/>
  <c r="C129" i="9"/>
  <c r="B129" i="9"/>
  <c r="A129" i="9"/>
  <c r="U128" i="9"/>
  <c r="R128" i="9"/>
  <c r="Q128" i="9"/>
  <c r="P128" i="9"/>
  <c r="E128" i="9"/>
  <c r="D128" i="9"/>
  <c r="C128" i="9"/>
  <c r="B128" i="9"/>
  <c r="A128" i="9"/>
  <c r="U127" i="9"/>
  <c r="R127" i="9"/>
  <c r="Q127" i="9"/>
  <c r="P127" i="9"/>
  <c r="E127" i="9"/>
  <c r="D127" i="9"/>
  <c r="C127" i="9"/>
  <c r="B127" i="9"/>
  <c r="A127" i="9"/>
  <c r="U126" i="9"/>
  <c r="R126" i="9"/>
  <c r="Q126" i="9"/>
  <c r="P126" i="9"/>
  <c r="E126" i="9"/>
  <c r="D126" i="9"/>
  <c r="C126" i="9"/>
  <c r="B126" i="9"/>
  <c r="A126" i="9"/>
  <c r="U125" i="9"/>
  <c r="R125" i="9"/>
  <c r="Q125" i="9"/>
  <c r="P125" i="9"/>
  <c r="E125" i="9"/>
  <c r="D125" i="9"/>
  <c r="C125" i="9"/>
  <c r="B125" i="9"/>
  <c r="A125" i="9"/>
  <c r="U124" i="9"/>
  <c r="R124" i="9"/>
  <c r="Q124" i="9"/>
  <c r="P124" i="9"/>
  <c r="E124" i="9"/>
  <c r="D124" i="9"/>
  <c r="C124" i="9"/>
  <c r="B124" i="9"/>
  <c r="A124" i="9"/>
  <c r="U123" i="9"/>
  <c r="R123" i="9"/>
  <c r="Q123" i="9"/>
  <c r="P123" i="9"/>
  <c r="E123" i="9"/>
  <c r="D123" i="9"/>
  <c r="C123" i="9"/>
  <c r="B123" i="9"/>
  <c r="A123" i="9"/>
  <c r="U122" i="9"/>
  <c r="R122" i="9"/>
  <c r="Q122" i="9"/>
  <c r="P122" i="9"/>
  <c r="E122" i="9"/>
  <c r="D122" i="9"/>
  <c r="G121" i="5" s="1"/>
  <c r="C122" i="9"/>
  <c r="B122" i="9"/>
  <c r="A122" i="9"/>
  <c r="U121" i="9"/>
  <c r="R121" i="9"/>
  <c r="Q121" i="9"/>
  <c r="P121" i="9"/>
  <c r="E121" i="9"/>
  <c r="D121" i="9"/>
  <c r="C121" i="9"/>
  <c r="B121" i="9"/>
  <c r="A121" i="9"/>
  <c r="U120" i="9"/>
  <c r="R120" i="9"/>
  <c r="Q120" i="9"/>
  <c r="P120" i="9"/>
  <c r="E120" i="9"/>
  <c r="D120" i="9"/>
  <c r="C120" i="9"/>
  <c r="B120" i="9"/>
  <c r="B119" i="5" s="1"/>
  <c r="A120" i="9"/>
  <c r="U119" i="9"/>
  <c r="R119" i="9"/>
  <c r="Q119" i="9"/>
  <c r="P119" i="9"/>
  <c r="E119" i="9"/>
  <c r="D119" i="9"/>
  <c r="C119" i="9"/>
  <c r="B119" i="9"/>
  <c r="A119" i="9"/>
  <c r="U118" i="9"/>
  <c r="R118" i="9"/>
  <c r="Q118" i="9"/>
  <c r="P118" i="9"/>
  <c r="E118" i="9"/>
  <c r="D118" i="9"/>
  <c r="C118" i="9"/>
  <c r="B118" i="9"/>
  <c r="A118" i="9"/>
  <c r="U117" i="9"/>
  <c r="R117" i="9"/>
  <c r="Q117" i="9"/>
  <c r="P117" i="9"/>
  <c r="E117" i="9"/>
  <c r="D117" i="9"/>
  <c r="C117" i="9"/>
  <c r="B117" i="9"/>
  <c r="A117" i="9"/>
  <c r="U116" i="9"/>
  <c r="R116" i="9"/>
  <c r="Q116" i="9"/>
  <c r="P116" i="9"/>
  <c r="E116" i="9"/>
  <c r="D116" i="9"/>
  <c r="C116" i="9"/>
  <c r="B116" i="9"/>
  <c r="A116" i="9"/>
  <c r="U115" i="9"/>
  <c r="R115" i="9"/>
  <c r="Q115" i="9"/>
  <c r="P115" i="9"/>
  <c r="E115" i="9"/>
  <c r="D115" i="9"/>
  <c r="C115" i="9"/>
  <c r="B115" i="9"/>
  <c r="A115" i="9"/>
  <c r="U114" i="9"/>
  <c r="R114" i="9"/>
  <c r="Q114" i="9"/>
  <c r="P114" i="9"/>
  <c r="E114" i="9"/>
  <c r="D114" i="9"/>
  <c r="C114" i="9"/>
  <c r="B114" i="9"/>
  <c r="A114" i="9"/>
  <c r="U113" i="9"/>
  <c r="R113" i="9"/>
  <c r="Q113" i="9"/>
  <c r="P113" i="9"/>
  <c r="E113" i="9"/>
  <c r="D113" i="9"/>
  <c r="C113" i="9"/>
  <c r="B113" i="9"/>
  <c r="A113" i="9"/>
  <c r="U112" i="9"/>
  <c r="R112" i="9"/>
  <c r="Q112" i="9"/>
  <c r="P112" i="9"/>
  <c r="E112" i="9"/>
  <c r="D112" i="9"/>
  <c r="G111" i="5" s="1"/>
  <c r="C112" i="9"/>
  <c r="B112" i="9"/>
  <c r="A112" i="9"/>
  <c r="U111" i="9"/>
  <c r="R111" i="9"/>
  <c r="Q111" i="9"/>
  <c r="P111" i="9"/>
  <c r="E111" i="9"/>
  <c r="D111" i="9"/>
  <c r="C111" i="9"/>
  <c r="B111" i="9"/>
  <c r="A111" i="9"/>
  <c r="U110" i="9"/>
  <c r="R110" i="9"/>
  <c r="Q110" i="9"/>
  <c r="P110" i="9"/>
  <c r="E110" i="9"/>
  <c r="D110" i="9"/>
  <c r="C110" i="9"/>
  <c r="B110" i="9"/>
  <c r="B109" i="5" s="1"/>
  <c r="A110" i="9"/>
  <c r="U109" i="9"/>
  <c r="R109" i="9"/>
  <c r="Q109" i="9"/>
  <c r="P109" i="9"/>
  <c r="E109" i="9"/>
  <c r="D109" i="9"/>
  <c r="C109" i="9"/>
  <c r="B109" i="9"/>
  <c r="A109" i="9"/>
  <c r="U108" i="9"/>
  <c r="R108" i="9"/>
  <c r="Q108" i="9"/>
  <c r="P108" i="9"/>
  <c r="E108" i="9"/>
  <c r="D108" i="9"/>
  <c r="C108" i="9"/>
  <c r="B108" i="9"/>
  <c r="A108" i="9"/>
  <c r="U107" i="9"/>
  <c r="R107" i="9"/>
  <c r="Q107" i="9"/>
  <c r="P107" i="9"/>
  <c r="E107" i="9"/>
  <c r="D107" i="9"/>
  <c r="C107" i="9"/>
  <c r="B107" i="9"/>
  <c r="A107" i="9"/>
  <c r="U106" i="9"/>
  <c r="R106" i="9"/>
  <c r="Q106" i="9"/>
  <c r="P106" i="9"/>
  <c r="E106" i="9"/>
  <c r="D106" i="9"/>
  <c r="C106" i="9"/>
  <c r="B106" i="9"/>
  <c r="A106" i="9"/>
  <c r="U105" i="9"/>
  <c r="R105" i="9"/>
  <c r="Q105" i="9"/>
  <c r="P105" i="9"/>
  <c r="E105" i="9"/>
  <c r="D105" i="9"/>
  <c r="C105" i="9"/>
  <c r="B105" i="9"/>
  <c r="A105" i="9"/>
  <c r="U104" i="9"/>
  <c r="R104" i="9"/>
  <c r="Q104" i="9"/>
  <c r="P104" i="9"/>
  <c r="E104" i="9"/>
  <c r="D104" i="9"/>
  <c r="C104" i="9"/>
  <c r="B104" i="9"/>
  <c r="A104" i="9"/>
  <c r="U103" i="9"/>
  <c r="R103" i="9"/>
  <c r="Q103" i="9"/>
  <c r="P103" i="9"/>
  <c r="E103" i="9"/>
  <c r="D103" i="9"/>
  <c r="C103" i="9"/>
  <c r="B103" i="9"/>
  <c r="A103" i="9"/>
  <c r="U102" i="9"/>
  <c r="R102" i="9"/>
  <c r="Q102" i="9"/>
  <c r="P102" i="9"/>
  <c r="E102" i="9"/>
  <c r="D102" i="9"/>
  <c r="G101" i="5" s="1"/>
  <c r="C102" i="9"/>
  <c r="B102" i="9"/>
  <c r="A102" i="9"/>
  <c r="U101" i="9"/>
  <c r="R101" i="9"/>
  <c r="Q101" i="9"/>
  <c r="P101" i="9"/>
  <c r="E101" i="9"/>
  <c r="D101" i="9"/>
  <c r="C101" i="9"/>
  <c r="B101" i="9"/>
  <c r="A101" i="9"/>
  <c r="U100" i="9"/>
  <c r="R100" i="9"/>
  <c r="Q100" i="9"/>
  <c r="P100" i="9"/>
  <c r="E100" i="9"/>
  <c r="D100" i="9"/>
  <c r="C100" i="9"/>
  <c r="B100" i="9"/>
  <c r="B99" i="5" s="1"/>
  <c r="A100" i="9"/>
  <c r="U99" i="9"/>
  <c r="R99" i="9"/>
  <c r="Q99" i="9"/>
  <c r="P99" i="9"/>
  <c r="E99" i="9"/>
  <c r="D99" i="9"/>
  <c r="C99" i="9"/>
  <c r="B99" i="9"/>
  <c r="A99" i="9"/>
  <c r="U98" i="9"/>
  <c r="R98" i="9"/>
  <c r="Q98" i="9"/>
  <c r="P98" i="9"/>
  <c r="E98" i="9"/>
  <c r="D98" i="9"/>
  <c r="C98" i="9"/>
  <c r="B98" i="9"/>
  <c r="A98" i="9"/>
  <c r="U97" i="9"/>
  <c r="R97" i="9"/>
  <c r="Q97" i="9"/>
  <c r="P97" i="9"/>
  <c r="E97" i="9"/>
  <c r="D97" i="9"/>
  <c r="C97" i="9"/>
  <c r="B97" i="9"/>
  <c r="A97" i="9"/>
  <c r="U96" i="9"/>
  <c r="R96" i="9"/>
  <c r="Q96" i="9"/>
  <c r="P96" i="9"/>
  <c r="E96" i="9"/>
  <c r="D96" i="9"/>
  <c r="C96" i="9"/>
  <c r="B96" i="9"/>
  <c r="A96" i="9"/>
  <c r="U95" i="9"/>
  <c r="R95" i="9"/>
  <c r="Q95" i="9"/>
  <c r="P95" i="9"/>
  <c r="E95" i="9"/>
  <c r="D95" i="9"/>
  <c r="C95" i="9"/>
  <c r="B95" i="9"/>
  <c r="A95" i="9"/>
  <c r="U94" i="9"/>
  <c r="R94" i="9"/>
  <c r="Q94" i="9"/>
  <c r="P94" i="9"/>
  <c r="E94" i="9"/>
  <c r="D94" i="9"/>
  <c r="C94" i="9"/>
  <c r="B94" i="9"/>
  <c r="A94" i="9"/>
  <c r="U93" i="9"/>
  <c r="R93" i="9"/>
  <c r="Q93" i="9"/>
  <c r="P93" i="9"/>
  <c r="E93" i="9"/>
  <c r="D93" i="9"/>
  <c r="C93" i="9"/>
  <c r="B93" i="9"/>
  <c r="A93" i="9"/>
  <c r="U92" i="9"/>
  <c r="R92" i="9"/>
  <c r="Q92" i="9"/>
  <c r="P92" i="9"/>
  <c r="E92" i="9"/>
  <c r="D92" i="9"/>
  <c r="G91" i="5" s="1"/>
  <c r="C92" i="9"/>
  <c r="B92" i="9"/>
  <c r="A92" i="9"/>
  <c r="U91" i="9"/>
  <c r="R91" i="9"/>
  <c r="Q91" i="9"/>
  <c r="P91" i="9"/>
  <c r="E91" i="9"/>
  <c r="D91" i="9"/>
  <c r="C91" i="9"/>
  <c r="B91" i="9"/>
  <c r="A91" i="9"/>
  <c r="U90" i="9"/>
  <c r="R90" i="9"/>
  <c r="Q90" i="9"/>
  <c r="P90" i="9"/>
  <c r="E90" i="9"/>
  <c r="D90" i="9"/>
  <c r="C90" i="9"/>
  <c r="B90" i="9"/>
  <c r="B89" i="5" s="1"/>
  <c r="A90" i="9"/>
  <c r="U89" i="9"/>
  <c r="R89" i="9"/>
  <c r="Q89" i="9"/>
  <c r="P89" i="9"/>
  <c r="E89" i="9"/>
  <c r="D89" i="9"/>
  <c r="C89" i="9"/>
  <c r="B89" i="9"/>
  <c r="A89" i="9"/>
  <c r="U88" i="9"/>
  <c r="R88" i="9"/>
  <c r="Q88" i="9"/>
  <c r="P88" i="9"/>
  <c r="E88" i="9"/>
  <c r="D88" i="9"/>
  <c r="C88" i="9"/>
  <c r="B88" i="9"/>
  <c r="A88" i="9"/>
  <c r="U87" i="9"/>
  <c r="R87" i="9"/>
  <c r="Q87" i="9"/>
  <c r="P87" i="9"/>
  <c r="E87" i="9"/>
  <c r="D87" i="9"/>
  <c r="C87" i="9"/>
  <c r="B87" i="9"/>
  <c r="A87" i="9"/>
  <c r="U86" i="9"/>
  <c r="R86" i="9"/>
  <c r="Q86" i="9"/>
  <c r="P86" i="9"/>
  <c r="E86" i="9"/>
  <c r="D86" i="9"/>
  <c r="C86" i="9"/>
  <c r="B86" i="9"/>
  <c r="A86" i="9"/>
  <c r="U85" i="9"/>
  <c r="R85" i="9"/>
  <c r="Q85" i="9"/>
  <c r="P85" i="9"/>
  <c r="E85" i="9"/>
  <c r="D85" i="9"/>
  <c r="C85" i="9"/>
  <c r="B85" i="9"/>
  <c r="A85" i="9"/>
  <c r="U84" i="9"/>
  <c r="R84" i="9"/>
  <c r="Q84" i="9"/>
  <c r="P84" i="9"/>
  <c r="E84" i="9"/>
  <c r="D84" i="9"/>
  <c r="C84" i="9"/>
  <c r="B84" i="9"/>
  <c r="A84" i="9"/>
  <c r="U83" i="9"/>
  <c r="R83" i="9"/>
  <c r="Q83" i="9"/>
  <c r="P83" i="9"/>
  <c r="E83" i="9"/>
  <c r="D83" i="9"/>
  <c r="C83" i="9"/>
  <c r="B83" i="9"/>
  <c r="A83" i="9"/>
  <c r="U82" i="9"/>
  <c r="R82" i="9"/>
  <c r="Q82" i="9"/>
  <c r="P82" i="9"/>
  <c r="E82" i="9"/>
  <c r="D82" i="9"/>
  <c r="G81" i="5" s="1"/>
  <c r="C82" i="9"/>
  <c r="B82" i="9"/>
  <c r="A82" i="9"/>
  <c r="U81" i="9"/>
  <c r="R81" i="9"/>
  <c r="Q81" i="9"/>
  <c r="P81" i="9"/>
  <c r="N81" i="9"/>
  <c r="H81" i="9"/>
  <c r="G81" i="9"/>
  <c r="H80" i="5" s="1"/>
  <c r="E81" i="9"/>
  <c r="D81" i="9"/>
  <c r="C81" i="9"/>
  <c r="B81" i="9"/>
  <c r="A81" i="9"/>
  <c r="U80" i="9"/>
  <c r="R80" i="9"/>
  <c r="Q80" i="9"/>
  <c r="P80" i="9"/>
  <c r="E80" i="9"/>
  <c r="D80" i="9"/>
  <c r="C80" i="9"/>
  <c r="B80" i="9"/>
  <c r="A80" i="9"/>
  <c r="U79" i="9"/>
  <c r="R79" i="9"/>
  <c r="Q79" i="9"/>
  <c r="P79" i="9"/>
  <c r="E79" i="9"/>
  <c r="D79" i="9"/>
  <c r="G78" i="5" s="1"/>
  <c r="C79" i="9"/>
  <c r="B79" i="9"/>
  <c r="A79" i="9"/>
  <c r="U78" i="9"/>
  <c r="R78" i="9"/>
  <c r="Q78" i="9"/>
  <c r="P78" i="9"/>
  <c r="E78" i="9"/>
  <c r="D78" i="9"/>
  <c r="C78" i="9"/>
  <c r="B78" i="9"/>
  <c r="A78" i="9"/>
  <c r="U77" i="9"/>
  <c r="R77" i="9"/>
  <c r="Q77" i="9"/>
  <c r="P77" i="9"/>
  <c r="E77" i="9"/>
  <c r="D77" i="9"/>
  <c r="C77" i="9"/>
  <c r="B77" i="9"/>
  <c r="B76" i="5" s="1"/>
  <c r="A77" i="9"/>
  <c r="U76" i="9"/>
  <c r="R76" i="9"/>
  <c r="Q76" i="9"/>
  <c r="P76" i="9"/>
  <c r="E76" i="9"/>
  <c r="D76" i="9"/>
  <c r="C76" i="9"/>
  <c r="B76" i="9"/>
  <c r="A76" i="9"/>
  <c r="U75" i="9"/>
  <c r="R75" i="9"/>
  <c r="Q75" i="9"/>
  <c r="P75" i="9"/>
  <c r="E75" i="9"/>
  <c r="D75" i="9"/>
  <c r="C75" i="9"/>
  <c r="B75" i="9"/>
  <c r="A75" i="9"/>
  <c r="U74" i="9"/>
  <c r="R74" i="9"/>
  <c r="Q74" i="9"/>
  <c r="P74" i="9"/>
  <c r="E74" i="9"/>
  <c r="D74" i="9"/>
  <c r="C74" i="9"/>
  <c r="B74" i="9"/>
  <c r="A74" i="9"/>
  <c r="U73" i="9"/>
  <c r="R73" i="9"/>
  <c r="Q73" i="9"/>
  <c r="P73" i="9"/>
  <c r="E73" i="9"/>
  <c r="D73" i="9"/>
  <c r="C73" i="9"/>
  <c r="B73" i="9"/>
  <c r="A73" i="9"/>
  <c r="U72" i="9"/>
  <c r="R72" i="9"/>
  <c r="Q72" i="9"/>
  <c r="P72" i="9"/>
  <c r="E72" i="9"/>
  <c r="D72" i="9"/>
  <c r="C72" i="9"/>
  <c r="B72" i="9"/>
  <c r="A72" i="9"/>
  <c r="U71" i="9"/>
  <c r="R71" i="9"/>
  <c r="Q71" i="9"/>
  <c r="P71" i="9"/>
  <c r="E71" i="9"/>
  <c r="D71" i="9"/>
  <c r="C71" i="9"/>
  <c r="B71" i="9"/>
  <c r="A71" i="9"/>
  <c r="U70" i="9"/>
  <c r="R70" i="9"/>
  <c r="Q70" i="9"/>
  <c r="P70" i="9"/>
  <c r="E70" i="9"/>
  <c r="D70" i="9"/>
  <c r="C70" i="9"/>
  <c r="B70" i="9"/>
  <c r="A70" i="9"/>
  <c r="U69" i="9"/>
  <c r="R69" i="9"/>
  <c r="Q69" i="9"/>
  <c r="P69" i="9"/>
  <c r="E69" i="9"/>
  <c r="D69" i="9"/>
  <c r="G68" i="5" s="1"/>
  <c r="C69" i="9"/>
  <c r="B69" i="9"/>
  <c r="A69" i="9"/>
  <c r="U68" i="9"/>
  <c r="R68" i="9"/>
  <c r="Q68" i="9"/>
  <c r="P68" i="9"/>
  <c r="E68" i="9"/>
  <c r="D68" i="9"/>
  <c r="C68" i="9"/>
  <c r="B68" i="9"/>
  <c r="A68" i="9"/>
  <c r="U67" i="9"/>
  <c r="R67" i="9"/>
  <c r="Q67" i="9"/>
  <c r="P67" i="9"/>
  <c r="E67" i="9"/>
  <c r="D67" i="9"/>
  <c r="C67" i="9"/>
  <c r="B67" i="9"/>
  <c r="B66" i="5" s="1"/>
  <c r="A67" i="9"/>
  <c r="U66" i="9"/>
  <c r="R66" i="9"/>
  <c r="Q66" i="9"/>
  <c r="P66" i="9"/>
  <c r="E66" i="9"/>
  <c r="D66" i="9"/>
  <c r="C66" i="9"/>
  <c r="B66" i="9"/>
  <c r="A66" i="9"/>
  <c r="U65" i="9"/>
  <c r="R65" i="9"/>
  <c r="Q65" i="9"/>
  <c r="P65" i="9"/>
  <c r="N65" i="9"/>
  <c r="H65" i="9"/>
  <c r="G65" i="9"/>
  <c r="H64" i="5" s="1"/>
  <c r="E65" i="9"/>
  <c r="D65" i="9"/>
  <c r="C65" i="9"/>
  <c r="B65" i="9"/>
  <c r="A65" i="9"/>
  <c r="U64" i="9"/>
  <c r="R64" i="9"/>
  <c r="Q64" i="9"/>
  <c r="P64" i="9"/>
  <c r="E64" i="9"/>
  <c r="D64" i="9"/>
  <c r="C64" i="9"/>
  <c r="B64" i="9"/>
  <c r="A64" i="9"/>
  <c r="U63" i="9"/>
  <c r="R63" i="9"/>
  <c r="Q63" i="9"/>
  <c r="P63" i="9"/>
  <c r="E63" i="9"/>
  <c r="D63" i="9"/>
  <c r="G62" i="5" s="1"/>
  <c r="C63" i="9"/>
  <c r="B63" i="9"/>
  <c r="A63" i="9"/>
  <c r="U62" i="9"/>
  <c r="R62" i="9"/>
  <c r="Q62" i="9"/>
  <c r="P62" i="9"/>
  <c r="E62" i="9"/>
  <c r="D62" i="9"/>
  <c r="C62" i="9"/>
  <c r="B62" i="9"/>
  <c r="A62" i="9"/>
  <c r="U61" i="9"/>
  <c r="R61" i="9"/>
  <c r="Q61" i="9"/>
  <c r="P61" i="9"/>
  <c r="E61" i="9"/>
  <c r="D61" i="9"/>
  <c r="C61" i="9"/>
  <c r="B61" i="9"/>
  <c r="B60" i="5" s="1"/>
  <c r="A61" i="9"/>
  <c r="U60" i="9"/>
  <c r="R60" i="9"/>
  <c r="Q60" i="9"/>
  <c r="P60" i="9"/>
  <c r="E60" i="9"/>
  <c r="D60" i="9"/>
  <c r="C60" i="9"/>
  <c r="B60" i="9"/>
  <c r="A60" i="9"/>
  <c r="U59" i="9"/>
  <c r="R59" i="9"/>
  <c r="Q59" i="9"/>
  <c r="P59" i="9"/>
  <c r="E59" i="9"/>
  <c r="D59" i="9"/>
  <c r="C59" i="9"/>
  <c r="B59" i="9"/>
  <c r="A59" i="9"/>
  <c r="U58" i="9"/>
  <c r="R58" i="9"/>
  <c r="Q58" i="9"/>
  <c r="P58" i="9"/>
  <c r="E58" i="9"/>
  <c r="D58" i="9"/>
  <c r="C58" i="9"/>
  <c r="B58" i="9"/>
  <c r="A58" i="9"/>
  <c r="U57" i="9"/>
  <c r="R57" i="9"/>
  <c r="Q57" i="9"/>
  <c r="P57" i="9"/>
  <c r="E57" i="9"/>
  <c r="D57" i="9"/>
  <c r="C57" i="9"/>
  <c r="B57" i="9"/>
  <c r="A57" i="9"/>
  <c r="U56" i="9"/>
  <c r="R56" i="9"/>
  <c r="Q56" i="9"/>
  <c r="P56" i="9"/>
  <c r="E56" i="9"/>
  <c r="D56" i="9"/>
  <c r="G55" i="5" s="1"/>
  <c r="C56" i="9"/>
  <c r="B56" i="9"/>
  <c r="A56" i="9"/>
  <c r="U55" i="9"/>
  <c r="R55" i="9"/>
  <c r="Q55" i="9"/>
  <c r="P55" i="9"/>
  <c r="E55" i="9"/>
  <c r="D55" i="9"/>
  <c r="G54" i="5" s="1"/>
  <c r="C55" i="9"/>
  <c r="B55" i="9"/>
  <c r="A55" i="9"/>
  <c r="U54" i="9"/>
  <c r="R54" i="9"/>
  <c r="Q54" i="9"/>
  <c r="P54" i="9"/>
  <c r="E54" i="9"/>
  <c r="D54" i="9"/>
  <c r="C54" i="9"/>
  <c r="B54" i="9"/>
  <c r="B53" i="5" s="1"/>
  <c r="A54" i="9"/>
  <c r="U53" i="9"/>
  <c r="R53" i="9"/>
  <c r="Q53" i="9"/>
  <c r="P53" i="9"/>
  <c r="E53" i="9"/>
  <c r="D53" i="9"/>
  <c r="G52" i="5" s="1"/>
  <c r="C53" i="9"/>
  <c r="B53" i="9"/>
  <c r="A53" i="9"/>
  <c r="A52" i="5" s="1"/>
  <c r="U52" i="9"/>
  <c r="R52" i="9"/>
  <c r="Q52" i="9"/>
  <c r="P52" i="9"/>
  <c r="E52" i="9"/>
  <c r="D52" i="9"/>
  <c r="C52" i="9"/>
  <c r="B52" i="9"/>
  <c r="A52" i="9"/>
  <c r="U51" i="9"/>
  <c r="R51" i="9"/>
  <c r="Q51" i="9"/>
  <c r="P51" i="9"/>
  <c r="E51" i="9"/>
  <c r="D51" i="9"/>
  <c r="C51" i="9"/>
  <c r="B51" i="9"/>
  <c r="B50" i="5" s="1"/>
  <c r="A51" i="9"/>
  <c r="U50" i="9"/>
  <c r="R50" i="9"/>
  <c r="Q50" i="9"/>
  <c r="P50" i="9"/>
  <c r="E50" i="9"/>
  <c r="D50" i="9"/>
  <c r="C50" i="9"/>
  <c r="B50" i="9"/>
  <c r="A50" i="9"/>
  <c r="U49" i="9"/>
  <c r="R49" i="9"/>
  <c r="Q49" i="9"/>
  <c r="P49" i="9"/>
  <c r="N49" i="9"/>
  <c r="H49" i="9"/>
  <c r="G49" i="9"/>
  <c r="E49" i="9"/>
  <c r="D49" i="9"/>
  <c r="C49" i="9"/>
  <c r="F48" i="5" s="1"/>
  <c r="B49" i="9"/>
  <c r="A49" i="9"/>
  <c r="U48" i="9"/>
  <c r="R48" i="9"/>
  <c r="Q48" i="9"/>
  <c r="P48" i="9"/>
  <c r="E48" i="9"/>
  <c r="D48" i="9"/>
  <c r="C48" i="9"/>
  <c r="B48" i="9"/>
  <c r="A48" i="9"/>
  <c r="U47" i="9"/>
  <c r="R47" i="9"/>
  <c r="Q47" i="9"/>
  <c r="P47" i="9"/>
  <c r="E47" i="9"/>
  <c r="D47" i="9"/>
  <c r="C47" i="9"/>
  <c r="B47" i="9"/>
  <c r="A47" i="9"/>
  <c r="U46" i="9"/>
  <c r="R46" i="9"/>
  <c r="Q46" i="9"/>
  <c r="P46" i="9"/>
  <c r="E46" i="9"/>
  <c r="D46" i="9"/>
  <c r="C46" i="9"/>
  <c r="B46" i="9"/>
  <c r="A46" i="9"/>
  <c r="U45" i="9"/>
  <c r="R45" i="9"/>
  <c r="Q45" i="9"/>
  <c r="P45" i="9"/>
  <c r="E45" i="9"/>
  <c r="D45" i="9"/>
  <c r="C45" i="9"/>
  <c r="B45" i="9"/>
  <c r="A45" i="9"/>
  <c r="U44" i="9"/>
  <c r="R44" i="9"/>
  <c r="Q44" i="9"/>
  <c r="P44" i="9"/>
  <c r="E44" i="9"/>
  <c r="D44" i="9"/>
  <c r="G43" i="5" s="1"/>
  <c r="C44" i="9"/>
  <c r="B44" i="9"/>
  <c r="A44" i="9"/>
  <c r="U43" i="9"/>
  <c r="R43" i="9"/>
  <c r="Q43" i="9"/>
  <c r="P43" i="9"/>
  <c r="E43" i="9"/>
  <c r="D43" i="9"/>
  <c r="C43" i="9"/>
  <c r="B43" i="9"/>
  <c r="A43" i="9"/>
  <c r="U42" i="9"/>
  <c r="R42" i="9"/>
  <c r="Q42" i="9"/>
  <c r="P42" i="9"/>
  <c r="E42" i="9"/>
  <c r="D42" i="9"/>
  <c r="C42" i="9"/>
  <c r="F41" i="5" s="1"/>
  <c r="B42" i="9"/>
  <c r="B41" i="5" s="1"/>
  <c r="A42" i="9"/>
  <c r="U41" i="9"/>
  <c r="R41" i="9"/>
  <c r="Q41" i="9"/>
  <c r="P41" i="9"/>
  <c r="E41" i="9"/>
  <c r="D41" i="9"/>
  <c r="C41" i="9"/>
  <c r="B41" i="9"/>
  <c r="B40" i="5" s="1"/>
  <c r="A41" i="9"/>
  <c r="U40" i="9"/>
  <c r="R40" i="9"/>
  <c r="Q40" i="9"/>
  <c r="P40" i="9"/>
  <c r="E40" i="9"/>
  <c r="D40" i="9"/>
  <c r="C40" i="9"/>
  <c r="B40" i="9"/>
  <c r="A40" i="9"/>
  <c r="U39" i="9"/>
  <c r="R39" i="9"/>
  <c r="Q39" i="9"/>
  <c r="P39" i="9"/>
  <c r="E39" i="9"/>
  <c r="D39" i="9"/>
  <c r="C39" i="9"/>
  <c r="B39" i="9"/>
  <c r="A39" i="9"/>
  <c r="U38" i="9"/>
  <c r="R38" i="9"/>
  <c r="Q38" i="9"/>
  <c r="P38" i="9"/>
  <c r="E38" i="9"/>
  <c r="D38" i="9"/>
  <c r="C38" i="9"/>
  <c r="B38" i="9"/>
  <c r="A38" i="9"/>
  <c r="U37" i="9"/>
  <c r="R37" i="9"/>
  <c r="Q37" i="9"/>
  <c r="P37" i="9"/>
  <c r="E37" i="9"/>
  <c r="D37" i="9"/>
  <c r="C37" i="9"/>
  <c r="B37" i="9"/>
  <c r="A37" i="9"/>
  <c r="U36" i="9"/>
  <c r="R36" i="9"/>
  <c r="Q36" i="9"/>
  <c r="P36" i="9"/>
  <c r="E36" i="9"/>
  <c r="D36" i="9"/>
  <c r="C36" i="9"/>
  <c r="B36" i="9"/>
  <c r="A36" i="9"/>
  <c r="U35" i="9"/>
  <c r="R35" i="9"/>
  <c r="Q35" i="9"/>
  <c r="P35" i="9"/>
  <c r="E35" i="9"/>
  <c r="D35" i="9"/>
  <c r="C35" i="9"/>
  <c r="B35" i="9"/>
  <c r="A35" i="9"/>
  <c r="U34" i="9"/>
  <c r="R34" i="9"/>
  <c r="Q34" i="9"/>
  <c r="P34" i="9"/>
  <c r="E34" i="9"/>
  <c r="D34" i="9"/>
  <c r="G33" i="5" s="1"/>
  <c r="C34" i="9"/>
  <c r="B34" i="9"/>
  <c r="A34" i="9"/>
  <c r="U33" i="9"/>
  <c r="R33" i="9"/>
  <c r="Q33" i="9"/>
  <c r="P33" i="9"/>
  <c r="E33" i="9"/>
  <c r="D33" i="9"/>
  <c r="G32" i="5" s="1"/>
  <c r="C33" i="9"/>
  <c r="B33" i="9"/>
  <c r="A33" i="9"/>
  <c r="U32" i="9"/>
  <c r="R32" i="9"/>
  <c r="Q32" i="9"/>
  <c r="P32" i="9"/>
  <c r="E32" i="9"/>
  <c r="D32" i="9"/>
  <c r="G31" i="5" s="1"/>
  <c r="C32" i="9"/>
  <c r="B32" i="9"/>
  <c r="B31" i="5" s="1"/>
  <c r="A32" i="9"/>
  <c r="U31" i="9"/>
  <c r="R31" i="9"/>
  <c r="Q31" i="9"/>
  <c r="P31" i="9"/>
  <c r="E31" i="9"/>
  <c r="D31" i="9"/>
  <c r="C31" i="9"/>
  <c r="B31" i="9"/>
  <c r="A31" i="9"/>
  <c r="U30" i="9"/>
  <c r="R30" i="9"/>
  <c r="Q30" i="9"/>
  <c r="P30" i="9"/>
  <c r="E30" i="9"/>
  <c r="D30" i="9"/>
  <c r="C30" i="9"/>
  <c r="B30" i="9"/>
  <c r="A30" i="9"/>
  <c r="A29" i="5" s="1"/>
  <c r="U29" i="9"/>
  <c r="R29" i="9"/>
  <c r="Q29" i="9"/>
  <c r="P29" i="9"/>
  <c r="E29" i="9"/>
  <c r="D29" i="9"/>
  <c r="C29" i="9"/>
  <c r="B29" i="9"/>
  <c r="A29" i="9"/>
  <c r="U28" i="9"/>
  <c r="R28" i="9"/>
  <c r="Q28" i="9"/>
  <c r="P28" i="9"/>
  <c r="E28" i="9"/>
  <c r="D28" i="9"/>
  <c r="C28" i="9"/>
  <c r="B28" i="9"/>
  <c r="A28" i="9"/>
  <c r="U27" i="9"/>
  <c r="R27" i="9"/>
  <c r="Q27" i="9"/>
  <c r="P27" i="9"/>
  <c r="E27" i="9"/>
  <c r="D27" i="9"/>
  <c r="C27" i="9"/>
  <c r="B27" i="9"/>
  <c r="A27" i="9"/>
  <c r="U26" i="9"/>
  <c r="R26" i="9"/>
  <c r="Q26" i="9"/>
  <c r="P26" i="9"/>
  <c r="E26" i="9"/>
  <c r="D26" i="9"/>
  <c r="C26" i="9"/>
  <c r="B26" i="9"/>
  <c r="A26" i="9"/>
  <c r="U25" i="9"/>
  <c r="R25" i="9"/>
  <c r="Q25" i="9"/>
  <c r="P25" i="9"/>
  <c r="E25" i="9"/>
  <c r="D25" i="9"/>
  <c r="C25" i="9"/>
  <c r="B25" i="9"/>
  <c r="A25" i="9"/>
  <c r="U24" i="9"/>
  <c r="R24" i="9"/>
  <c r="Q24" i="9"/>
  <c r="P24" i="9"/>
  <c r="E24" i="9"/>
  <c r="D24" i="9"/>
  <c r="G23" i="5" s="1"/>
  <c r="C24" i="9"/>
  <c r="B24" i="9"/>
  <c r="A24" i="9"/>
  <c r="U23" i="9"/>
  <c r="R23" i="9"/>
  <c r="Q23" i="9"/>
  <c r="P23" i="9"/>
  <c r="E23" i="9"/>
  <c r="D23" i="9"/>
  <c r="G22" i="5" s="1"/>
  <c r="C23" i="9"/>
  <c r="B23" i="9"/>
  <c r="A23" i="9"/>
  <c r="U22" i="9"/>
  <c r="R22" i="9"/>
  <c r="Q22" i="9"/>
  <c r="P22" i="9"/>
  <c r="E22" i="9"/>
  <c r="D22" i="9"/>
  <c r="C22" i="9"/>
  <c r="B22" i="9"/>
  <c r="B21" i="5" s="1"/>
  <c r="A22" i="9"/>
  <c r="U21" i="9"/>
  <c r="R21" i="9"/>
  <c r="Q21" i="9"/>
  <c r="P21" i="9"/>
  <c r="E21" i="9"/>
  <c r="D21" i="9"/>
  <c r="C21" i="9"/>
  <c r="B21" i="9"/>
  <c r="B20" i="5" s="1"/>
  <c r="A21" i="9"/>
  <c r="U20" i="9"/>
  <c r="R20" i="9"/>
  <c r="Q20" i="9"/>
  <c r="P20" i="9"/>
  <c r="E20" i="9"/>
  <c r="D20" i="9"/>
  <c r="C20" i="9"/>
  <c r="B20" i="9"/>
  <c r="A20" i="9"/>
  <c r="U19" i="9"/>
  <c r="R19" i="9"/>
  <c r="Q19" i="9"/>
  <c r="P19" i="9"/>
  <c r="E19" i="9"/>
  <c r="D19" i="9"/>
  <c r="C19" i="9"/>
  <c r="B19" i="9"/>
  <c r="A19" i="9"/>
  <c r="U18" i="9"/>
  <c r="R18" i="9"/>
  <c r="Q18" i="9"/>
  <c r="P18" i="9"/>
  <c r="E18" i="9"/>
  <c r="D18" i="9"/>
  <c r="C18" i="9"/>
  <c r="B18" i="9"/>
  <c r="A18" i="9"/>
  <c r="U17" i="9"/>
  <c r="R17" i="9"/>
  <c r="Q17" i="9"/>
  <c r="P17" i="9"/>
  <c r="E17" i="9"/>
  <c r="D17" i="9"/>
  <c r="C17" i="9"/>
  <c r="B17" i="9"/>
  <c r="A17" i="9"/>
  <c r="U16" i="9"/>
  <c r="R16" i="9"/>
  <c r="Q16" i="9"/>
  <c r="P16" i="9"/>
  <c r="E16" i="9"/>
  <c r="D16" i="9"/>
  <c r="C16" i="9"/>
  <c r="B16" i="9"/>
  <c r="A16" i="9"/>
  <c r="U15" i="9"/>
  <c r="R15" i="9"/>
  <c r="Q15" i="9"/>
  <c r="P15" i="9"/>
  <c r="E15" i="9"/>
  <c r="D15" i="9"/>
  <c r="C15" i="9"/>
  <c r="B15" i="9"/>
  <c r="A15" i="9"/>
  <c r="U14" i="9"/>
  <c r="R14" i="9"/>
  <c r="Q14" i="9"/>
  <c r="P14" i="9"/>
  <c r="E14" i="9"/>
  <c r="D14" i="9"/>
  <c r="G13" i="5" s="1"/>
  <c r="C14" i="9"/>
  <c r="B14" i="9"/>
  <c r="A14" i="9"/>
  <c r="U13" i="9"/>
  <c r="R13" i="9"/>
  <c r="Q13" i="9"/>
  <c r="P13" i="9"/>
  <c r="E13" i="9"/>
  <c r="D13" i="9"/>
  <c r="C13" i="9"/>
  <c r="B13" i="9"/>
  <c r="A13" i="9"/>
  <c r="U12" i="9"/>
  <c r="R12" i="9"/>
  <c r="Q12" i="9"/>
  <c r="P12" i="9"/>
  <c r="E12" i="9"/>
  <c r="D12" i="9"/>
  <c r="C12" i="9"/>
  <c r="F11" i="5" s="1"/>
  <c r="B12" i="9"/>
  <c r="B11" i="5" s="1"/>
  <c r="A12" i="9"/>
  <c r="U11" i="9"/>
  <c r="R11" i="9"/>
  <c r="Q11" i="9"/>
  <c r="P11" i="9"/>
  <c r="E11" i="9"/>
  <c r="D11" i="9"/>
  <c r="C11" i="9"/>
  <c r="F10" i="5" s="1"/>
  <c r="B11" i="9"/>
  <c r="A11" i="9"/>
  <c r="U10" i="9"/>
  <c r="R10" i="9"/>
  <c r="Q10" i="9"/>
  <c r="P10" i="9"/>
  <c r="E10" i="9"/>
  <c r="D10" i="9"/>
  <c r="C10" i="9"/>
  <c r="B10" i="9"/>
  <c r="A10" i="9"/>
  <c r="A9" i="5" s="1"/>
  <c r="U9" i="9"/>
  <c r="R9" i="9"/>
  <c r="Q9" i="9"/>
  <c r="P9" i="9"/>
  <c r="E9" i="9"/>
  <c r="D9" i="9"/>
  <c r="C9" i="9"/>
  <c r="B9" i="9"/>
  <c r="A9" i="9"/>
  <c r="A8" i="5" s="1"/>
  <c r="U8" i="9"/>
  <c r="R8" i="9"/>
  <c r="Q8" i="9"/>
  <c r="P8" i="9"/>
  <c r="E8" i="9"/>
  <c r="D8" i="9"/>
  <c r="C8" i="9"/>
  <c r="B8" i="9"/>
  <c r="A8" i="9"/>
  <c r="U7" i="9"/>
  <c r="R7" i="9"/>
  <c r="Q7" i="9"/>
  <c r="P7" i="9"/>
  <c r="E7" i="9"/>
  <c r="D7" i="9"/>
  <c r="C7" i="9"/>
  <c r="B7" i="9"/>
  <c r="A7" i="9"/>
  <c r="U6" i="9"/>
  <c r="R6" i="9"/>
  <c r="Q6" i="9"/>
  <c r="P6" i="9"/>
  <c r="E6" i="9"/>
  <c r="D6" i="9"/>
  <c r="C6" i="9"/>
  <c r="B6" i="9"/>
  <c r="A6" i="9"/>
  <c r="W295" i="8"/>
  <c r="V295" i="8"/>
  <c r="U295" i="8"/>
  <c r="T295" i="8"/>
  <c r="S295" i="8"/>
  <c r="R295" i="8"/>
  <c r="P295" i="8"/>
  <c r="G295" i="8"/>
  <c r="F295" i="8"/>
  <c r="E295" i="8"/>
  <c r="C295" i="8"/>
  <c r="B295" i="8"/>
  <c r="W294" i="8"/>
  <c r="V294" i="8"/>
  <c r="U294" i="8"/>
  <c r="T294" i="8"/>
  <c r="S294" i="8"/>
  <c r="R294" i="8"/>
  <c r="P294" i="8"/>
  <c r="G294" i="8"/>
  <c r="F294" i="8"/>
  <c r="E294" i="8"/>
  <c r="C294" i="8"/>
  <c r="B294" i="8"/>
  <c r="W293" i="8"/>
  <c r="V293" i="8"/>
  <c r="U293" i="8"/>
  <c r="T293" i="8"/>
  <c r="S293" i="8"/>
  <c r="R293" i="8"/>
  <c r="P293" i="8"/>
  <c r="G293" i="8"/>
  <c r="F293" i="8"/>
  <c r="E293" i="8"/>
  <c r="C293" i="8"/>
  <c r="B293" i="8"/>
  <c r="W292" i="8"/>
  <c r="V292" i="8"/>
  <c r="U292" i="8"/>
  <c r="T292" i="8"/>
  <c r="S292" i="8"/>
  <c r="R292" i="8"/>
  <c r="P292" i="8"/>
  <c r="G292" i="8"/>
  <c r="F292" i="8"/>
  <c r="E292" i="8"/>
  <c r="C292" i="8"/>
  <c r="B292" i="8"/>
  <c r="W291" i="8"/>
  <c r="V291" i="8"/>
  <c r="U291" i="8"/>
  <c r="T291" i="8"/>
  <c r="S291" i="8"/>
  <c r="R291" i="8"/>
  <c r="P291" i="8"/>
  <c r="G291" i="8"/>
  <c r="F291" i="8"/>
  <c r="E291" i="8"/>
  <c r="C291" i="8"/>
  <c r="B291" i="8"/>
  <c r="W290" i="8"/>
  <c r="V290" i="8"/>
  <c r="U290" i="8"/>
  <c r="T290" i="8"/>
  <c r="S290" i="8"/>
  <c r="R290" i="8"/>
  <c r="P290" i="8"/>
  <c r="G290" i="8"/>
  <c r="F290" i="8"/>
  <c r="E290" i="8"/>
  <c r="C290" i="8"/>
  <c r="B290" i="8"/>
  <c r="W289" i="8"/>
  <c r="V289" i="8"/>
  <c r="U289" i="8"/>
  <c r="T289" i="8"/>
  <c r="S289" i="8"/>
  <c r="R289" i="8"/>
  <c r="P289" i="8"/>
  <c r="G289" i="8"/>
  <c r="F289" i="8"/>
  <c r="E289" i="8"/>
  <c r="C289" i="8"/>
  <c r="B289" i="8"/>
  <c r="W288" i="8"/>
  <c r="V288" i="8"/>
  <c r="U288" i="8"/>
  <c r="T288" i="8"/>
  <c r="S288" i="8"/>
  <c r="R288" i="8"/>
  <c r="P288" i="8"/>
  <c r="G288" i="8"/>
  <c r="F288" i="8"/>
  <c r="E288" i="8"/>
  <c r="C288" i="8"/>
  <c r="B288" i="8"/>
  <c r="W287" i="8"/>
  <c r="V287" i="8"/>
  <c r="U287" i="8"/>
  <c r="T287" i="8"/>
  <c r="S287" i="8"/>
  <c r="R287" i="8"/>
  <c r="P287" i="8"/>
  <c r="G287" i="8"/>
  <c r="F287" i="8"/>
  <c r="E287" i="8"/>
  <c r="C287" i="8"/>
  <c r="B287" i="8"/>
  <c r="W286" i="8"/>
  <c r="V286" i="8"/>
  <c r="U286" i="8"/>
  <c r="T286" i="8"/>
  <c r="S286" i="8"/>
  <c r="R286" i="8"/>
  <c r="P286" i="8"/>
  <c r="G286" i="8"/>
  <c r="F286" i="8"/>
  <c r="E286" i="8"/>
  <c r="C286" i="8"/>
  <c r="B286" i="8"/>
  <c r="W285" i="8"/>
  <c r="V285" i="8"/>
  <c r="U285" i="8"/>
  <c r="T285" i="8"/>
  <c r="S285" i="8"/>
  <c r="R285" i="8"/>
  <c r="P285" i="8"/>
  <c r="G285" i="8"/>
  <c r="F285" i="8"/>
  <c r="E285" i="8"/>
  <c r="C285" i="8"/>
  <c r="B285" i="8"/>
  <c r="W284" i="8"/>
  <c r="V284" i="8"/>
  <c r="U284" i="8"/>
  <c r="T284" i="8"/>
  <c r="S284" i="8"/>
  <c r="R284" i="8"/>
  <c r="P284" i="8"/>
  <c r="G284" i="8"/>
  <c r="F284" i="8"/>
  <c r="E284" i="8"/>
  <c r="C284" i="8"/>
  <c r="B284" i="8"/>
  <c r="W283" i="8"/>
  <c r="V283" i="8"/>
  <c r="U283" i="8"/>
  <c r="T283" i="8"/>
  <c r="S283" i="8"/>
  <c r="R283" i="8"/>
  <c r="P283" i="8"/>
  <c r="G283" i="8"/>
  <c r="F283" i="8"/>
  <c r="E283" i="8"/>
  <c r="C283" i="8"/>
  <c r="B283" i="8"/>
  <c r="W282" i="8"/>
  <c r="V282" i="8"/>
  <c r="U282" i="8"/>
  <c r="T282" i="8"/>
  <c r="S282" i="8"/>
  <c r="R282" i="8"/>
  <c r="P282" i="8"/>
  <c r="G282" i="8"/>
  <c r="F282" i="8"/>
  <c r="E282" i="8"/>
  <c r="C282" i="8"/>
  <c r="B282" i="8"/>
  <c r="W281" i="8"/>
  <c r="V281" i="8"/>
  <c r="U281" i="8"/>
  <c r="T281" i="8"/>
  <c r="S281" i="8"/>
  <c r="R281" i="8"/>
  <c r="P281" i="8"/>
  <c r="G281" i="8"/>
  <c r="F281" i="8"/>
  <c r="E281" i="8"/>
  <c r="C281" i="8"/>
  <c r="B281" i="8"/>
  <c r="W280" i="8"/>
  <c r="V280" i="8"/>
  <c r="U280" i="8"/>
  <c r="T280" i="8"/>
  <c r="S280" i="8"/>
  <c r="R280" i="8"/>
  <c r="P280" i="8"/>
  <c r="G280" i="8"/>
  <c r="F280" i="8"/>
  <c r="E280" i="8"/>
  <c r="C280" i="8"/>
  <c r="B280" i="8"/>
  <c r="W279" i="8"/>
  <c r="V279" i="8"/>
  <c r="U279" i="8"/>
  <c r="T279" i="8"/>
  <c r="S279" i="8"/>
  <c r="R279" i="8"/>
  <c r="P279" i="8"/>
  <c r="G279" i="8"/>
  <c r="F279" i="8"/>
  <c r="E279" i="8"/>
  <c r="C279" i="8"/>
  <c r="B279" i="8"/>
  <c r="W278" i="8"/>
  <c r="V278" i="8"/>
  <c r="U278" i="8"/>
  <c r="T278" i="8"/>
  <c r="S278" i="8"/>
  <c r="R278" i="8"/>
  <c r="P278" i="8"/>
  <c r="G278" i="8"/>
  <c r="F278" i="8"/>
  <c r="E278" i="8"/>
  <c r="C278" i="8"/>
  <c r="B278" i="8"/>
  <c r="W277" i="8"/>
  <c r="V277" i="8"/>
  <c r="U277" i="8"/>
  <c r="T277" i="8"/>
  <c r="S277" i="8"/>
  <c r="R277" i="8"/>
  <c r="P277" i="8"/>
  <c r="G277" i="8"/>
  <c r="F277" i="8"/>
  <c r="E277" i="8"/>
  <c r="C277" i="8"/>
  <c r="B277" i="8"/>
  <c r="W276" i="8"/>
  <c r="V276" i="8"/>
  <c r="U276" i="8"/>
  <c r="T276" i="8"/>
  <c r="S276" i="8"/>
  <c r="R276" i="8"/>
  <c r="P276" i="8"/>
  <c r="J276" i="8"/>
  <c r="G276" i="8"/>
  <c r="F276" i="8"/>
  <c r="E276" i="8"/>
  <c r="C276" i="8"/>
  <c r="B276" i="8"/>
  <c r="W275" i="8"/>
  <c r="V275" i="8"/>
  <c r="U275" i="8"/>
  <c r="T275" i="8"/>
  <c r="S275" i="8"/>
  <c r="R275" i="8"/>
  <c r="P275" i="8"/>
  <c r="G275" i="8"/>
  <c r="F275" i="8"/>
  <c r="E275" i="8"/>
  <c r="C275" i="8"/>
  <c r="B275" i="8"/>
  <c r="W274" i="8"/>
  <c r="V274" i="8"/>
  <c r="U274" i="8"/>
  <c r="T274" i="8"/>
  <c r="S274" i="8"/>
  <c r="R274" i="8"/>
  <c r="P274" i="8"/>
  <c r="G274" i="8"/>
  <c r="F274" i="8"/>
  <c r="E274" i="8"/>
  <c r="C274" i="8"/>
  <c r="B274" i="8"/>
  <c r="W273" i="8"/>
  <c r="V273" i="8"/>
  <c r="U273" i="8"/>
  <c r="T273" i="8"/>
  <c r="S273" i="8"/>
  <c r="R273" i="8"/>
  <c r="P273" i="8"/>
  <c r="G273" i="8"/>
  <c r="F273" i="8"/>
  <c r="E273" i="8"/>
  <c r="C273" i="8"/>
  <c r="B273" i="8"/>
  <c r="W272" i="8"/>
  <c r="V272" i="8"/>
  <c r="U272" i="8"/>
  <c r="T272" i="8"/>
  <c r="S272" i="8"/>
  <c r="R272" i="8"/>
  <c r="P272" i="8"/>
  <c r="G272" i="8"/>
  <c r="F272" i="8"/>
  <c r="E272" i="8"/>
  <c r="C272" i="8"/>
  <c r="B272" i="8"/>
  <c r="W271" i="8"/>
  <c r="V271" i="8"/>
  <c r="U271" i="8"/>
  <c r="T271" i="8"/>
  <c r="S271" i="8"/>
  <c r="R271" i="8"/>
  <c r="P271" i="8"/>
  <c r="G271" i="8"/>
  <c r="F271" i="8"/>
  <c r="E271" i="8"/>
  <c r="C271" i="8"/>
  <c r="B271" i="8"/>
  <c r="W270" i="8"/>
  <c r="V270" i="8"/>
  <c r="U270" i="8"/>
  <c r="T270" i="8"/>
  <c r="S270" i="8"/>
  <c r="R270" i="8"/>
  <c r="P270" i="8"/>
  <c r="G270" i="8"/>
  <c r="F270" i="8"/>
  <c r="E270" i="8"/>
  <c r="C270" i="8"/>
  <c r="B270" i="8"/>
  <c r="W269" i="8"/>
  <c r="V269" i="8"/>
  <c r="U269" i="8"/>
  <c r="T269" i="8"/>
  <c r="S269" i="8"/>
  <c r="R269" i="8"/>
  <c r="P269" i="8"/>
  <c r="G269" i="8"/>
  <c r="F269" i="8"/>
  <c r="E269" i="8"/>
  <c r="C269" i="8"/>
  <c r="B269" i="8"/>
  <c r="W268" i="8"/>
  <c r="V268" i="8"/>
  <c r="U268" i="8"/>
  <c r="T268" i="8"/>
  <c r="S268" i="8"/>
  <c r="R268" i="8"/>
  <c r="P268" i="8"/>
  <c r="J268" i="8"/>
  <c r="G268" i="8"/>
  <c r="F268" i="8"/>
  <c r="E268" i="8"/>
  <c r="C268" i="8"/>
  <c r="B268" i="8"/>
  <c r="W267" i="8"/>
  <c r="V267" i="8"/>
  <c r="U267" i="8"/>
  <c r="T267" i="8"/>
  <c r="S267" i="8"/>
  <c r="R267" i="8"/>
  <c r="P267" i="8"/>
  <c r="G267" i="8"/>
  <c r="F267" i="8"/>
  <c r="E267" i="8"/>
  <c r="C267" i="8"/>
  <c r="B267" i="8"/>
  <c r="W266" i="8"/>
  <c r="V266" i="8"/>
  <c r="U266" i="8"/>
  <c r="T266" i="8"/>
  <c r="S266" i="8"/>
  <c r="R266" i="8"/>
  <c r="P266" i="8"/>
  <c r="G266" i="8"/>
  <c r="F266" i="8"/>
  <c r="E266" i="8"/>
  <c r="C266" i="8"/>
  <c r="B266" i="8"/>
  <c r="W265" i="8"/>
  <c r="V265" i="8"/>
  <c r="U265" i="8"/>
  <c r="T265" i="8"/>
  <c r="S265" i="8"/>
  <c r="R265" i="8"/>
  <c r="P265" i="8"/>
  <c r="G265" i="8"/>
  <c r="F265" i="8"/>
  <c r="E265" i="8"/>
  <c r="C265" i="8"/>
  <c r="B265" i="8"/>
  <c r="W264" i="8"/>
  <c r="V264" i="8"/>
  <c r="U264" i="8"/>
  <c r="T264" i="8"/>
  <c r="S264" i="8"/>
  <c r="R264" i="8"/>
  <c r="P264" i="8"/>
  <c r="G264" i="8"/>
  <c r="F264" i="8"/>
  <c r="E264" i="8"/>
  <c r="C264" i="8"/>
  <c r="B264" i="8"/>
  <c r="W263" i="8"/>
  <c r="V263" i="8"/>
  <c r="U263" i="8"/>
  <c r="T263" i="8"/>
  <c r="S263" i="8"/>
  <c r="R263" i="8"/>
  <c r="P263" i="8"/>
  <c r="G263" i="8"/>
  <c r="F263" i="8"/>
  <c r="E263" i="8"/>
  <c r="C263" i="8"/>
  <c r="B263" i="8"/>
  <c r="W262" i="8"/>
  <c r="V262" i="8"/>
  <c r="U262" i="8"/>
  <c r="T262" i="8"/>
  <c r="S262" i="8"/>
  <c r="R262" i="8"/>
  <c r="P262" i="8"/>
  <c r="G262" i="8"/>
  <c r="F262" i="8"/>
  <c r="E262" i="8"/>
  <c r="C262" i="8"/>
  <c r="B262" i="8"/>
  <c r="W261" i="8"/>
  <c r="V261" i="8"/>
  <c r="U261" i="8"/>
  <c r="T261" i="8"/>
  <c r="S261" i="8"/>
  <c r="R261" i="8"/>
  <c r="P261" i="8"/>
  <c r="G261" i="8"/>
  <c r="F261" i="8"/>
  <c r="E261" i="8"/>
  <c r="C261" i="8"/>
  <c r="B261" i="8"/>
  <c r="W260" i="8"/>
  <c r="V260" i="8"/>
  <c r="U260" i="8"/>
  <c r="T260" i="8"/>
  <c r="S260" i="8"/>
  <c r="R260" i="8"/>
  <c r="P260" i="8"/>
  <c r="J260" i="8"/>
  <c r="G260" i="8"/>
  <c r="F260" i="8"/>
  <c r="E260" i="8"/>
  <c r="C260" i="8"/>
  <c r="B260" i="8"/>
  <c r="W259" i="8"/>
  <c r="V259" i="8"/>
  <c r="U259" i="8"/>
  <c r="T259" i="8"/>
  <c r="S259" i="8"/>
  <c r="R259" i="8"/>
  <c r="P259" i="8"/>
  <c r="G259" i="8"/>
  <c r="F259" i="8"/>
  <c r="E259" i="8"/>
  <c r="C259" i="8"/>
  <c r="B259" i="8"/>
  <c r="W258" i="8"/>
  <c r="V258" i="8"/>
  <c r="U258" i="8"/>
  <c r="T258" i="8"/>
  <c r="S258" i="8"/>
  <c r="R258" i="8"/>
  <c r="P258" i="8"/>
  <c r="G258" i="8"/>
  <c r="F258" i="8"/>
  <c r="E258" i="8"/>
  <c r="C258" i="8"/>
  <c r="B258" i="8"/>
  <c r="W257" i="8"/>
  <c r="V257" i="8"/>
  <c r="U257" i="8"/>
  <c r="T257" i="8"/>
  <c r="S257" i="8"/>
  <c r="R257" i="8"/>
  <c r="P257" i="8"/>
  <c r="G257" i="8"/>
  <c r="F257" i="8"/>
  <c r="E257" i="8"/>
  <c r="C257" i="8"/>
  <c r="B257" i="8"/>
  <c r="W256" i="8"/>
  <c r="V256" i="8"/>
  <c r="U256" i="8"/>
  <c r="T256" i="8"/>
  <c r="S256" i="8"/>
  <c r="R256" i="8"/>
  <c r="P256" i="8"/>
  <c r="G256" i="8"/>
  <c r="F256" i="8"/>
  <c r="E256" i="8"/>
  <c r="C256" i="8"/>
  <c r="B256" i="8"/>
  <c r="W255" i="8"/>
  <c r="V255" i="8"/>
  <c r="U255" i="8"/>
  <c r="T255" i="8"/>
  <c r="S255" i="8"/>
  <c r="R255" i="8"/>
  <c r="P255" i="8"/>
  <c r="G255" i="8"/>
  <c r="F255" i="8"/>
  <c r="E255" i="8"/>
  <c r="C255" i="8"/>
  <c r="B255" i="8"/>
  <c r="W254" i="8"/>
  <c r="V254" i="8"/>
  <c r="U254" i="8"/>
  <c r="T254" i="8"/>
  <c r="S254" i="8"/>
  <c r="R254" i="8"/>
  <c r="P254" i="8"/>
  <c r="G254" i="8"/>
  <c r="F254" i="8"/>
  <c r="E254" i="8"/>
  <c r="C254" i="8"/>
  <c r="B254" i="8"/>
  <c r="W253" i="8"/>
  <c r="V253" i="8"/>
  <c r="U253" i="8"/>
  <c r="T253" i="8"/>
  <c r="S253" i="8"/>
  <c r="R253" i="8"/>
  <c r="P253" i="8"/>
  <c r="G253" i="8"/>
  <c r="F253" i="8"/>
  <c r="E253" i="8"/>
  <c r="C253" i="8"/>
  <c r="B253" i="8"/>
  <c r="W252" i="8"/>
  <c r="V252" i="8"/>
  <c r="U252" i="8"/>
  <c r="T252" i="8"/>
  <c r="S252" i="8"/>
  <c r="R252" i="8"/>
  <c r="P252" i="8"/>
  <c r="G252" i="8"/>
  <c r="F252" i="8"/>
  <c r="E252" i="8"/>
  <c r="C252" i="8"/>
  <c r="B252" i="8"/>
  <c r="W251" i="8"/>
  <c r="V251" i="8"/>
  <c r="U251" i="8"/>
  <c r="T251" i="8"/>
  <c r="S251" i="8"/>
  <c r="R251" i="8"/>
  <c r="P251" i="8"/>
  <c r="G251" i="8"/>
  <c r="F251" i="8"/>
  <c r="E251" i="8"/>
  <c r="C251" i="8"/>
  <c r="B251" i="8"/>
  <c r="W250" i="8"/>
  <c r="V250" i="8"/>
  <c r="U250" i="8"/>
  <c r="T250" i="8"/>
  <c r="S250" i="8"/>
  <c r="R250" i="8"/>
  <c r="P250" i="8"/>
  <c r="G250" i="8"/>
  <c r="F250" i="8"/>
  <c r="E250" i="8"/>
  <c r="C250" i="8"/>
  <c r="B250" i="8"/>
  <c r="W249" i="8"/>
  <c r="V249" i="8"/>
  <c r="U249" i="8"/>
  <c r="T249" i="8"/>
  <c r="S249" i="8"/>
  <c r="R249" i="8"/>
  <c r="P249" i="8"/>
  <c r="G249" i="8"/>
  <c r="F249" i="8"/>
  <c r="E249" i="8"/>
  <c r="C249" i="8"/>
  <c r="B249" i="8"/>
  <c r="W248" i="8"/>
  <c r="V248" i="8"/>
  <c r="U248" i="8"/>
  <c r="T248" i="8"/>
  <c r="S248" i="8"/>
  <c r="R248" i="8"/>
  <c r="P248" i="8"/>
  <c r="G248" i="8"/>
  <c r="F248" i="8"/>
  <c r="E248" i="8"/>
  <c r="C248" i="8"/>
  <c r="B248" i="8"/>
  <c r="W247" i="8"/>
  <c r="V247" i="8"/>
  <c r="U247" i="8"/>
  <c r="T247" i="8"/>
  <c r="S247" i="8"/>
  <c r="R247" i="8"/>
  <c r="Q247" i="8"/>
  <c r="P247" i="8"/>
  <c r="G247" i="8"/>
  <c r="F247" i="8"/>
  <c r="E247" i="8"/>
  <c r="C247" i="8"/>
  <c r="B247" i="8"/>
  <c r="W246" i="8"/>
  <c r="V246" i="8"/>
  <c r="U246" i="8"/>
  <c r="T246" i="8"/>
  <c r="S246" i="8"/>
  <c r="R246" i="8"/>
  <c r="Q246" i="8"/>
  <c r="P246" i="8"/>
  <c r="G246" i="8"/>
  <c r="F246" i="8"/>
  <c r="E246" i="8"/>
  <c r="C246" i="8"/>
  <c r="B246" i="8"/>
  <c r="W245" i="8"/>
  <c r="V245" i="8"/>
  <c r="U245" i="8"/>
  <c r="T245" i="8"/>
  <c r="S245" i="8"/>
  <c r="R245" i="8"/>
  <c r="P245" i="8"/>
  <c r="G245" i="8"/>
  <c r="F245" i="8"/>
  <c r="E245" i="8"/>
  <c r="C245" i="8"/>
  <c r="B245" i="8"/>
  <c r="W244" i="8"/>
  <c r="V244" i="8"/>
  <c r="U244" i="8"/>
  <c r="T244" i="8"/>
  <c r="S244" i="8"/>
  <c r="R244" i="8"/>
  <c r="P244" i="8"/>
  <c r="G244" i="8"/>
  <c r="F244" i="8"/>
  <c r="E244" i="8"/>
  <c r="C244" i="8"/>
  <c r="B244" i="8"/>
  <c r="W243" i="8"/>
  <c r="V243" i="8"/>
  <c r="U243" i="8"/>
  <c r="T243" i="8"/>
  <c r="S243" i="8"/>
  <c r="R243" i="8"/>
  <c r="Q243" i="8"/>
  <c r="P243" i="8"/>
  <c r="G243" i="8"/>
  <c r="F243" i="8"/>
  <c r="E243" i="8"/>
  <c r="C243" i="8"/>
  <c r="B243" i="8"/>
  <c r="W242" i="8"/>
  <c r="V242" i="8"/>
  <c r="U242" i="8"/>
  <c r="T242" i="8"/>
  <c r="S242" i="8"/>
  <c r="R242" i="8"/>
  <c r="Q242" i="8"/>
  <c r="P242" i="8"/>
  <c r="G242" i="8"/>
  <c r="F242" i="8"/>
  <c r="E242" i="8"/>
  <c r="C242" i="8"/>
  <c r="B242" i="8"/>
  <c r="W241" i="8"/>
  <c r="V241" i="8"/>
  <c r="U241" i="8"/>
  <c r="T241" i="8"/>
  <c r="S241" i="8"/>
  <c r="R241" i="8"/>
  <c r="P241" i="8"/>
  <c r="G241" i="8"/>
  <c r="F241" i="8"/>
  <c r="E241" i="8"/>
  <c r="C241" i="8"/>
  <c r="B241" i="8"/>
  <c r="W240" i="8"/>
  <c r="V240" i="8"/>
  <c r="U240" i="8"/>
  <c r="T240" i="8"/>
  <c r="S240" i="8"/>
  <c r="R240" i="8"/>
  <c r="P240" i="8"/>
  <c r="G240" i="8"/>
  <c r="F240" i="8"/>
  <c r="E240" i="8"/>
  <c r="C240" i="8"/>
  <c r="B240" i="8"/>
  <c r="AH239" i="8"/>
  <c r="AO239" i="8" s="1"/>
  <c r="W239" i="8"/>
  <c r="V239" i="8"/>
  <c r="U239" i="8"/>
  <c r="T239" i="8"/>
  <c r="S239" i="8"/>
  <c r="R239" i="8"/>
  <c r="Q239" i="8"/>
  <c r="P239" i="8"/>
  <c r="O239" i="8"/>
  <c r="N239" i="8"/>
  <c r="M239" i="8"/>
  <c r="L239" i="8"/>
  <c r="AM239" i="8" s="1"/>
  <c r="K239" i="8"/>
  <c r="J239" i="8"/>
  <c r="I239" i="8"/>
  <c r="H239" i="8"/>
  <c r="G239" i="8"/>
  <c r="F239" i="8"/>
  <c r="E239" i="8"/>
  <c r="C239" i="8"/>
  <c r="B239" i="8"/>
  <c r="AH238" i="8"/>
  <c r="AO238" i="8" s="1"/>
  <c r="W238" i="8"/>
  <c r="V238" i="8"/>
  <c r="U238" i="8"/>
  <c r="T238" i="8"/>
  <c r="S238" i="8"/>
  <c r="R238" i="8"/>
  <c r="Q238" i="8"/>
  <c r="P238" i="8"/>
  <c r="O238" i="8"/>
  <c r="N238" i="8"/>
  <c r="M238" i="8"/>
  <c r="L238" i="8"/>
  <c r="AM238" i="8" s="1"/>
  <c r="K238" i="8"/>
  <c r="J238" i="8"/>
  <c r="I238" i="8"/>
  <c r="H238" i="8"/>
  <c r="G238" i="8"/>
  <c r="F238" i="8"/>
  <c r="E238" i="8"/>
  <c r="C238" i="8"/>
  <c r="B238" i="8"/>
  <c r="W237" i="8"/>
  <c r="V237" i="8"/>
  <c r="U237" i="8"/>
  <c r="T237" i="8"/>
  <c r="S237" i="8"/>
  <c r="R237" i="8"/>
  <c r="P237" i="8"/>
  <c r="G237" i="8"/>
  <c r="F237" i="8"/>
  <c r="E237" i="8"/>
  <c r="C237" i="8"/>
  <c r="B237" i="8"/>
  <c r="W236" i="8"/>
  <c r="V236" i="8"/>
  <c r="U236" i="8"/>
  <c r="T236" i="8"/>
  <c r="S236" i="8"/>
  <c r="R236" i="8"/>
  <c r="P236" i="8"/>
  <c r="G236" i="8"/>
  <c r="F236" i="8"/>
  <c r="E236" i="8"/>
  <c r="C236" i="8"/>
  <c r="B236" i="8"/>
  <c r="W235" i="8"/>
  <c r="V235" i="8"/>
  <c r="U235" i="8"/>
  <c r="T235" i="8"/>
  <c r="S235" i="8"/>
  <c r="R235" i="8"/>
  <c r="P235" i="8"/>
  <c r="G235" i="8"/>
  <c r="F235" i="8"/>
  <c r="E235" i="8"/>
  <c r="C235" i="8"/>
  <c r="B235" i="8"/>
  <c r="W234" i="8"/>
  <c r="V234" i="8"/>
  <c r="U234" i="8"/>
  <c r="T234" i="8"/>
  <c r="S234" i="8"/>
  <c r="R234" i="8"/>
  <c r="P234" i="8"/>
  <c r="G234" i="8"/>
  <c r="F234" i="8"/>
  <c r="E234" i="8"/>
  <c r="C234" i="8"/>
  <c r="B234" i="8"/>
  <c r="AH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AM233" i="8" s="1"/>
  <c r="K233" i="8"/>
  <c r="J233" i="8"/>
  <c r="I233" i="8"/>
  <c r="H233" i="8"/>
  <c r="G233" i="8"/>
  <c r="F233" i="8"/>
  <c r="E233" i="8"/>
  <c r="C233" i="8"/>
  <c r="B233" i="8"/>
  <c r="AH232" i="8"/>
  <c r="AI232" i="8" s="1"/>
  <c r="W232" i="8"/>
  <c r="V232" i="8"/>
  <c r="U232" i="8"/>
  <c r="T232" i="8"/>
  <c r="S232" i="8"/>
  <c r="R232" i="8"/>
  <c r="Q232" i="8"/>
  <c r="P232" i="8"/>
  <c r="O232" i="8"/>
  <c r="N232" i="8"/>
  <c r="M232" i="8"/>
  <c r="L232" i="8"/>
  <c r="AM232" i="8" s="1"/>
  <c r="K232" i="8"/>
  <c r="J232" i="8"/>
  <c r="I232" i="8"/>
  <c r="H232" i="8"/>
  <c r="G232" i="8"/>
  <c r="F232" i="8"/>
  <c r="E232" i="8"/>
  <c r="C232" i="8"/>
  <c r="B232" i="8"/>
  <c r="W231" i="8"/>
  <c r="V231" i="8"/>
  <c r="U231" i="8"/>
  <c r="T231" i="8"/>
  <c r="S231" i="8"/>
  <c r="R231" i="8"/>
  <c r="P231" i="8"/>
  <c r="G231" i="8"/>
  <c r="F231" i="8"/>
  <c r="E231" i="8"/>
  <c r="C231" i="8"/>
  <c r="B231" i="8"/>
  <c r="W230" i="8"/>
  <c r="V230" i="8"/>
  <c r="U230" i="8"/>
  <c r="T230" i="8"/>
  <c r="S230" i="8"/>
  <c r="R230" i="8"/>
  <c r="P230" i="8"/>
  <c r="G230" i="8"/>
  <c r="F230" i="8"/>
  <c r="E230" i="8"/>
  <c r="C230" i="8"/>
  <c r="B230" i="8"/>
  <c r="W229" i="8"/>
  <c r="V229" i="8"/>
  <c r="U229" i="8"/>
  <c r="T229" i="8"/>
  <c r="S229" i="8"/>
  <c r="R229" i="8"/>
  <c r="P229" i="8"/>
  <c r="G229" i="8"/>
  <c r="F229" i="8"/>
  <c r="E229" i="8"/>
  <c r="C229" i="8"/>
  <c r="B229" i="8"/>
  <c r="W228" i="8"/>
  <c r="V228" i="8"/>
  <c r="U228" i="8"/>
  <c r="T228" i="8"/>
  <c r="S228" i="8"/>
  <c r="R228" i="8"/>
  <c r="P228" i="8"/>
  <c r="G228" i="8"/>
  <c r="F228" i="8"/>
  <c r="E228" i="8"/>
  <c r="C228" i="8"/>
  <c r="B228" i="8"/>
  <c r="AM227" i="8"/>
  <c r="AH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C227" i="8"/>
  <c r="B227" i="8"/>
  <c r="AH226" i="8"/>
  <c r="AO226" i="8" s="1"/>
  <c r="W226" i="8"/>
  <c r="V226" i="8"/>
  <c r="U226" i="8"/>
  <c r="T226" i="8"/>
  <c r="S226" i="8"/>
  <c r="R226" i="8"/>
  <c r="Q226" i="8"/>
  <c r="P226" i="8"/>
  <c r="O226" i="8"/>
  <c r="N226" i="8"/>
  <c r="M226" i="8"/>
  <c r="L226" i="8"/>
  <c r="AM226" i="8" s="1"/>
  <c r="K226" i="8"/>
  <c r="J226" i="8"/>
  <c r="I226" i="8"/>
  <c r="H226" i="8"/>
  <c r="G226" i="8"/>
  <c r="F226" i="8"/>
  <c r="E226" i="8"/>
  <c r="C226" i="8"/>
  <c r="B226" i="8"/>
  <c r="W225" i="8"/>
  <c r="V225" i="8"/>
  <c r="U225" i="8"/>
  <c r="T225" i="8"/>
  <c r="S225" i="8"/>
  <c r="R225" i="8"/>
  <c r="P225" i="8"/>
  <c r="G225" i="8"/>
  <c r="F225" i="8"/>
  <c r="E225" i="8"/>
  <c r="C225" i="8"/>
  <c r="B225" i="8"/>
  <c r="W224" i="8"/>
  <c r="V224" i="8"/>
  <c r="U224" i="8"/>
  <c r="T224" i="8"/>
  <c r="S224" i="8"/>
  <c r="R224" i="8"/>
  <c r="P224" i="8"/>
  <c r="G224" i="8"/>
  <c r="F224" i="8"/>
  <c r="E224" i="8"/>
  <c r="C224" i="8"/>
  <c r="B224" i="8"/>
  <c r="W223" i="8"/>
  <c r="V223" i="8"/>
  <c r="U223" i="8"/>
  <c r="T223" i="8"/>
  <c r="S223" i="8"/>
  <c r="R223" i="8"/>
  <c r="P223" i="8"/>
  <c r="G223" i="8"/>
  <c r="F223" i="8"/>
  <c r="E223" i="8"/>
  <c r="C223" i="8"/>
  <c r="B223" i="8"/>
  <c r="W222" i="8"/>
  <c r="V222" i="8"/>
  <c r="U222" i="8"/>
  <c r="T222" i="8"/>
  <c r="S222" i="8"/>
  <c r="R222" i="8"/>
  <c r="P222" i="8"/>
  <c r="G222" i="8"/>
  <c r="F222" i="8"/>
  <c r="E222" i="8"/>
  <c r="C222" i="8"/>
  <c r="B222" i="8"/>
  <c r="AH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AM221" i="8" s="1"/>
  <c r="K221" i="8"/>
  <c r="J221" i="8"/>
  <c r="I221" i="8"/>
  <c r="H221" i="8"/>
  <c r="G221" i="8"/>
  <c r="F221" i="8"/>
  <c r="E221" i="8"/>
  <c r="C221" i="8"/>
  <c r="B221" i="8"/>
  <c r="AH220" i="8"/>
  <c r="AO220" i="8" s="1"/>
  <c r="W220" i="8"/>
  <c r="V220" i="8"/>
  <c r="U220" i="8"/>
  <c r="T220" i="8"/>
  <c r="S220" i="8"/>
  <c r="R220" i="8"/>
  <c r="Q220" i="8"/>
  <c r="P220" i="8"/>
  <c r="O220" i="8"/>
  <c r="N220" i="8"/>
  <c r="M220" i="8"/>
  <c r="L220" i="8"/>
  <c r="AM220" i="8" s="1"/>
  <c r="K220" i="8"/>
  <c r="J220" i="8"/>
  <c r="I220" i="8"/>
  <c r="H220" i="8"/>
  <c r="G220" i="8"/>
  <c r="F220" i="8"/>
  <c r="E220" i="8"/>
  <c r="C220" i="8"/>
  <c r="B220" i="8"/>
  <c r="W219" i="8"/>
  <c r="V219" i="8"/>
  <c r="U219" i="8"/>
  <c r="T219" i="8"/>
  <c r="S219" i="8"/>
  <c r="R219" i="8"/>
  <c r="P219" i="8"/>
  <c r="G219" i="8"/>
  <c r="F219" i="8"/>
  <c r="E219" i="8"/>
  <c r="C219" i="8"/>
  <c r="B219" i="8"/>
  <c r="W218" i="8"/>
  <c r="V218" i="8"/>
  <c r="U218" i="8"/>
  <c r="T218" i="8"/>
  <c r="S218" i="8"/>
  <c r="R218" i="8"/>
  <c r="P218" i="8"/>
  <c r="G218" i="8"/>
  <c r="F218" i="8"/>
  <c r="E218" i="8"/>
  <c r="C218" i="8"/>
  <c r="B218" i="8"/>
  <c r="W217" i="8"/>
  <c r="V217" i="8"/>
  <c r="U217" i="8"/>
  <c r="T217" i="8"/>
  <c r="S217" i="8"/>
  <c r="R217" i="8"/>
  <c r="P217" i="8"/>
  <c r="G217" i="8"/>
  <c r="F217" i="8"/>
  <c r="E217" i="8"/>
  <c r="C217" i="8"/>
  <c r="B217" i="8"/>
  <c r="W216" i="8"/>
  <c r="V216" i="8"/>
  <c r="U216" i="8"/>
  <c r="T216" i="8"/>
  <c r="S216" i="8"/>
  <c r="R216" i="8"/>
  <c r="P216" i="8"/>
  <c r="G216" i="8"/>
  <c r="F216" i="8"/>
  <c r="E216" i="8"/>
  <c r="C216" i="8"/>
  <c r="B216" i="8"/>
  <c r="AH215" i="8"/>
  <c r="AI215" i="8" s="1"/>
  <c r="W215" i="8"/>
  <c r="V215" i="8"/>
  <c r="U215" i="8"/>
  <c r="T215" i="8"/>
  <c r="S215" i="8"/>
  <c r="R215" i="8"/>
  <c r="Q215" i="8"/>
  <c r="P215" i="8"/>
  <c r="O215" i="8"/>
  <c r="N215" i="8"/>
  <c r="M215" i="8"/>
  <c r="L215" i="8"/>
  <c r="AM215" i="8" s="1"/>
  <c r="K215" i="8"/>
  <c r="J215" i="8"/>
  <c r="I215" i="8"/>
  <c r="H215" i="8"/>
  <c r="G215" i="8"/>
  <c r="F215" i="8"/>
  <c r="E215" i="8"/>
  <c r="C215" i="8"/>
  <c r="B215" i="8"/>
  <c r="AH214" i="8"/>
  <c r="AO214" i="8" s="1"/>
  <c r="W214" i="8"/>
  <c r="V214" i="8"/>
  <c r="U214" i="8"/>
  <c r="T214" i="8"/>
  <c r="S214" i="8"/>
  <c r="R214" i="8"/>
  <c r="Q214" i="8"/>
  <c r="P214" i="8"/>
  <c r="O214" i="8"/>
  <c r="N214" i="8"/>
  <c r="M214" i="8"/>
  <c r="L214" i="8"/>
  <c r="AM214" i="8" s="1"/>
  <c r="K214" i="8"/>
  <c r="J214" i="8"/>
  <c r="I214" i="8"/>
  <c r="H214" i="8"/>
  <c r="G214" i="8"/>
  <c r="F214" i="8"/>
  <c r="E214" i="8"/>
  <c r="C214" i="8"/>
  <c r="B214" i="8"/>
  <c r="W213" i="8"/>
  <c r="V213" i="8"/>
  <c r="U213" i="8"/>
  <c r="T213" i="8"/>
  <c r="S213" i="8"/>
  <c r="R213" i="8"/>
  <c r="P213" i="8"/>
  <c r="G213" i="8"/>
  <c r="F213" i="8"/>
  <c r="E213" i="8"/>
  <c r="C213" i="8"/>
  <c r="B213" i="8"/>
  <c r="W212" i="8"/>
  <c r="V212" i="8"/>
  <c r="U212" i="8"/>
  <c r="T212" i="8"/>
  <c r="S212" i="8"/>
  <c r="R212" i="8"/>
  <c r="P212" i="8"/>
  <c r="G212" i="8"/>
  <c r="F212" i="8"/>
  <c r="E212" i="8"/>
  <c r="C212" i="8"/>
  <c r="B212" i="8"/>
  <c r="W211" i="8"/>
  <c r="V211" i="8"/>
  <c r="U211" i="8"/>
  <c r="T211" i="8"/>
  <c r="S211" i="8"/>
  <c r="R211" i="8"/>
  <c r="P211" i="8"/>
  <c r="G211" i="8"/>
  <c r="F211" i="8"/>
  <c r="E211" i="8"/>
  <c r="C211" i="8"/>
  <c r="B211" i="8"/>
  <c r="W210" i="8"/>
  <c r="V210" i="8"/>
  <c r="U210" i="8"/>
  <c r="T210" i="8"/>
  <c r="S210" i="8"/>
  <c r="R210" i="8"/>
  <c r="P210" i="8"/>
  <c r="G210" i="8"/>
  <c r="F210" i="8"/>
  <c r="E210" i="8"/>
  <c r="C210" i="8"/>
  <c r="B210" i="8"/>
  <c r="AH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AM209" i="8" s="1"/>
  <c r="K209" i="8"/>
  <c r="J209" i="8"/>
  <c r="I209" i="8"/>
  <c r="H209" i="8"/>
  <c r="G209" i="8"/>
  <c r="F209" i="8"/>
  <c r="E209" i="8"/>
  <c r="C209" i="8"/>
  <c r="B209" i="8"/>
  <c r="AO208" i="8"/>
  <c r="AH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AM208" i="8" s="1"/>
  <c r="K208" i="8"/>
  <c r="J208" i="8"/>
  <c r="I208" i="8"/>
  <c r="H208" i="8"/>
  <c r="G208" i="8"/>
  <c r="F208" i="8"/>
  <c r="E208" i="8"/>
  <c r="C208" i="8"/>
  <c r="B208" i="8"/>
  <c r="W207" i="8"/>
  <c r="V207" i="8"/>
  <c r="U207" i="8"/>
  <c r="T207" i="8"/>
  <c r="S207" i="8"/>
  <c r="R207" i="8"/>
  <c r="P207" i="8"/>
  <c r="G207" i="8"/>
  <c r="F207" i="8"/>
  <c r="E207" i="8"/>
  <c r="C207" i="8"/>
  <c r="B207" i="8"/>
  <c r="W206" i="8"/>
  <c r="V206" i="8"/>
  <c r="U206" i="8"/>
  <c r="T206" i="8"/>
  <c r="S206" i="8"/>
  <c r="R206" i="8"/>
  <c r="P206" i="8"/>
  <c r="G206" i="8"/>
  <c r="F206" i="8"/>
  <c r="E206" i="8"/>
  <c r="C206" i="8"/>
  <c r="B206" i="8"/>
  <c r="W205" i="8"/>
  <c r="V205" i="8"/>
  <c r="U205" i="8"/>
  <c r="T205" i="8"/>
  <c r="S205" i="8"/>
  <c r="R205" i="8"/>
  <c r="P205" i="8"/>
  <c r="G205" i="8"/>
  <c r="F205" i="8"/>
  <c r="E205" i="8"/>
  <c r="C205" i="8"/>
  <c r="B205" i="8"/>
  <c r="AH204" i="8"/>
  <c r="AO204" i="8" s="1"/>
  <c r="W204" i="8"/>
  <c r="V204" i="8"/>
  <c r="U204" i="8"/>
  <c r="T204" i="8"/>
  <c r="S204" i="8"/>
  <c r="R204" i="8"/>
  <c r="Q204" i="8"/>
  <c r="P204" i="8"/>
  <c r="O204" i="8"/>
  <c r="N204" i="8"/>
  <c r="M204" i="8"/>
  <c r="L204" i="8"/>
  <c r="AM204" i="8" s="1"/>
  <c r="K204" i="8"/>
  <c r="J204" i="8"/>
  <c r="I204" i="8"/>
  <c r="H204" i="8"/>
  <c r="G204" i="8"/>
  <c r="F204" i="8"/>
  <c r="E204" i="8"/>
  <c r="C204" i="8"/>
  <c r="B204" i="8"/>
  <c r="AH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AM203" i="8" s="1"/>
  <c r="K203" i="8"/>
  <c r="J203" i="8"/>
  <c r="I203" i="8"/>
  <c r="H203" i="8"/>
  <c r="G203" i="8"/>
  <c r="F203" i="8"/>
  <c r="E203" i="8"/>
  <c r="C203" i="8"/>
  <c r="B203" i="8"/>
  <c r="AO202" i="8"/>
  <c r="AH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AM202" i="8" s="1"/>
  <c r="K202" i="8"/>
  <c r="J202" i="8"/>
  <c r="I202" i="8"/>
  <c r="H202" i="8"/>
  <c r="G202" i="8"/>
  <c r="F202" i="8"/>
  <c r="E202" i="8"/>
  <c r="C202" i="8"/>
  <c r="B202" i="8"/>
  <c r="AH201" i="8"/>
  <c r="AO201" i="8" s="1"/>
  <c r="W201" i="8"/>
  <c r="V201" i="8"/>
  <c r="U201" i="8"/>
  <c r="T201" i="8"/>
  <c r="S201" i="8"/>
  <c r="R201" i="8"/>
  <c r="Q201" i="8"/>
  <c r="P201" i="8"/>
  <c r="O201" i="8"/>
  <c r="N201" i="8"/>
  <c r="M201" i="8"/>
  <c r="L201" i="8"/>
  <c r="AM201" i="8" s="1"/>
  <c r="K201" i="8"/>
  <c r="J201" i="8"/>
  <c r="I201" i="8"/>
  <c r="H201" i="8"/>
  <c r="G201" i="8"/>
  <c r="F201" i="8"/>
  <c r="E201" i="8"/>
  <c r="C201" i="8"/>
  <c r="B201" i="8"/>
  <c r="AH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AM200" i="8" s="1"/>
  <c r="K200" i="8"/>
  <c r="J200" i="8"/>
  <c r="I200" i="8"/>
  <c r="H200" i="8"/>
  <c r="G200" i="8"/>
  <c r="F200" i="8"/>
  <c r="E200" i="8"/>
  <c r="C200" i="8"/>
  <c r="B200" i="8"/>
  <c r="AH199" i="8"/>
  <c r="AO199" i="8" s="1"/>
  <c r="W199" i="8"/>
  <c r="V199" i="8"/>
  <c r="U199" i="8"/>
  <c r="T199" i="8"/>
  <c r="S199" i="8"/>
  <c r="R199" i="8"/>
  <c r="Q199" i="8"/>
  <c r="P199" i="8"/>
  <c r="O199" i="8"/>
  <c r="N199" i="8"/>
  <c r="M199" i="8"/>
  <c r="L199" i="8"/>
  <c r="AM199" i="8" s="1"/>
  <c r="K199" i="8"/>
  <c r="J199" i="8"/>
  <c r="I199" i="8"/>
  <c r="H199" i="8"/>
  <c r="G199" i="8"/>
  <c r="F199" i="8"/>
  <c r="E199" i="8"/>
  <c r="C199" i="8"/>
  <c r="B199" i="8"/>
  <c r="AH198" i="8"/>
  <c r="AO198" i="8" s="1"/>
  <c r="W198" i="8"/>
  <c r="V198" i="8"/>
  <c r="U198" i="8"/>
  <c r="T198" i="8"/>
  <c r="S198" i="8"/>
  <c r="R198" i="8"/>
  <c r="Q198" i="8"/>
  <c r="P198" i="8"/>
  <c r="O198" i="8"/>
  <c r="N198" i="8"/>
  <c r="M198" i="8"/>
  <c r="L198" i="8"/>
  <c r="AM198" i="8" s="1"/>
  <c r="K198" i="8"/>
  <c r="J198" i="8"/>
  <c r="I198" i="8"/>
  <c r="H198" i="8"/>
  <c r="G198" i="8"/>
  <c r="F198" i="8"/>
  <c r="E198" i="8"/>
  <c r="C198" i="8"/>
  <c r="B198" i="8"/>
  <c r="AH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AM197" i="8" s="1"/>
  <c r="K197" i="8"/>
  <c r="J197" i="8"/>
  <c r="I197" i="8"/>
  <c r="H197" i="8"/>
  <c r="G197" i="8"/>
  <c r="F197" i="8"/>
  <c r="E197" i="8"/>
  <c r="C197" i="8"/>
  <c r="B197" i="8"/>
  <c r="AH196" i="8"/>
  <c r="AO196" i="8" s="1"/>
  <c r="W196" i="8"/>
  <c r="V196" i="8"/>
  <c r="U196" i="8"/>
  <c r="T196" i="8"/>
  <c r="S196" i="8"/>
  <c r="R196" i="8"/>
  <c r="Q196" i="8"/>
  <c r="P196" i="8"/>
  <c r="O196" i="8"/>
  <c r="N196" i="8"/>
  <c r="M196" i="8"/>
  <c r="L196" i="8"/>
  <c r="AM196" i="8" s="1"/>
  <c r="K196" i="8"/>
  <c r="J196" i="8"/>
  <c r="I196" i="8"/>
  <c r="H196" i="8"/>
  <c r="G196" i="8"/>
  <c r="F196" i="8"/>
  <c r="E196" i="8"/>
  <c r="C196" i="8"/>
  <c r="B196" i="8"/>
  <c r="AH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AM195" i="8" s="1"/>
  <c r="K195" i="8"/>
  <c r="J195" i="8"/>
  <c r="I195" i="8"/>
  <c r="H195" i="8"/>
  <c r="G195" i="8"/>
  <c r="F195" i="8"/>
  <c r="E195" i="8"/>
  <c r="C195" i="8"/>
  <c r="B195" i="8"/>
  <c r="AH194" i="8"/>
  <c r="AO194" i="8" s="1"/>
  <c r="W194" i="8"/>
  <c r="V194" i="8"/>
  <c r="U194" i="8"/>
  <c r="T194" i="8"/>
  <c r="S194" i="8"/>
  <c r="R194" i="8"/>
  <c r="Q194" i="8"/>
  <c r="P194" i="8"/>
  <c r="O194" i="8"/>
  <c r="N194" i="8"/>
  <c r="M194" i="8"/>
  <c r="L194" i="8"/>
  <c r="AM194" i="8" s="1"/>
  <c r="K194" i="8"/>
  <c r="J194" i="8"/>
  <c r="I194" i="8"/>
  <c r="H194" i="8"/>
  <c r="G194" i="8"/>
  <c r="F194" i="8"/>
  <c r="E194" i="8"/>
  <c r="C194" i="8"/>
  <c r="B194" i="8"/>
  <c r="AH193" i="8"/>
  <c r="AO193" i="8" s="1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C193" i="8"/>
  <c r="B193" i="8"/>
  <c r="AH192" i="8"/>
  <c r="AI192" i="8" s="1"/>
  <c r="W192" i="8"/>
  <c r="V192" i="8"/>
  <c r="U192" i="8"/>
  <c r="T192" i="8"/>
  <c r="S192" i="8"/>
  <c r="R192" i="8"/>
  <c r="Q192" i="8"/>
  <c r="P192" i="8"/>
  <c r="O192" i="8"/>
  <c r="N192" i="8"/>
  <c r="M192" i="8"/>
  <c r="L192" i="8"/>
  <c r="AM192" i="8" s="1"/>
  <c r="K192" i="8"/>
  <c r="J192" i="8"/>
  <c r="I192" i="8"/>
  <c r="H192" i="8"/>
  <c r="G192" i="8"/>
  <c r="F192" i="8"/>
  <c r="E192" i="8"/>
  <c r="C192" i="8"/>
  <c r="B192" i="8"/>
  <c r="AH191" i="8"/>
  <c r="AO191" i="8" s="1"/>
  <c r="W191" i="8"/>
  <c r="V191" i="8"/>
  <c r="U191" i="8"/>
  <c r="T191" i="8"/>
  <c r="S191" i="8"/>
  <c r="R191" i="8"/>
  <c r="Q191" i="8"/>
  <c r="P191" i="8"/>
  <c r="O191" i="8"/>
  <c r="N191" i="8"/>
  <c r="M191" i="8"/>
  <c r="L191" i="8"/>
  <c r="AM191" i="8" s="1"/>
  <c r="K191" i="8"/>
  <c r="J191" i="8"/>
  <c r="I191" i="8"/>
  <c r="H191" i="8"/>
  <c r="G191" i="8"/>
  <c r="F191" i="8"/>
  <c r="E191" i="8"/>
  <c r="C191" i="8"/>
  <c r="B191" i="8"/>
  <c r="AH190" i="8"/>
  <c r="AO190" i="8" s="1"/>
  <c r="W190" i="8"/>
  <c r="V190" i="8"/>
  <c r="U190" i="8"/>
  <c r="T190" i="8"/>
  <c r="S190" i="8"/>
  <c r="R190" i="8"/>
  <c r="Q190" i="8"/>
  <c r="P190" i="8"/>
  <c r="O190" i="8"/>
  <c r="N190" i="8"/>
  <c r="M190" i="8"/>
  <c r="L190" i="8"/>
  <c r="AM190" i="8" s="1"/>
  <c r="K190" i="8"/>
  <c r="J190" i="8"/>
  <c r="I190" i="8"/>
  <c r="H190" i="8"/>
  <c r="G190" i="8"/>
  <c r="F190" i="8"/>
  <c r="E190" i="8"/>
  <c r="C190" i="8"/>
  <c r="B190" i="8"/>
  <c r="W189" i="8"/>
  <c r="V189" i="8"/>
  <c r="U189" i="8"/>
  <c r="T189" i="8"/>
  <c r="S189" i="8"/>
  <c r="R189" i="8"/>
  <c r="P189" i="8"/>
  <c r="G189" i="8"/>
  <c r="F189" i="8"/>
  <c r="E189" i="8"/>
  <c r="C189" i="8"/>
  <c r="B189" i="8"/>
  <c r="W188" i="8"/>
  <c r="V188" i="8"/>
  <c r="U188" i="8"/>
  <c r="T188" i="8"/>
  <c r="S188" i="8"/>
  <c r="R188" i="8"/>
  <c r="P188" i="8"/>
  <c r="G188" i="8"/>
  <c r="F188" i="8"/>
  <c r="E188" i="8"/>
  <c r="C188" i="8"/>
  <c r="B188" i="8"/>
  <c r="W187" i="8"/>
  <c r="V187" i="8"/>
  <c r="U187" i="8"/>
  <c r="T187" i="8"/>
  <c r="S187" i="8"/>
  <c r="R187" i="8"/>
  <c r="P187" i="8"/>
  <c r="G187" i="8"/>
  <c r="F187" i="8"/>
  <c r="E187" i="8"/>
  <c r="C187" i="8"/>
  <c r="B187" i="8"/>
  <c r="W186" i="8"/>
  <c r="V186" i="8"/>
  <c r="U186" i="8"/>
  <c r="T186" i="8"/>
  <c r="S186" i="8"/>
  <c r="R186" i="8"/>
  <c r="P186" i="8"/>
  <c r="G186" i="8"/>
  <c r="F186" i="8"/>
  <c r="E186" i="8"/>
  <c r="C186" i="8"/>
  <c r="B186" i="8"/>
  <c r="AO185" i="8"/>
  <c r="AH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C185" i="8"/>
  <c r="B185" i="8"/>
  <c r="AH184" i="8"/>
  <c r="AI184" i="8" s="1"/>
  <c r="W184" i="8"/>
  <c r="V184" i="8"/>
  <c r="U184" i="8"/>
  <c r="T184" i="8"/>
  <c r="S184" i="8"/>
  <c r="R184" i="8"/>
  <c r="Q184" i="8"/>
  <c r="P184" i="8"/>
  <c r="O184" i="8"/>
  <c r="N184" i="8"/>
  <c r="M184" i="8"/>
  <c r="L184" i="8"/>
  <c r="AM184" i="8" s="1"/>
  <c r="K184" i="8"/>
  <c r="J184" i="8"/>
  <c r="I184" i="8"/>
  <c r="H184" i="8"/>
  <c r="G184" i="8"/>
  <c r="F184" i="8"/>
  <c r="E184" i="8"/>
  <c r="C184" i="8"/>
  <c r="B184" i="8"/>
  <c r="W183" i="8"/>
  <c r="V183" i="8"/>
  <c r="U183" i="8"/>
  <c r="T183" i="8"/>
  <c r="S183" i="8"/>
  <c r="R183" i="8"/>
  <c r="P183" i="8"/>
  <c r="G183" i="8"/>
  <c r="F183" i="8"/>
  <c r="E183" i="8"/>
  <c r="C183" i="8"/>
  <c r="B183" i="8"/>
  <c r="W182" i="8"/>
  <c r="V182" i="8"/>
  <c r="U182" i="8"/>
  <c r="T182" i="8"/>
  <c r="S182" i="8"/>
  <c r="R182" i="8"/>
  <c r="Q182" i="8"/>
  <c r="P182" i="8"/>
  <c r="G182" i="8"/>
  <c r="F182" i="8"/>
  <c r="E182" i="8"/>
  <c r="C182" i="8"/>
  <c r="B182" i="8"/>
  <c r="W181" i="8"/>
  <c r="V181" i="8"/>
  <c r="U181" i="8"/>
  <c r="T181" i="8"/>
  <c r="S181" i="8"/>
  <c r="R181" i="8"/>
  <c r="P181" i="8"/>
  <c r="G181" i="8"/>
  <c r="F181" i="8"/>
  <c r="E181" i="8"/>
  <c r="C181" i="8"/>
  <c r="B181" i="8"/>
  <c r="W180" i="8"/>
  <c r="V180" i="8"/>
  <c r="U180" i="8"/>
  <c r="T180" i="8"/>
  <c r="S180" i="8"/>
  <c r="R180" i="8"/>
  <c r="P180" i="8"/>
  <c r="G180" i="8"/>
  <c r="F180" i="8"/>
  <c r="E180" i="8"/>
  <c r="C180" i="8"/>
  <c r="B180" i="8"/>
  <c r="AM179" i="8"/>
  <c r="AH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C179" i="8"/>
  <c r="B179" i="8"/>
  <c r="AH178" i="8"/>
  <c r="AO178" i="8" s="1"/>
  <c r="W178" i="8"/>
  <c r="V178" i="8"/>
  <c r="U178" i="8"/>
  <c r="T178" i="8"/>
  <c r="S178" i="8"/>
  <c r="R178" i="8"/>
  <c r="Q178" i="8"/>
  <c r="P178" i="8"/>
  <c r="O178" i="8"/>
  <c r="N178" i="8"/>
  <c r="M178" i="8"/>
  <c r="L178" i="8"/>
  <c r="AM178" i="8" s="1"/>
  <c r="K178" i="8"/>
  <c r="J178" i="8"/>
  <c r="I178" i="8"/>
  <c r="H178" i="8"/>
  <c r="G178" i="8"/>
  <c r="F178" i="8"/>
  <c r="E178" i="8"/>
  <c r="C178" i="8"/>
  <c r="B178" i="8"/>
  <c r="W177" i="8"/>
  <c r="V177" i="8"/>
  <c r="U177" i="8"/>
  <c r="T177" i="8"/>
  <c r="S177" i="8"/>
  <c r="R177" i="8"/>
  <c r="P177" i="8"/>
  <c r="G177" i="8"/>
  <c r="F177" i="8"/>
  <c r="E177" i="8"/>
  <c r="C177" i="8"/>
  <c r="B177" i="8"/>
  <c r="W176" i="8"/>
  <c r="V176" i="8"/>
  <c r="U176" i="8"/>
  <c r="T176" i="8"/>
  <c r="S176" i="8"/>
  <c r="R176" i="8"/>
  <c r="P176" i="8"/>
  <c r="G176" i="8"/>
  <c r="F176" i="8"/>
  <c r="E176" i="8"/>
  <c r="C176" i="8"/>
  <c r="B176" i="8"/>
  <c r="W175" i="8"/>
  <c r="V175" i="8"/>
  <c r="U175" i="8"/>
  <c r="T175" i="8"/>
  <c r="S175" i="8"/>
  <c r="R175" i="8"/>
  <c r="P175" i="8"/>
  <c r="G175" i="8"/>
  <c r="F175" i="8"/>
  <c r="E175" i="8"/>
  <c r="C175" i="8"/>
  <c r="B175" i="8"/>
  <c r="W174" i="8"/>
  <c r="V174" i="8"/>
  <c r="U174" i="8"/>
  <c r="T174" i="8"/>
  <c r="S174" i="8"/>
  <c r="R174" i="8"/>
  <c r="P174" i="8"/>
  <c r="G174" i="8"/>
  <c r="F174" i="8"/>
  <c r="E174" i="8"/>
  <c r="C174" i="8"/>
  <c r="B174" i="8"/>
  <c r="AH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AM173" i="8" s="1"/>
  <c r="K173" i="8"/>
  <c r="J173" i="8"/>
  <c r="I173" i="8"/>
  <c r="H173" i="8"/>
  <c r="G173" i="8"/>
  <c r="F173" i="8"/>
  <c r="E173" i="8"/>
  <c r="C173" i="8"/>
  <c r="B173" i="8"/>
  <c r="AH172" i="8"/>
  <c r="AO172" i="8" s="1"/>
  <c r="W172" i="8"/>
  <c r="V172" i="8"/>
  <c r="U172" i="8"/>
  <c r="T172" i="8"/>
  <c r="S172" i="8"/>
  <c r="R172" i="8"/>
  <c r="Q172" i="8"/>
  <c r="P172" i="8"/>
  <c r="O172" i="8"/>
  <c r="N172" i="8"/>
  <c r="M172" i="8"/>
  <c r="L172" i="8"/>
  <c r="AM172" i="8" s="1"/>
  <c r="K172" i="8"/>
  <c r="J172" i="8"/>
  <c r="I172" i="8"/>
  <c r="H172" i="8"/>
  <c r="G172" i="8"/>
  <c r="F172" i="8"/>
  <c r="E172" i="8"/>
  <c r="C172" i="8"/>
  <c r="B172" i="8"/>
  <c r="W171" i="8"/>
  <c r="V171" i="8"/>
  <c r="U171" i="8"/>
  <c r="T171" i="8"/>
  <c r="S171" i="8"/>
  <c r="R171" i="8"/>
  <c r="P171" i="8"/>
  <c r="G171" i="8"/>
  <c r="F171" i="8"/>
  <c r="E171" i="8"/>
  <c r="C171" i="8"/>
  <c r="B171" i="8"/>
  <c r="W170" i="8"/>
  <c r="V170" i="8"/>
  <c r="U170" i="8"/>
  <c r="T170" i="8"/>
  <c r="S170" i="8"/>
  <c r="R170" i="8"/>
  <c r="P170" i="8"/>
  <c r="G170" i="8"/>
  <c r="F170" i="8"/>
  <c r="E170" i="8"/>
  <c r="C170" i="8"/>
  <c r="B170" i="8"/>
  <c r="W169" i="8"/>
  <c r="V169" i="8"/>
  <c r="U169" i="8"/>
  <c r="T169" i="8"/>
  <c r="S169" i="8"/>
  <c r="R169" i="8"/>
  <c r="P169" i="8"/>
  <c r="G169" i="8"/>
  <c r="F169" i="8"/>
  <c r="E169" i="8"/>
  <c r="C169" i="8"/>
  <c r="B169" i="8"/>
  <c r="W168" i="8"/>
  <c r="V168" i="8"/>
  <c r="U168" i="8"/>
  <c r="T168" i="8"/>
  <c r="S168" i="8"/>
  <c r="R168" i="8"/>
  <c r="P168" i="8"/>
  <c r="G168" i="8"/>
  <c r="F168" i="8"/>
  <c r="E168" i="8"/>
  <c r="C168" i="8"/>
  <c r="B168" i="8"/>
  <c r="AH167" i="8"/>
  <c r="AO167" i="8" s="1"/>
  <c r="W167" i="8"/>
  <c r="V167" i="8"/>
  <c r="U167" i="8"/>
  <c r="T167" i="8"/>
  <c r="S167" i="8"/>
  <c r="R167" i="8"/>
  <c r="Q167" i="8"/>
  <c r="P167" i="8"/>
  <c r="O167" i="8"/>
  <c r="N167" i="8"/>
  <c r="M167" i="8"/>
  <c r="L167" i="8"/>
  <c r="AM167" i="8" s="1"/>
  <c r="K167" i="8"/>
  <c r="J167" i="8"/>
  <c r="I167" i="8"/>
  <c r="H167" i="8"/>
  <c r="G167" i="8"/>
  <c r="F167" i="8"/>
  <c r="E167" i="8"/>
  <c r="C167" i="8"/>
  <c r="B167" i="8"/>
  <c r="AH166" i="8"/>
  <c r="AO166" i="8" s="1"/>
  <c r="W166" i="8"/>
  <c r="V166" i="8"/>
  <c r="U166" i="8"/>
  <c r="T166" i="8"/>
  <c r="S166" i="8"/>
  <c r="R166" i="8"/>
  <c r="Q166" i="8"/>
  <c r="P166" i="8"/>
  <c r="O166" i="8"/>
  <c r="N166" i="8"/>
  <c r="M166" i="8"/>
  <c r="L166" i="8"/>
  <c r="AM166" i="8" s="1"/>
  <c r="K166" i="8"/>
  <c r="J166" i="8"/>
  <c r="I166" i="8"/>
  <c r="H166" i="8"/>
  <c r="G166" i="8"/>
  <c r="F166" i="8"/>
  <c r="E166" i="8"/>
  <c r="C166" i="8"/>
  <c r="B166" i="8"/>
  <c r="W165" i="8"/>
  <c r="V165" i="8"/>
  <c r="U165" i="8"/>
  <c r="T165" i="8"/>
  <c r="S165" i="8"/>
  <c r="R165" i="8"/>
  <c r="P165" i="8"/>
  <c r="G165" i="8"/>
  <c r="F165" i="8"/>
  <c r="E165" i="8"/>
  <c r="C165" i="8"/>
  <c r="B165" i="8"/>
  <c r="W164" i="8"/>
  <c r="V164" i="8"/>
  <c r="U164" i="8"/>
  <c r="T164" i="8"/>
  <c r="S164" i="8"/>
  <c r="R164" i="8"/>
  <c r="P164" i="8"/>
  <c r="G164" i="8"/>
  <c r="F164" i="8"/>
  <c r="E164" i="8"/>
  <c r="C164" i="8"/>
  <c r="B164" i="8"/>
  <c r="W163" i="8"/>
  <c r="V163" i="8"/>
  <c r="U163" i="8"/>
  <c r="T163" i="8"/>
  <c r="S163" i="8"/>
  <c r="R163" i="8"/>
  <c r="P163" i="8"/>
  <c r="G163" i="8"/>
  <c r="F163" i="8"/>
  <c r="E163" i="8"/>
  <c r="C163" i="8"/>
  <c r="B163" i="8"/>
  <c r="W162" i="8"/>
  <c r="V162" i="8"/>
  <c r="U162" i="8"/>
  <c r="T162" i="8"/>
  <c r="S162" i="8"/>
  <c r="R162" i="8"/>
  <c r="P162" i="8"/>
  <c r="G162" i="8"/>
  <c r="F162" i="8"/>
  <c r="E162" i="8"/>
  <c r="C162" i="8"/>
  <c r="B162" i="8"/>
  <c r="AH161" i="8"/>
  <c r="AO161" i="8" s="1"/>
  <c r="W161" i="8"/>
  <c r="V161" i="8"/>
  <c r="U161" i="8"/>
  <c r="T161" i="8"/>
  <c r="S161" i="8"/>
  <c r="R161" i="8"/>
  <c r="Q161" i="8"/>
  <c r="P161" i="8"/>
  <c r="O161" i="8"/>
  <c r="N161" i="8"/>
  <c r="M161" i="8"/>
  <c r="L161" i="8"/>
  <c r="AM161" i="8" s="1"/>
  <c r="K161" i="8"/>
  <c r="J161" i="8"/>
  <c r="I161" i="8"/>
  <c r="H161" i="8"/>
  <c r="G161" i="8"/>
  <c r="F161" i="8"/>
  <c r="E161" i="8"/>
  <c r="C161" i="8"/>
  <c r="B161" i="8"/>
  <c r="AH160" i="8"/>
  <c r="AI160" i="8" s="1"/>
  <c r="W160" i="8"/>
  <c r="V160" i="8"/>
  <c r="U160" i="8"/>
  <c r="T160" i="8"/>
  <c r="S160" i="8"/>
  <c r="R160" i="8"/>
  <c r="Q160" i="8"/>
  <c r="P160" i="8"/>
  <c r="O160" i="8"/>
  <c r="N160" i="8"/>
  <c r="M160" i="8"/>
  <c r="L160" i="8"/>
  <c r="AM160" i="8" s="1"/>
  <c r="K160" i="8"/>
  <c r="J160" i="8"/>
  <c r="I160" i="8"/>
  <c r="H160" i="8"/>
  <c r="G160" i="8"/>
  <c r="F160" i="8"/>
  <c r="E160" i="8"/>
  <c r="C160" i="8"/>
  <c r="B160" i="8"/>
  <c r="W159" i="8"/>
  <c r="V159" i="8"/>
  <c r="U159" i="8"/>
  <c r="T159" i="8"/>
  <c r="S159" i="8"/>
  <c r="R159" i="8"/>
  <c r="P159" i="8"/>
  <c r="G159" i="8"/>
  <c r="F159" i="8"/>
  <c r="E159" i="8"/>
  <c r="C159" i="8"/>
  <c r="B159" i="8"/>
  <c r="W158" i="8"/>
  <c r="V158" i="8"/>
  <c r="U158" i="8"/>
  <c r="T158" i="8"/>
  <c r="S158" i="8"/>
  <c r="R158" i="8"/>
  <c r="P158" i="8"/>
  <c r="G158" i="8"/>
  <c r="F158" i="8"/>
  <c r="E158" i="8"/>
  <c r="C158" i="8"/>
  <c r="B158" i="8"/>
  <c r="W157" i="8"/>
  <c r="V157" i="8"/>
  <c r="U157" i="8"/>
  <c r="T157" i="8"/>
  <c r="S157" i="8"/>
  <c r="R157" i="8"/>
  <c r="P157" i="8"/>
  <c r="G157" i="8"/>
  <c r="F157" i="8"/>
  <c r="E157" i="8"/>
  <c r="C157" i="8"/>
  <c r="B157" i="8"/>
  <c r="W156" i="8"/>
  <c r="V156" i="8"/>
  <c r="U156" i="8"/>
  <c r="T156" i="8"/>
  <c r="S156" i="8"/>
  <c r="R156" i="8"/>
  <c r="P156" i="8"/>
  <c r="G156" i="8"/>
  <c r="F156" i="8"/>
  <c r="E156" i="8"/>
  <c r="C156" i="8"/>
  <c r="B156" i="8"/>
  <c r="AH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AM155" i="8" s="1"/>
  <c r="K155" i="8"/>
  <c r="J155" i="8"/>
  <c r="I155" i="8"/>
  <c r="H155" i="8"/>
  <c r="G155" i="8"/>
  <c r="F155" i="8"/>
  <c r="E155" i="8"/>
  <c r="C155" i="8"/>
  <c r="B155" i="8"/>
  <c r="AH154" i="8"/>
  <c r="AO154" i="8" s="1"/>
  <c r="W154" i="8"/>
  <c r="V154" i="8"/>
  <c r="U154" i="8"/>
  <c r="T154" i="8"/>
  <c r="S154" i="8"/>
  <c r="R154" i="8"/>
  <c r="Q154" i="8"/>
  <c r="P154" i="8"/>
  <c r="O154" i="8"/>
  <c r="N154" i="8"/>
  <c r="M154" i="8"/>
  <c r="L154" i="8"/>
  <c r="AM154" i="8" s="1"/>
  <c r="K154" i="8"/>
  <c r="J154" i="8"/>
  <c r="I154" i="8"/>
  <c r="H154" i="8"/>
  <c r="G154" i="8"/>
  <c r="F154" i="8"/>
  <c r="E154" i="8"/>
  <c r="C154" i="8"/>
  <c r="B154" i="8"/>
  <c r="AH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AM153" i="8" s="1"/>
  <c r="K153" i="8"/>
  <c r="J153" i="8"/>
  <c r="I153" i="8"/>
  <c r="H153" i="8"/>
  <c r="G153" i="8"/>
  <c r="F153" i="8"/>
  <c r="E153" i="8"/>
  <c r="C153" i="8"/>
  <c r="B153" i="8"/>
  <c r="AH152" i="8"/>
  <c r="AI152" i="8" s="1"/>
  <c r="W152" i="8"/>
  <c r="V152" i="8"/>
  <c r="U152" i="8"/>
  <c r="T152" i="8"/>
  <c r="S152" i="8"/>
  <c r="R152" i="8"/>
  <c r="Q152" i="8"/>
  <c r="P152" i="8"/>
  <c r="O152" i="8"/>
  <c r="N152" i="8"/>
  <c r="M152" i="8"/>
  <c r="L152" i="8"/>
  <c r="AM152" i="8" s="1"/>
  <c r="K152" i="8"/>
  <c r="J152" i="8"/>
  <c r="I152" i="8"/>
  <c r="H152" i="8"/>
  <c r="G152" i="8"/>
  <c r="F152" i="8"/>
  <c r="E152" i="8"/>
  <c r="C152" i="8"/>
  <c r="B152" i="8"/>
  <c r="W151" i="8"/>
  <c r="V151" i="8"/>
  <c r="U151" i="8"/>
  <c r="T151" i="8"/>
  <c r="S151" i="8"/>
  <c r="R151" i="8"/>
  <c r="P151" i="8"/>
  <c r="G151" i="8"/>
  <c r="F151" i="8"/>
  <c r="E151" i="8"/>
  <c r="C151" i="8"/>
  <c r="B151" i="8"/>
  <c r="W150" i="8"/>
  <c r="V150" i="8"/>
  <c r="U150" i="8"/>
  <c r="T150" i="8"/>
  <c r="S150" i="8"/>
  <c r="R150" i="8"/>
  <c r="P150" i="8"/>
  <c r="G150" i="8"/>
  <c r="F150" i="8"/>
  <c r="E150" i="8"/>
  <c r="C150" i="8"/>
  <c r="B150" i="8"/>
  <c r="W149" i="8"/>
  <c r="V149" i="8"/>
  <c r="U149" i="8"/>
  <c r="T149" i="8"/>
  <c r="S149" i="8"/>
  <c r="R149" i="8"/>
  <c r="P149" i="8"/>
  <c r="G149" i="8"/>
  <c r="F149" i="8"/>
  <c r="E149" i="8"/>
  <c r="C149" i="8"/>
  <c r="B149" i="8"/>
  <c r="W148" i="8"/>
  <c r="V148" i="8"/>
  <c r="U148" i="8"/>
  <c r="T148" i="8"/>
  <c r="S148" i="8"/>
  <c r="R148" i="8"/>
  <c r="P148" i="8"/>
  <c r="G148" i="8"/>
  <c r="F148" i="8"/>
  <c r="E148" i="8"/>
  <c r="C148" i="8"/>
  <c r="B148" i="8"/>
  <c r="W147" i="8"/>
  <c r="V147" i="8"/>
  <c r="U147" i="8"/>
  <c r="T147" i="8"/>
  <c r="S147" i="8"/>
  <c r="R147" i="8"/>
  <c r="P147" i="8"/>
  <c r="G147" i="8"/>
  <c r="F147" i="8"/>
  <c r="E147" i="8"/>
  <c r="C147" i="8"/>
  <c r="B147" i="8"/>
  <c r="W146" i="8"/>
  <c r="V146" i="8"/>
  <c r="U146" i="8"/>
  <c r="T146" i="8"/>
  <c r="S146" i="8"/>
  <c r="R146" i="8"/>
  <c r="P146" i="8"/>
  <c r="G146" i="8"/>
  <c r="F146" i="8"/>
  <c r="E146" i="8"/>
  <c r="C146" i="8"/>
  <c r="B146" i="8"/>
  <c r="W145" i="8"/>
  <c r="V145" i="8"/>
  <c r="U145" i="8"/>
  <c r="T145" i="8"/>
  <c r="S145" i="8"/>
  <c r="R145" i="8"/>
  <c r="P145" i="8"/>
  <c r="G145" i="8"/>
  <c r="F145" i="8"/>
  <c r="E145" i="8"/>
  <c r="C145" i="8"/>
  <c r="B145" i="8"/>
  <c r="AO144" i="8"/>
  <c r="AH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AM144" i="8" s="1"/>
  <c r="K144" i="8"/>
  <c r="J144" i="8"/>
  <c r="I144" i="8"/>
  <c r="H144" i="8"/>
  <c r="G144" i="8"/>
  <c r="F144" i="8"/>
  <c r="E144" i="8"/>
  <c r="C144" i="8"/>
  <c r="B144" i="8"/>
  <c r="AH143" i="8"/>
  <c r="AO143" i="8" s="1"/>
  <c r="W143" i="8"/>
  <c r="V143" i="8"/>
  <c r="U143" i="8"/>
  <c r="T143" i="8"/>
  <c r="S143" i="8"/>
  <c r="R143" i="8"/>
  <c r="Q143" i="8"/>
  <c r="P143" i="8"/>
  <c r="O143" i="8"/>
  <c r="N143" i="8"/>
  <c r="M143" i="8"/>
  <c r="L143" i="8"/>
  <c r="AM143" i="8" s="1"/>
  <c r="K143" i="8"/>
  <c r="J143" i="8"/>
  <c r="I143" i="8"/>
  <c r="H143" i="8"/>
  <c r="G143" i="8"/>
  <c r="F143" i="8"/>
  <c r="E143" i="8"/>
  <c r="C143" i="8"/>
  <c r="B143" i="8"/>
  <c r="AH142" i="8"/>
  <c r="AO142" i="8" s="1"/>
  <c r="W142" i="8"/>
  <c r="V142" i="8"/>
  <c r="U142" i="8"/>
  <c r="T142" i="8"/>
  <c r="S142" i="8"/>
  <c r="R142" i="8"/>
  <c r="Q142" i="8"/>
  <c r="P142" i="8"/>
  <c r="O142" i="8"/>
  <c r="N142" i="8"/>
  <c r="M142" i="8"/>
  <c r="L142" i="8"/>
  <c r="AM142" i="8" s="1"/>
  <c r="K142" i="8"/>
  <c r="J142" i="8"/>
  <c r="I142" i="8"/>
  <c r="H142" i="8"/>
  <c r="G142" i="8"/>
  <c r="F142" i="8"/>
  <c r="E142" i="8"/>
  <c r="C142" i="8"/>
  <c r="B142" i="8"/>
  <c r="AH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AM141" i="8" s="1"/>
  <c r="K141" i="8"/>
  <c r="J141" i="8"/>
  <c r="I141" i="8"/>
  <c r="H141" i="8"/>
  <c r="G141" i="8"/>
  <c r="F141" i="8"/>
  <c r="E141" i="8"/>
  <c r="C141" i="8"/>
  <c r="B141" i="8"/>
  <c r="W140" i="8"/>
  <c r="V140" i="8"/>
  <c r="U140" i="8"/>
  <c r="T140" i="8"/>
  <c r="S140" i="8"/>
  <c r="R140" i="8"/>
  <c r="P140" i="8"/>
  <c r="G140" i="8"/>
  <c r="F140" i="8"/>
  <c r="E140" i="8"/>
  <c r="C140" i="8"/>
  <c r="B140" i="8"/>
  <c r="W139" i="8"/>
  <c r="V139" i="8"/>
  <c r="U139" i="8"/>
  <c r="T139" i="8"/>
  <c r="S139" i="8"/>
  <c r="R139" i="8"/>
  <c r="P139" i="8"/>
  <c r="G139" i="8"/>
  <c r="F139" i="8"/>
  <c r="E139" i="8"/>
  <c r="C139" i="8"/>
  <c r="B139" i="8"/>
  <c r="W138" i="8"/>
  <c r="V138" i="8"/>
  <c r="U138" i="8"/>
  <c r="T138" i="8"/>
  <c r="S138" i="8"/>
  <c r="R138" i="8"/>
  <c r="P138" i="8"/>
  <c r="G138" i="8"/>
  <c r="F138" i="8"/>
  <c r="E138" i="8"/>
  <c r="C138" i="8"/>
  <c r="B138" i="8"/>
  <c r="W137" i="8"/>
  <c r="V137" i="8"/>
  <c r="U137" i="8"/>
  <c r="T137" i="8"/>
  <c r="S137" i="8"/>
  <c r="R137" i="8"/>
  <c r="P137" i="8"/>
  <c r="G137" i="8"/>
  <c r="F137" i="8"/>
  <c r="E137" i="8"/>
  <c r="C137" i="8"/>
  <c r="B137" i="8"/>
  <c r="W136" i="8"/>
  <c r="V136" i="8"/>
  <c r="U136" i="8"/>
  <c r="T136" i="8"/>
  <c r="S136" i="8"/>
  <c r="R136" i="8"/>
  <c r="P136" i="8"/>
  <c r="G136" i="8"/>
  <c r="F136" i="8"/>
  <c r="E136" i="8"/>
  <c r="C136" i="8"/>
  <c r="B136" i="8"/>
  <c r="W135" i="8"/>
  <c r="V135" i="8"/>
  <c r="U135" i="8"/>
  <c r="T135" i="8"/>
  <c r="S135" i="8"/>
  <c r="R135" i="8"/>
  <c r="P135" i="8"/>
  <c r="G135" i="8"/>
  <c r="F135" i="8"/>
  <c r="E135" i="8"/>
  <c r="C135" i="8"/>
  <c r="B135" i="8"/>
  <c r="W134" i="8"/>
  <c r="V134" i="8"/>
  <c r="U134" i="8"/>
  <c r="T134" i="8"/>
  <c r="S134" i="8"/>
  <c r="R134" i="8"/>
  <c r="P134" i="8"/>
  <c r="G134" i="8"/>
  <c r="F134" i="8"/>
  <c r="E134" i="8"/>
  <c r="C134" i="8"/>
  <c r="B134" i="8"/>
  <c r="AH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AM133" i="8" s="1"/>
  <c r="K133" i="8"/>
  <c r="J133" i="8"/>
  <c r="I133" i="8"/>
  <c r="H133" i="8"/>
  <c r="G133" i="8"/>
  <c r="F133" i="8"/>
  <c r="E133" i="8"/>
  <c r="C133" i="8"/>
  <c r="B133" i="8"/>
  <c r="AH132" i="8"/>
  <c r="AO132" i="8" s="1"/>
  <c r="W132" i="8"/>
  <c r="V132" i="8"/>
  <c r="U132" i="8"/>
  <c r="T132" i="8"/>
  <c r="S132" i="8"/>
  <c r="R132" i="8"/>
  <c r="Q132" i="8"/>
  <c r="P132" i="8"/>
  <c r="O132" i="8"/>
  <c r="N132" i="8"/>
  <c r="M132" i="8"/>
  <c r="L132" i="8"/>
  <c r="AM132" i="8" s="1"/>
  <c r="K132" i="8"/>
  <c r="J132" i="8"/>
  <c r="I132" i="8"/>
  <c r="H132" i="8"/>
  <c r="G132" i="8"/>
  <c r="F132" i="8"/>
  <c r="E132" i="8"/>
  <c r="C132" i="8"/>
  <c r="B132" i="8"/>
  <c r="AH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AM131" i="8" s="1"/>
  <c r="K131" i="8"/>
  <c r="J131" i="8"/>
  <c r="I131" i="8"/>
  <c r="H131" i="8"/>
  <c r="G131" i="8"/>
  <c r="F131" i="8"/>
  <c r="E131" i="8"/>
  <c r="C131" i="8"/>
  <c r="B131" i="8"/>
  <c r="AH130" i="8"/>
  <c r="AO130" i="8" s="1"/>
  <c r="W130" i="8"/>
  <c r="V130" i="8"/>
  <c r="U130" i="8"/>
  <c r="T130" i="8"/>
  <c r="S130" i="8"/>
  <c r="R130" i="8"/>
  <c r="Q130" i="8"/>
  <c r="P130" i="8"/>
  <c r="O130" i="8"/>
  <c r="N130" i="8"/>
  <c r="M130" i="8"/>
  <c r="L130" i="8"/>
  <c r="AM130" i="8" s="1"/>
  <c r="K130" i="8"/>
  <c r="J130" i="8"/>
  <c r="I130" i="8"/>
  <c r="H130" i="8"/>
  <c r="G130" i="8"/>
  <c r="F130" i="8"/>
  <c r="E130" i="8"/>
  <c r="C130" i="8"/>
  <c r="B130" i="8"/>
  <c r="W129" i="8"/>
  <c r="V129" i="8"/>
  <c r="U129" i="8"/>
  <c r="T129" i="8"/>
  <c r="S129" i="8"/>
  <c r="R129" i="8"/>
  <c r="P129" i="8"/>
  <c r="G129" i="8"/>
  <c r="F129" i="8"/>
  <c r="E129" i="8"/>
  <c r="C129" i="8"/>
  <c r="B129" i="8"/>
  <c r="W128" i="8"/>
  <c r="V128" i="8"/>
  <c r="U128" i="8"/>
  <c r="T128" i="8"/>
  <c r="S128" i="8"/>
  <c r="R128" i="8"/>
  <c r="P128" i="8"/>
  <c r="G128" i="8"/>
  <c r="F128" i="8"/>
  <c r="E128" i="8"/>
  <c r="C128" i="8"/>
  <c r="B128" i="8"/>
  <c r="W127" i="8"/>
  <c r="V127" i="8"/>
  <c r="U127" i="8"/>
  <c r="T127" i="8"/>
  <c r="S127" i="8"/>
  <c r="R127" i="8"/>
  <c r="P127" i="8"/>
  <c r="G127" i="8"/>
  <c r="F127" i="8"/>
  <c r="E127" i="8"/>
  <c r="C127" i="8"/>
  <c r="B127" i="8"/>
  <c r="W126" i="8"/>
  <c r="V126" i="8"/>
  <c r="U126" i="8"/>
  <c r="T126" i="8"/>
  <c r="S126" i="8"/>
  <c r="R126" i="8"/>
  <c r="P126" i="8"/>
  <c r="G126" i="8"/>
  <c r="F126" i="8"/>
  <c r="E126" i="8"/>
  <c r="C126" i="8"/>
  <c r="B126" i="8"/>
  <c r="W125" i="8"/>
  <c r="V125" i="8"/>
  <c r="U125" i="8"/>
  <c r="T125" i="8"/>
  <c r="S125" i="8"/>
  <c r="R125" i="8"/>
  <c r="P125" i="8"/>
  <c r="G125" i="8"/>
  <c r="F125" i="8"/>
  <c r="E125" i="8"/>
  <c r="C125" i="8"/>
  <c r="B125" i="8"/>
  <c r="W124" i="8"/>
  <c r="V124" i="8"/>
  <c r="U124" i="8"/>
  <c r="T124" i="8"/>
  <c r="S124" i="8"/>
  <c r="R124" i="8"/>
  <c r="P124" i="8"/>
  <c r="G124" i="8"/>
  <c r="F124" i="8"/>
  <c r="E124" i="8"/>
  <c r="C124" i="8"/>
  <c r="B124" i="8"/>
  <c r="W123" i="8"/>
  <c r="V123" i="8"/>
  <c r="U123" i="8"/>
  <c r="T123" i="8"/>
  <c r="S123" i="8"/>
  <c r="R123" i="8"/>
  <c r="P123" i="8"/>
  <c r="G123" i="8"/>
  <c r="F123" i="8"/>
  <c r="E123" i="8"/>
  <c r="C123" i="8"/>
  <c r="B123" i="8"/>
  <c r="AO122" i="8"/>
  <c r="AH122" i="8"/>
  <c r="AI122" i="8" s="1"/>
  <c r="W122" i="8"/>
  <c r="V122" i="8"/>
  <c r="U122" i="8"/>
  <c r="T122" i="8"/>
  <c r="S122" i="8"/>
  <c r="R122" i="8"/>
  <c r="Q122" i="8"/>
  <c r="P122" i="8"/>
  <c r="O122" i="8"/>
  <c r="N122" i="8"/>
  <c r="M122" i="8"/>
  <c r="L122" i="8"/>
  <c r="AM122" i="8" s="1"/>
  <c r="K122" i="8"/>
  <c r="J122" i="8"/>
  <c r="I122" i="8"/>
  <c r="H122" i="8"/>
  <c r="G122" i="8"/>
  <c r="F122" i="8"/>
  <c r="E122" i="8"/>
  <c r="C122" i="8"/>
  <c r="B122" i="8"/>
  <c r="AH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AM121" i="8" s="1"/>
  <c r="K121" i="8"/>
  <c r="J121" i="8"/>
  <c r="I121" i="8"/>
  <c r="H121" i="8"/>
  <c r="G121" i="8"/>
  <c r="F121" i="8"/>
  <c r="E121" i="8"/>
  <c r="C121" i="8"/>
  <c r="B121" i="8"/>
  <c r="AH120" i="8"/>
  <c r="AI120" i="8" s="1"/>
  <c r="W120" i="8"/>
  <c r="V120" i="8"/>
  <c r="U120" i="8"/>
  <c r="T120" i="8"/>
  <c r="S120" i="8"/>
  <c r="R120" i="8"/>
  <c r="Q120" i="8"/>
  <c r="P120" i="8"/>
  <c r="O120" i="8"/>
  <c r="N120" i="8"/>
  <c r="M120" i="8"/>
  <c r="L120" i="8"/>
  <c r="AM120" i="8" s="1"/>
  <c r="K120" i="8"/>
  <c r="J120" i="8"/>
  <c r="I120" i="8"/>
  <c r="H120" i="8"/>
  <c r="G120" i="8"/>
  <c r="F120" i="8"/>
  <c r="E120" i="8"/>
  <c r="C120" i="8"/>
  <c r="B120" i="8"/>
  <c r="AM119" i="8"/>
  <c r="AH119" i="8"/>
  <c r="AI119" i="8" s="1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C119" i="8"/>
  <c r="B119" i="8"/>
  <c r="W118" i="8"/>
  <c r="V118" i="8"/>
  <c r="U118" i="8"/>
  <c r="T118" i="8"/>
  <c r="S118" i="8"/>
  <c r="R118" i="8"/>
  <c r="P118" i="8"/>
  <c r="G118" i="8"/>
  <c r="F118" i="8"/>
  <c r="E118" i="8"/>
  <c r="C118" i="8"/>
  <c r="B118" i="8"/>
  <c r="W117" i="8"/>
  <c r="V117" i="8"/>
  <c r="U117" i="8"/>
  <c r="T117" i="8"/>
  <c r="S117" i="8"/>
  <c r="R117" i="8"/>
  <c r="P117" i="8"/>
  <c r="G117" i="8"/>
  <c r="F117" i="8"/>
  <c r="E117" i="8"/>
  <c r="C117" i="8"/>
  <c r="B117" i="8"/>
  <c r="W116" i="8"/>
  <c r="V116" i="8"/>
  <c r="U116" i="8"/>
  <c r="T116" i="8"/>
  <c r="S116" i="8"/>
  <c r="R116" i="8"/>
  <c r="P116" i="8"/>
  <c r="G116" i="8"/>
  <c r="F116" i="8"/>
  <c r="E116" i="8"/>
  <c r="C116" i="8"/>
  <c r="B116" i="8"/>
  <c r="W115" i="8"/>
  <c r="V115" i="8"/>
  <c r="U115" i="8"/>
  <c r="T115" i="8"/>
  <c r="S115" i="8"/>
  <c r="R115" i="8"/>
  <c r="P115" i="8"/>
  <c r="G115" i="8"/>
  <c r="F115" i="8"/>
  <c r="E115" i="8"/>
  <c r="C115" i="8"/>
  <c r="B115" i="8"/>
  <c r="W114" i="8"/>
  <c r="V114" i="8"/>
  <c r="U114" i="8"/>
  <c r="T114" i="8"/>
  <c r="S114" i="8"/>
  <c r="R114" i="8"/>
  <c r="P114" i="8"/>
  <c r="G114" i="8"/>
  <c r="F114" i="8"/>
  <c r="E114" i="8"/>
  <c r="C114" i="8"/>
  <c r="B114" i="8"/>
  <c r="W113" i="8"/>
  <c r="V113" i="8"/>
  <c r="U113" i="8"/>
  <c r="T113" i="8"/>
  <c r="S113" i="8"/>
  <c r="R113" i="8"/>
  <c r="P113" i="8"/>
  <c r="G113" i="8"/>
  <c r="F113" i="8"/>
  <c r="E113" i="8"/>
  <c r="C113" i="8"/>
  <c r="B113" i="8"/>
  <c r="W112" i="8"/>
  <c r="V112" i="8"/>
  <c r="U112" i="8"/>
  <c r="T112" i="8"/>
  <c r="S112" i="8"/>
  <c r="R112" i="8"/>
  <c r="P112" i="8"/>
  <c r="G112" i="8"/>
  <c r="F112" i="8"/>
  <c r="E112" i="8"/>
  <c r="C112" i="8"/>
  <c r="B112" i="8"/>
  <c r="AM111" i="8"/>
  <c r="AH111" i="8"/>
  <c r="AI111" i="8" s="1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C111" i="8"/>
  <c r="B111" i="8"/>
  <c r="AH110" i="8"/>
  <c r="AO110" i="8" s="1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C110" i="8"/>
  <c r="B110" i="8"/>
  <c r="AH109" i="8"/>
  <c r="AI109" i="8" s="1"/>
  <c r="W109" i="8"/>
  <c r="V109" i="8"/>
  <c r="U109" i="8"/>
  <c r="T109" i="8"/>
  <c r="S109" i="8"/>
  <c r="R109" i="8"/>
  <c r="Q109" i="8"/>
  <c r="P109" i="8"/>
  <c r="O109" i="8"/>
  <c r="N109" i="8"/>
  <c r="M109" i="8"/>
  <c r="L109" i="8"/>
  <c r="AM109" i="8" s="1"/>
  <c r="K109" i="8"/>
  <c r="J109" i="8"/>
  <c r="I109" i="8"/>
  <c r="H109" i="8"/>
  <c r="G109" i="8"/>
  <c r="F109" i="8"/>
  <c r="E109" i="8"/>
  <c r="C109" i="8"/>
  <c r="B109" i="8"/>
  <c r="AH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AM108" i="8" s="1"/>
  <c r="K108" i="8"/>
  <c r="J108" i="8"/>
  <c r="I108" i="8"/>
  <c r="H108" i="8"/>
  <c r="G108" i="8"/>
  <c r="F108" i="8"/>
  <c r="E108" i="8"/>
  <c r="C108" i="8"/>
  <c r="B108" i="8"/>
  <c r="W107" i="8"/>
  <c r="V107" i="8"/>
  <c r="U107" i="8"/>
  <c r="T107" i="8"/>
  <c r="S107" i="8"/>
  <c r="R107" i="8"/>
  <c r="P107" i="8"/>
  <c r="G107" i="8"/>
  <c r="F107" i="8"/>
  <c r="E107" i="8"/>
  <c r="C107" i="8"/>
  <c r="B107" i="8"/>
  <c r="W106" i="8"/>
  <c r="V106" i="8"/>
  <c r="U106" i="8"/>
  <c r="T106" i="8"/>
  <c r="S106" i="8"/>
  <c r="R106" i="8"/>
  <c r="P106" i="8"/>
  <c r="G106" i="8"/>
  <c r="F106" i="8"/>
  <c r="E106" i="8"/>
  <c r="C106" i="8"/>
  <c r="B106" i="8"/>
  <c r="W105" i="8"/>
  <c r="V105" i="8"/>
  <c r="U105" i="8"/>
  <c r="T105" i="8"/>
  <c r="S105" i="8"/>
  <c r="R105" i="8"/>
  <c r="P105" i="8"/>
  <c r="G105" i="8"/>
  <c r="F105" i="8"/>
  <c r="E105" i="8"/>
  <c r="C105" i="8"/>
  <c r="B105" i="8"/>
  <c r="W104" i="8"/>
  <c r="V104" i="8"/>
  <c r="U104" i="8"/>
  <c r="T104" i="8"/>
  <c r="S104" i="8"/>
  <c r="R104" i="8"/>
  <c r="Q104" i="8"/>
  <c r="P104" i="8"/>
  <c r="J104" i="8"/>
  <c r="I104" i="8"/>
  <c r="G104" i="8"/>
  <c r="F104" i="8"/>
  <c r="E104" i="8"/>
  <c r="C104" i="8"/>
  <c r="B104" i="8"/>
  <c r="W103" i="8"/>
  <c r="V103" i="8"/>
  <c r="U103" i="8"/>
  <c r="T103" i="8"/>
  <c r="S103" i="8"/>
  <c r="R103" i="8"/>
  <c r="P103" i="8"/>
  <c r="G103" i="8"/>
  <c r="F103" i="8"/>
  <c r="E103" i="8"/>
  <c r="C103" i="8"/>
  <c r="B103" i="8"/>
  <c r="W102" i="8"/>
  <c r="V102" i="8"/>
  <c r="U102" i="8"/>
  <c r="T102" i="8"/>
  <c r="S102" i="8"/>
  <c r="R102" i="8"/>
  <c r="P102" i="8"/>
  <c r="G102" i="8"/>
  <c r="F102" i="8"/>
  <c r="E102" i="8"/>
  <c r="C102" i="8"/>
  <c r="B102" i="8"/>
  <c r="W101" i="8"/>
  <c r="V101" i="8"/>
  <c r="U101" i="8"/>
  <c r="T101" i="8"/>
  <c r="S101" i="8"/>
  <c r="R101" i="8"/>
  <c r="P101" i="8"/>
  <c r="G101" i="8"/>
  <c r="F101" i="8"/>
  <c r="E101" i="8"/>
  <c r="C101" i="8"/>
  <c r="B101" i="8"/>
  <c r="AH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AM100" i="8" s="1"/>
  <c r="K100" i="8"/>
  <c r="J100" i="8"/>
  <c r="I100" i="8"/>
  <c r="H100" i="8"/>
  <c r="G100" i="8"/>
  <c r="F100" i="8"/>
  <c r="E100" i="8"/>
  <c r="C100" i="8"/>
  <c r="B100" i="8"/>
  <c r="AH99" i="8"/>
  <c r="W99" i="8"/>
  <c r="V99" i="8"/>
  <c r="U99" i="8"/>
  <c r="T99" i="8"/>
  <c r="S99" i="8"/>
  <c r="R99" i="8"/>
  <c r="Q99" i="8"/>
  <c r="P99" i="8"/>
  <c r="O99" i="8"/>
  <c r="N99" i="8"/>
  <c r="M99" i="8"/>
  <c r="L99" i="8"/>
  <c r="AM99" i="8" s="1"/>
  <c r="K99" i="8"/>
  <c r="J99" i="8"/>
  <c r="I99" i="8"/>
  <c r="H99" i="8"/>
  <c r="G99" i="8"/>
  <c r="F99" i="8"/>
  <c r="E99" i="8"/>
  <c r="C99" i="8"/>
  <c r="B99" i="8"/>
  <c r="AH98" i="8"/>
  <c r="AO98" i="8" s="1"/>
  <c r="W98" i="8"/>
  <c r="V98" i="8"/>
  <c r="U98" i="8"/>
  <c r="T98" i="8"/>
  <c r="S98" i="8"/>
  <c r="R98" i="8"/>
  <c r="Q98" i="8"/>
  <c r="P98" i="8"/>
  <c r="O98" i="8"/>
  <c r="N98" i="8"/>
  <c r="M98" i="8"/>
  <c r="L98" i="8"/>
  <c r="AM98" i="8" s="1"/>
  <c r="K98" i="8"/>
  <c r="J98" i="8"/>
  <c r="I98" i="8"/>
  <c r="H98" i="8"/>
  <c r="G98" i="8"/>
  <c r="F98" i="8"/>
  <c r="E98" i="8"/>
  <c r="C98" i="8"/>
  <c r="B98" i="8"/>
  <c r="AH97" i="8"/>
  <c r="W97" i="8"/>
  <c r="V97" i="8"/>
  <c r="U97" i="8"/>
  <c r="T97" i="8"/>
  <c r="S97" i="8"/>
  <c r="R97" i="8"/>
  <c r="Q97" i="8"/>
  <c r="P97" i="8"/>
  <c r="O97" i="8"/>
  <c r="N97" i="8"/>
  <c r="M97" i="8"/>
  <c r="L97" i="8"/>
  <c r="AM97" i="8" s="1"/>
  <c r="K97" i="8"/>
  <c r="J97" i="8"/>
  <c r="I97" i="8"/>
  <c r="H97" i="8"/>
  <c r="G97" i="8"/>
  <c r="F97" i="8"/>
  <c r="E97" i="8"/>
  <c r="C97" i="8"/>
  <c r="B97" i="8"/>
  <c r="W96" i="8"/>
  <c r="V96" i="8"/>
  <c r="U96" i="8"/>
  <c r="T96" i="8"/>
  <c r="S96" i="8"/>
  <c r="R96" i="8"/>
  <c r="P96" i="8"/>
  <c r="G96" i="8"/>
  <c r="F96" i="8"/>
  <c r="E96" i="8"/>
  <c r="C96" i="8"/>
  <c r="B96" i="8"/>
  <c r="W95" i="8"/>
  <c r="V95" i="8"/>
  <c r="U95" i="8"/>
  <c r="T95" i="8"/>
  <c r="S95" i="8"/>
  <c r="R95" i="8"/>
  <c r="P95" i="8"/>
  <c r="G95" i="8"/>
  <c r="F95" i="8"/>
  <c r="E95" i="8"/>
  <c r="C95" i="8"/>
  <c r="B95" i="8"/>
  <c r="W94" i="8"/>
  <c r="V94" i="8"/>
  <c r="U94" i="8"/>
  <c r="T94" i="8"/>
  <c r="S94" i="8"/>
  <c r="R94" i="8"/>
  <c r="P94" i="8"/>
  <c r="G94" i="8"/>
  <c r="F94" i="8"/>
  <c r="E94" i="8"/>
  <c r="C94" i="8"/>
  <c r="B94" i="8"/>
  <c r="W93" i="8"/>
  <c r="V93" i="8"/>
  <c r="U93" i="8"/>
  <c r="T93" i="8"/>
  <c r="S93" i="8"/>
  <c r="R93" i="8"/>
  <c r="P93" i="8"/>
  <c r="G93" i="8"/>
  <c r="F93" i="8"/>
  <c r="E93" i="8"/>
  <c r="C93" i="8"/>
  <c r="B93" i="8"/>
  <c r="W92" i="8"/>
  <c r="V92" i="8"/>
  <c r="U92" i="8"/>
  <c r="T92" i="8"/>
  <c r="S92" i="8"/>
  <c r="R92" i="8"/>
  <c r="P92" i="8"/>
  <c r="G92" i="8"/>
  <c r="F92" i="8"/>
  <c r="E92" i="8"/>
  <c r="C92" i="8"/>
  <c r="B92" i="8"/>
  <c r="W91" i="8"/>
  <c r="V91" i="8"/>
  <c r="U91" i="8"/>
  <c r="T91" i="8"/>
  <c r="S91" i="8"/>
  <c r="R91" i="8"/>
  <c r="P91" i="8"/>
  <c r="G91" i="8"/>
  <c r="F91" i="8"/>
  <c r="E91" i="8"/>
  <c r="C91" i="8"/>
  <c r="B91" i="8"/>
  <c r="W90" i="8"/>
  <c r="V90" i="8"/>
  <c r="U90" i="8"/>
  <c r="T90" i="8"/>
  <c r="S90" i="8"/>
  <c r="R90" i="8"/>
  <c r="P90" i="8"/>
  <c r="G90" i="8"/>
  <c r="F90" i="8"/>
  <c r="E90" i="8"/>
  <c r="C90" i="8"/>
  <c r="B90" i="8"/>
  <c r="AH89" i="8"/>
  <c r="W89" i="8"/>
  <c r="V89" i="8"/>
  <c r="U89" i="8"/>
  <c r="T89" i="8"/>
  <c r="S89" i="8"/>
  <c r="R89" i="8"/>
  <c r="Q89" i="8"/>
  <c r="P89" i="8"/>
  <c r="O89" i="8"/>
  <c r="N89" i="8"/>
  <c r="M89" i="8"/>
  <c r="L89" i="8"/>
  <c r="AM89" i="8" s="1"/>
  <c r="K89" i="8"/>
  <c r="J89" i="8"/>
  <c r="I89" i="8"/>
  <c r="H89" i="8"/>
  <c r="G89" i="8"/>
  <c r="F89" i="8"/>
  <c r="E89" i="8"/>
  <c r="C89" i="8"/>
  <c r="B89" i="8"/>
  <c r="AO88" i="8"/>
  <c r="AH88" i="8"/>
  <c r="AI88" i="8" s="1"/>
  <c r="W88" i="8"/>
  <c r="V88" i="8"/>
  <c r="U88" i="8"/>
  <c r="T88" i="8"/>
  <c r="S88" i="8"/>
  <c r="R88" i="8"/>
  <c r="Q88" i="8"/>
  <c r="P88" i="8"/>
  <c r="O88" i="8"/>
  <c r="N88" i="8"/>
  <c r="M88" i="8"/>
  <c r="L88" i="8"/>
  <c r="AM88" i="8" s="1"/>
  <c r="K88" i="8"/>
  <c r="J88" i="8"/>
  <c r="I88" i="8"/>
  <c r="H88" i="8"/>
  <c r="G88" i="8"/>
  <c r="F88" i="8"/>
  <c r="E88" i="8"/>
  <c r="C88" i="8"/>
  <c r="B88" i="8"/>
  <c r="AH87" i="8"/>
  <c r="W87" i="8"/>
  <c r="V87" i="8"/>
  <c r="U87" i="8"/>
  <c r="T87" i="8"/>
  <c r="S87" i="8"/>
  <c r="R87" i="8"/>
  <c r="Q87" i="8"/>
  <c r="P87" i="8"/>
  <c r="O87" i="8"/>
  <c r="N87" i="8"/>
  <c r="M87" i="8"/>
  <c r="L87" i="8"/>
  <c r="AM87" i="8" s="1"/>
  <c r="K87" i="8"/>
  <c r="J87" i="8"/>
  <c r="I87" i="8"/>
  <c r="H87" i="8"/>
  <c r="G87" i="8"/>
  <c r="F87" i="8"/>
  <c r="E87" i="8"/>
  <c r="C87" i="8"/>
  <c r="B87" i="8"/>
  <c r="AM86" i="8"/>
  <c r="AH86" i="8"/>
  <c r="AO86" i="8" s="1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C86" i="8"/>
  <c r="B86" i="8"/>
  <c r="W85" i="8"/>
  <c r="V85" i="8"/>
  <c r="U85" i="8"/>
  <c r="T85" i="8"/>
  <c r="S85" i="8"/>
  <c r="R85" i="8"/>
  <c r="P85" i="8"/>
  <c r="G85" i="8"/>
  <c r="F85" i="8"/>
  <c r="E85" i="8"/>
  <c r="C85" i="8"/>
  <c r="B85" i="8"/>
  <c r="W84" i="8"/>
  <c r="V84" i="8"/>
  <c r="U84" i="8"/>
  <c r="T84" i="8"/>
  <c r="S84" i="8"/>
  <c r="R84" i="8"/>
  <c r="P84" i="8"/>
  <c r="G84" i="8"/>
  <c r="F84" i="8"/>
  <c r="E84" i="8"/>
  <c r="C84" i="8"/>
  <c r="B84" i="8"/>
  <c r="W83" i="8"/>
  <c r="V83" i="8"/>
  <c r="U83" i="8"/>
  <c r="T83" i="8"/>
  <c r="S83" i="8"/>
  <c r="R83" i="8"/>
  <c r="P83" i="8"/>
  <c r="G83" i="8"/>
  <c r="F83" i="8"/>
  <c r="E83" i="8"/>
  <c r="C83" i="8"/>
  <c r="B83" i="8"/>
  <c r="W82" i="8"/>
  <c r="V82" i="8"/>
  <c r="U82" i="8"/>
  <c r="T82" i="8"/>
  <c r="S82" i="8"/>
  <c r="R82" i="8"/>
  <c r="Q82" i="8"/>
  <c r="P82" i="8"/>
  <c r="J82" i="8"/>
  <c r="I82" i="8"/>
  <c r="G82" i="8"/>
  <c r="F82" i="8"/>
  <c r="E82" i="8"/>
  <c r="C82" i="8"/>
  <c r="B82" i="8"/>
  <c r="W81" i="8"/>
  <c r="V81" i="8"/>
  <c r="U81" i="8"/>
  <c r="T81" i="8"/>
  <c r="S81" i="8"/>
  <c r="R81" i="8"/>
  <c r="P81" i="8"/>
  <c r="G81" i="8"/>
  <c r="F81" i="8"/>
  <c r="E81" i="8"/>
  <c r="C81" i="8"/>
  <c r="B81" i="8"/>
  <c r="W80" i="8"/>
  <c r="V80" i="8"/>
  <c r="U80" i="8"/>
  <c r="T80" i="8"/>
  <c r="S80" i="8"/>
  <c r="R80" i="8"/>
  <c r="P80" i="8"/>
  <c r="G80" i="8"/>
  <c r="F80" i="8"/>
  <c r="E80" i="8"/>
  <c r="C80" i="8"/>
  <c r="B80" i="8"/>
  <c r="W79" i="8"/>
  <c r="V79" i="8"/>
  <c r="U79" i="8"/>
  <c r="T79" i="8"/>
  <c r="S79" i="8"/>
  <c r="R79" i="8"/>
  <c r="P79" i="8"/>
  <c r="G79" i="8"/>
  <c r="F79" i="8"/>
  <c r="E79" i="8"/>
  <c r="C79" i="8"/>
  <c r="B79" i="8"/>
  <c r="AO78" i="8"/>
  <c r="AM78" i="8"/>
  <c r="AH78" i="8"/>
  <c r="AI78" i="8" s="1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C78" i="8"/>
  <c r="B78" i="8"/>
  <c r="AH77" i="8"/>
  <c r="AO77" i="8" s="1"/>
  <c r="W77" i="8"/>
  <c r="V77" i="8"/>
  <c r="U77" i="8"/>
  <c r="T77" i="8"/>
  <c r="S77" i="8"/>
  <c r="R77" i="8"/>
  <c r="Q77" i="8"/>
  <c r="P77" i="8"/>
  <c r="O77" i="8"/>
  <c r="N77" i="8"/>
  <c r="M77" i="8"/>
  <c r="L77" i="8"/>
  <c r="AM77" i="8" s="1"/>
  <c r="K77" i="8"/>
  <c r="J77" i="8"/>
  <c r="I77" i="8"/>
  <c r="H77" i="8"/>
  <c r="G77" i="8"/>
  <c r="F77" i="8"/>
  <c r="E77" i="8"/>
  <c r="C77" i="8"/>
  <c r="B77" i="8"/>
  <c r="AH76" i="8"/>
  <c r="AI76" i="8" s="1"/>
  <c r="W76" i="8"/>
  <c r="V76" i="8"/>
  <c r="U76" i="8"/>
  <c r="T76" i="8"/>
  <c r="S76" i="8"/>
  <c r="R76" i="8"/>
  <c r="Q76" i="8"/>
  <c r="P76" i="8"/>
  <c r="O76" i="8"/>
  <c r="N76" i="8"/>
  <c r="M76" i="8"/>
  <c r="L76" i="8"/>
  <c r="AM76" i="8" s="1"/>
  <c r="K76" i="8"/>
  <c r="J76" i="8"/>
  <c r="I76" i="8"/>
  <c r="H76" i="8"/>
  <c r="G76" i="8"/>
  <c r="F76" i="8"/>
  <c r="E76" i="8"/>
  <c r="C76" i="8"/>
  <c r="B76" i="8"/>
  <c r="AH75" i="8"/>
  <c r="W75" i="8"/>
  <c r="V75" i="8"/>
  <c r="U75" i="8"/>
  <c r="T75" i="8"/>
  <c r="S75" i="8"/>
  <c r="R75" i="8"/>
  <c r="Q75" i="8"/>
  <c r="P75" i="8"/>
  <c r="O75" i="8"/>
  <c r="N75" i="8"/>
  <c r="M75" i="8"/>
  <c r="L75" i="8"/>
  <c r="AM75" i="8" s="1"/>
  <c r="K75" i="8"/>
  <c r="J75" i="8"/>
  <c r="I75" i="8"/>
  <c r="H75" i="8"/>
  <c r="G75" i="8"/>
  <c r="F75" i="8"/>
  <c r="E75" i="8"/>
  <c r="C75" i="8"/>
  <c r="B75" i="8"/>
  <c r="W74" i="8"/>
  <c r="V74" i="8"/>
  <c r="U74" i="8"/>
  <c r="T74" i="8"/>
  <c r="S74" i="8"/>
  <c r="R74" i="8"/>
  <c r="P74" i="8"/>
  <c r="G74" i="8"/>
  <c r="F74" i="8"/>
  <c r="E74" i="8"/>
  <c r="C74" i="8"/>
  <c r="B74" i="8"/>
  <c r="W73" i="8"/>
  <c r="V73" i="8"/>
  <c r="U73" i="8"/>
  <c r="T73" i="8"/>
  <c r="S73" i="8"/>
  <c r="R73" i="8"/>
  <c r="P73" i="8"/>
  <c r="G73" i="8"/>
  <c r="F73" i="8"/>
  <c r="E73" i="8"/>
  <c r="C73" i="8"/>
  <c r="B73" i="8"/>
  <c r="W72" i="8"/>
  <c r="V72" i="8"/>
  <c r="U72" i="8"/>
  <c r="T72" i="8"/>
  <c r="S72" i="8"/>
  <c r="R72" i="8"/>
  <c r="P72" i="8"/>
  <c r="G72" i="8"/>
  <c r="F72" i="8"/>
  <c r="E72" i="8"/>
  <c r="C72" i="8"/>
  <c r="B72" i="8"/>
  <c r="W71" i="8"/>
  <c r="V71" i="8"/>
  <c r="U71" i="8"/>
  <c r="T71" i="8"/>
  <c r="S71" i="8"/>
  <c r="R71" i="8"/>
  <c r="P71" i="8"/>
  <c r="G71" i="8"/>
  <c r="F71" i="8"/>
  <c r="E71" i="8"/>
  <c r="C71" i="8"/>
  <c r="B71" i="8"/>
  <c r="W70" i="8"/>
  <c r="V70" i="8"/>
  <c r="U70" i="8"/>
  <c r="T70" i="8"/>
  <c r="S70" i="8"/>
  <c r="R70" i="8"/>
  <c r="P70" i="8"/>
  <c r="G70" i="8"/>
  <c r="F70" i="8"/>
  <c r="E70" i="8"/>
  <c r="C70" i="8"/>
  <c r="B70" i="8"/>
  <c r="W69" i="8"/>
  <c r="V69" i="8"/>
  <c r="U69" i="8"/>
  <c r="T69" i="8"/>
  <c r="S69" i="8"/>
  <c r="R69" i="8"/>
  <c r="P69" i="8"/>
  <c r="G69" i="8"/>
  <c r="F69" i="8"/>
  <c r="E69" i="8"/>
  <c r="C69" i="8"/>
  <c r="B69" i="8"/>
  <c r="W68" i="8"/>
  <c r="V68" i="8"/>
  <c r="U68" i="8"/>
  <c r="T68" i="8"/>
  <c r="S68" i="8"/>
  <c r="R68" i="8"/>
  <c r="P68" i="8"/>
  <c r="G68" i="8"/>
  <c r="F68" i="8"/>
  <c r="E68" i="8"/>
  <c r="C68" i="8"/>
  <c r="B68" i="8"/>
  <c r="AH67" i="8"/>
  <c r="W67" i="8"/>
  <c r="V67" i="8"/>
  <c r="U67" i="8"/>
  <c r="T67" i="8"/>
  <c r="S67" i="8"/>
  <c r="R67" i="8"/>
  <c r="Q67" i="8"/>
  <c r="P67" i="8"/>
  <c r="O67" i="8"/>
  <c r="N67" i="8"/>
  <c r="M67" i="8"/>
  <c r="L67" i="8"/>
  <c r="AM67" i="8" s="1"/>
  <c r="K67" i="8"/>
  <c r="J67" i="8"/>
  <c r="I67" i="8"/>
  <c r="H67" i="8"/>
  <c r="G67" i="8"/>
  <c r="F67" i="8"/>
  <c r="E67" i="8"/>
  <c r="C67" i="8"/>
  <c r="B67" i="8"/>
  <c r="AH66" i="8"/>
  <c r="AO66" i="8" s="1"/>
  <c r="W66" i="8"/>
  <c r="V66" i="8"/>
  <c r="U66" i="8"/>
  <c r="T66" i="8"/>
  <c r="S66" i="8"/>
  <c r="R66" i="8"/>
  <c r="Q66" i="8"/>
  <c r="P66" i="8"/>
  <c r="O66" i="8"/>
  <c r="N66" i="8"/>
  <c r="M66" i="8"/>
  <c r="L66" i="8"/>
  <c r="AM66" i="8" s="1"/>
  <c r="K66" i="8"/>
  <c r="J66" i="8"/>
  <c r="I66" i="8"/>
  <c r="H66" i="8"/>
  <c r="G66" i="8"/>
  <c r="F66" i="8"/>
  <c r="E66" i="8"/>
  <c r="C66" i="8"/>
  <c r="B66" i="8"/>
  <c r="AM65" i="8"/>
  <c r="AH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C65" i="8"/>
  <c r="B65" i="8"/>
  <c r="AH64" i="8"/>
  <c r="AO64" i="8" s="1"/>
  <c r="W64" i="8"/>
  <c r="V64" i="8"/>
  <c r="U64" i="8"/>
  <c r="T64" i="8"/>
  <c r="S64" i="8"/>
  <c r="R64" i="8"/>
  <c r="Q64" i="8"/>
  <c r="P64" i="8"/>
  <c r="O64" i="8"/>
  <c r="N64" i="8"/>
  <c r="M64" i="8"/>
  <c r="L64" i="8"/>
  <c r="AM64" i="8" s="1"/>
  <c r="K64" i="8"/>
  <c r="J64" i="8"/>
  <c r="I64" i="8"/>
  <c r="H64" i="8"/>
  <c r="G64" i="8"/>
  <c r="F64" i="8"/>
  <c r="E64" i="8"/>
  <c r="C64" i="8"/>
  <c r="B64" i="8"/>
  <c r="W63" i="8"/>
  <c r="V63" i="8"/>
  <c r="U63" i="8"/>
  <c r="T63" i="8"/>
  <c r="S63" i="8"/>
  <c r="R63" i="8"/>
  <c r="P63" i="8"/>
  <c r="G63" i="8"/>
  <c r="F63" i="8"/>
  <c r="E63" i="8"/>
  <c r="C63" i="8"/>
  <c r="B63" i="8"/>
  <c r="W62" i="8"/>
  <c r="V62" i="8"/>
  <c r="U62" i="8"/>
  <c r="T62" i="8"/>
  <c r="S62" i="8"/>
  <c r="R62" i="8"/>
  <c r="P62" i="8"/>
  <c r="G62" i="8"/>
  <c r="F62" i="8"/>
  <c r="E62" i="8"/>
  <c r="C62" i="8"/>
  <c r="B62" i="8"/>
  <c r="W61" i="8"/>
  <c r="V61" i="8"/>
  <c r="U61" i="8"/>
  <c r="T61" i="8"/>
  <c r="S61" i="8"/>
  <c r="R61" i="8"/>
  <c r="P61" i="8"/>
  <c r="G61" i="8"/>
  <c r="F61" i="8"/>
  <c r="E61" i="8"/>
  <c r="C61" i="8"/>
  <c r="B61" i="8"/>
  <c r="W60" i="8"/>
  <c r="V60" i="8"/>
  <c r="U60" i="8"/>
  <c r="T60" i="8"/>
  <c r="S60" i="8"/>
  <c r="R60" i="8"/>
  <c r="Q60" i="8"/>
  <c r="P60" i="8"/>
  <c r="J60" i="8"/>
  <c r="I60" i="8"/>
  <c r="G60" i="8"/>
  <c r="F60" i="8"/>
  <c r="E60" i="8"/>
  <c r="C60" i="8"/>
  <c r="B60" i="8"/>
  <c r="W59" i="8"/>
  <c r="V59" i="8"/>
  <c r="U59" i="8"/>
  <c r="T59" i="8"/>
  <c r="S59" i="8"/>
  <c r="R59" i="8"/>
  <c r="P59" i="8"/>
  <c r="G59" i="8"/>
  <c r="F59" i="8"/>
  <c r="E59" i="8"/>
  <c r="C59" i="8"/>
  <c r="B59" i="8"/>
  <c r="W58" i="8"/>
  <c r="V58" i="8"/>
  <c r="U58" i="8"/>
  <c r="T58" i="8"/>
  <c r="S58" i="8"/>
  <c r="R58" i="8"/>
  <c r="P58" i="8"/>
  <c r="G58" i="8"/>
  <c r="F58" i="8"/>
  <c r="E58" i="8"/>
  <c r="C58" i="8"/>
  <c r="B58" i="8"/>
  <c r="W57" i="8"/>
  <c r="V57" i="8"/>
  <c r="U57" i="8"/>
  <c r="T57" i="8"/>
  <c r="S57" i="8"/>
  <c r="R57" i="8"/>
  <c r="P57" i="8"/>
  <c r="G57" i="8"/>
  <c r="F57" i="8"/>
  <c r="E57" i="8"/>
  <c r="C57" i="8"/>
  <c r="B57" i="8"/>
  <c r="AH56" i="8"/>
  <c r="AO56" i="8" s="1"/>
  <c r="W56" i="8"/>
  <c r="V56" i="8"/>
  <c r="U56" i="8"/>
  <c r="T56" i="8"/>
  <c r="S56" i="8"/>
  <c r="R56" i="8"/>
  <c r="Q56" i="8"/>
  <c r="P56" i="8"/>
  <c r="O56" i="8"/>
  <c r="N56" i="8"/>
  <c r="M56" i="8"/>
  <c r="L56" i="8"/>
  <c r="AM56" i="8" s="1"/>
  <c r="K56" i="8"/>
  <c r="J56" i="8"/>
  <c r="I56" i="8"/>
  <c r="H56" i="8"/>
  <c r="G56" i="8"/>
  <c r="F56" i="8"/>
  <c r="E56" i="8"/>
  <c r="C56" i="8"/>
  <c r="B56" i="8"/>
  <c r="AM55" i="8"/>
  <c r="AH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C55" i="8"/>
  <c r="B55" i="8"/>
  <c r="AO54" i="8"/>
  <c r="AH54" i="8"/>
  <c r="W54" i="8"/>
  <c r="V54" i="8"/>
  <c r="U54" i="8"/>
  <c r="T54" i="8"/>
  <c r="S54" i="8"/>
  <c r="R54" i="8"/>
  <c r="Q54" i="8"/>
  <c r="P54" i="8"/>
  <c r="O54" i="8"/>
  <c r="N54" i="8"/>
  <c r="M54" i="8"/>
  <c r="L54" i="8"/>
  <c r="AM54" i="8" s="1"/>
  <c r="K54" i="8"/>
  <c r="J54" i="8"/>
  <c r="I54" i="8"/>
  <c r="H54" i="8"/>
  <c r="G54" i="8"/>
  <c r="F54" i="8"/>
  <c r="E54" i="8"/>
  <c r="C54" i="8"/>
  <c r="B54" i="8"/>
  <c r="AH53" i="8"/>
  <c r="AO53" i="8" s="1"/>
  <c r="W53" i="8"/>
  <c r="V53" i="8"/>
  <c r="U53" i="8"/>
  <c r="T53" i="8"/>
  <c r="S53" i="8"/>
  <c r="R53" i="8"/>
  <c r="Q53" i="8"/>
  <c r="P53" i="8"/>
  <c r="O53" i="8"/>
  <c r="N53" i="8"/>
  <c r="M53" i="8"/>
  <c r="L53" i="8"/>
  <c r="AM53" i="8" s="1"/>
  <c r="K53" i="8"/>
  <c r="J53" i="8"/>
  <c r="I53" i="8"/>
  <c r="H53" i="8"/>
  <c r="G53" i="8"/>
  <c r="F53" i="8"/>
  <c r="E53" i="8"/>
  <c r="C53" i="8"/>
  <c r="B53" i="8"/>
  <c r="W52" i="8"/>
  <c r="V52" i="8"/>
  <c r="U52" i="8"/>
  <c r="T52" i="8"/>
  <c r="S52" i="8"/>
  <c r="R52" i="8"/>
  <c r="P52" i="8"/>
  <c r="G52" i="8"/>
  <c r="F52" i="8"/>
  <c r="E52" i="8"/>
  <c r="C52" i="8"/>
  <c r="B52" i="8"/>
  <c r="W51" i="8"/>
  <c r="V51" i="8"/>
  <c r="U51" i="8"/>
  <c r="T51" i="8"/>
  <c r="S51" i="8"/>
  <c r="R51" i="8"/>
  <c r="P51" i="8"/>
  <c r="G51" i="8"/>
  <c r="F51" i="8"/>
  <c r="E51" i="8"/>
  <c r="C51" i="8"/>
  <c r="B51" i="8"/>
  <c r="W50" i="8"/>
  <c r="V50" i="8"/>
  <c r="U50" i="8"/>
  <c r="T50" i="8"/>
  <c r="S50" i="8"/>
  <c r="R50" i="8"/>
  <c r="P50" i="8"/>
  <c r="G50" i="8"/>
  <c r="F50" i="8"/>
  <c r="E50" i="8"/>
  <c r="C50" i="8"/>
  <c r="B50" i="8"/>
  <c r="W49" i="8"/>
  <c r="V49" i="8"/>
  <c r="U49" i="8"/>
  <c r="T49" i="8"/>
  <c r="S49" i="8"/>
  <c r="R49" i="8"/>
  <c r="P49" i="8"/>
  <c r="G49" i="8"/>
  <c r="F49" i="8"/>
  <c r="E49" i="8"/>
  <c r="C49" i="8"/>
  <c r="B49" i="8"/>
  <c r="W48" i="8"/>
  <c r="V48" i="8"/>
  <c r="U48" i="8"/>
  <c r="T48" i="8"/>
  <c r="S48" i="8"/>
  <c r="R48" i="8"/>
  <c r="P48" i="8"/>
  <c r="G48" i="8"/>
  <c r="F48" i="8"/>
  <c r="E48" i="8"/>
  <c r="C48" i="8"/>
  <c r="B48" i="8"/>
  <c r="W47" i="8"/>
  <c r="V47" i="8"/>
  <c r="U47" i="8"/>
  <c r="T47" i="8"/>
  <c r="S47" i="8"/>
  <c r="R47" i="8"/>
  <c r="P47" i="8"/>
  <c r="G47" i="8"/>
  <c r="F47" i="8"/>
  <c r="E47" i="8"/>
  <c r="C47" i="8"/>
  <c r="B47" i="8"/>
  <c r="W46" i="8"/>
  <c r="V46" i="8"/>
  <c r="U46" i="8"/>
  <c r="T46" i="8"/>
  <c r="S46" i="8"/>
  <c r="R46" i="8"/>
  <c r="P46" i="8"/>
  <c r="G46" i="8"/>
  <c r="F46" i="8"/>
  <c r="E46" i="8"/>
  <c r="C46" i="8"/>
  <c r="B46" i="8"/>
  <c r="AH45" i="8"/>
  <c r="AO45" i="8" s="1"/>
  <c r="W45" i="8"/>
  <c r="V45" i="8"/>
  <c r="U45" i="8"/>
  <c r="T45" i="8"/>
  <c r="S45" i="8"/>
  <c r="R45" i="8"/>
  <c r="Q45" i="8"/>
  <c r="P45" i="8"/>
  <c r="O45" i="8"/>
  <c r="N45" i="8"/>
  <c r="M45" i="8"/>
  <c r="L45" i="8"/>
  <c r="AM45" i="8" s="1"/>
  <c r="K45" i="8"/>
  <c r="J45" i="8"/>
  <c r="I45" i="8"/>
  <c r="H45" i="8"/>
  <c r="G45" i="8"/>
  <c r="F45" i="8"/>
  <c r="E45" i="8"/>
  <c r="C45" i="8"/>
  <c r="B45" i="8"/>
  <c r="AH44" i="8"/>
  <c r="W44" i="8"/>
  <c r="V44" i="8"/>
  <c r="U44" i="8"/>
  <c r="T44" i="8"/>
  <c r="S44" i="8"/>
  <c r="R44" i="8"/>
  <c r="Q44" i="8"/>
  <c r="P44" i="8"/>
  <c r="O44" i="8"/>
  <c r="N44" i="8"/>
  <c r="M44" i="8"/>
  <c r="L44" i="8"/>
  <c r="AM44" i="8" s="1"/>
  <c r="K44" i="8"/>
  <c r="J44" i="8"/>
  <c r="I44" i="8"/>
  <c r="H44" i="8"/>
  <c r="G44" i="8"/>
  <c r="F44" i="8"/>
  <c r="E44" i="8"/>
  <c r="C44" i="8"/>
  <c r="B44" i="8"/>
  <c r="AH43" i="8"/>
  <c r="W43" i="8"/>
  <c r="V43" i="8"/>
  <c r="U43" i="8"/>
  <c r="T43" i="8"/>
  <c r="S43" i="8"/>
  <c r="R43" i="8"/>
  <c r="Q43" i="8"/>
  <c r="P43" i="8"/>
  <c r="O43" i="8"/>
  <c r="N43" i="8"/>
  <c r="M43" i="8"/>
  <c r="L43" i="8"/>
  <c r="AM43" i="8" s="1"/>
  <c r="K43" i="8"/>
  <c r="J43" i="8"/>
  <c r="I43" i="8"/>
  <c r="H43" i="8"/>
  <c r="G43" i="8"/>
  <c r="F43" i="8"/>
  <c r="E43" i="8"/>
  <c r="C43" i="8"/>
  <c r="B43" i="8"/>
  <c r="AM42" i="8"/>
  <c r="AH42" i="8"/>
  <c r="AI42" i="8" s="1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C42" i="8"/>
  <c r="B42" i="8"/>
  <c r="W41" i="8"/>
  <c r="V41" i="8"/>
  <c r="U41" i="8"/>
  <c r="T41" i="8"/>
  <c r="S41" i="8"/>
  <c r="R41" i="8"/>
  <c r="P41" i="8"/>
  <c r="G41" i="8"/>
  <c r="F41" i="8"/>
  <c r="E41" i="8"/>
  <c r="C41" i="8"/>
  <c r="B41" i="8"/>
  <c r="W40" i="8"/>
  <c r="V40" i="8"/>
  <c r="U40" i="8"/>
  <c r="T40" i="8"/>
  <c r="S40" i="8"/>
  <c r="R40" i="8"/>
  <c r="P40" i="8"/>
  <c r="G40" i="8"/>
  <c r="F40" i="8"/>
  <c r="E40" i="8"/>
  <c r="C40" i="8"/>
  <c r="B40" i="8"/>
  <c r="W39" i="8"/>
  <c r="V39" i="8"/>
  <c r="U39" i="8"/>
  <c r="T39" i="8"/>
  <c r="S39" i="8"/>
  <c r="R39" i="8"/>
  <c r="P39" i="8"/>
  <c r="G39" i="8"/>
  <c r="F39" i="8"/>
  <c r="E39" i="8"/>
  <c r="C39" i="8"/>
  <c r="B39" i="8"/>
  <c r="W38" i="8"/>
  <c r="V38" i="8"/>
  <c r="U38" i="8"/>
  <c r="T38" i="8"/>
  <c r="S38" i="8"/>
  <c r="R38" i="8"/>
  <c r="P38" i="8"/>
  <c r="G38" i="8"/>
  <c r="F38" i="8"/>
  <c r="E38" i="8"/>
  <c r="C38" i="8"/>
  <c r="B38" i="8"/>
  <c r="W37" i="8"/>
  <c r="V37" i="8"/>
  <c r="U37" i="8"/>
  <c r="T37" i="8"/>
  <c r="S37" i="8"/>
  <c r="R37" i="8"/>
  <c r="P37" i="8"/>
  <c r="G37" i="8"/>
  <c r="F37" i="8"/>
  <c r="E37" i="8"/>
  <c r="C37" i="8"/>
  <c r="B37" i="8"/>
  <c r="W36" i="8"/>
  <c r="V36" i="8"/>
  <c r="U36" i="8"/>
  <c r="T36" i="8"/>
  <c r="S36" i="8"/>
  <c r="R36" i="8"/>
  <c r="P36" i="8"/>
  <c r="G36" i="8"/>
  <c r="F36" i="8"/>
  <c r="E36" i="8"/>
  <c r="C36" i="8"/>
  <c r="B36" i="8"/>
  <c r="W35" i="8"/>
  <c r="V35" i="8"/>
  <c r="U35" i="8"/>
  <c r="T35" i="8"/>
  <c r="S35" i="8"/>
  <c r="R35" i="8"/>
  <c r="P35" i="8"/>
  <c r="G35" i="8"/>
  <c r="F35" i="8"/>
  <c r="E35" i="8"/>
  <c r="C35" i="8"/>
  <c r="B35" i="8"/>
  <c r="AO34" i="8"/>
  <c r="AH34" i="8"/>
  <c r="W34" i="8"/>
  <c r="V34" i="8"/>
  <c r="U34" i="8"/>
  <c r="T34" i="8"/>
  <c r="S34" i="8"/>
  <c r="R34" i="8"/>
  <c r="Q34" i="8"/>
  <c r="P34" i="8"/>
  <c r="O34" i="8"/>
  <c r="N34" i="8"/>
  <c r="M34" i="8"/>
  <c r="L34" i="8"/>
  <c r="AM34" i="8" s="1"/>
  <c r="K34" i="8"/>
  <c r="J34" i="8"/>
  <c r="I34" i="8"/>
  <c r="H34" i="8"/>
  <c r="G34" i="8"/>
  <c r="F34" i="8"/>
  <c r="E34" i="8"/>
  <c r="C34" i="8"/>
  <c r="B34" i="8"/>
  <c r="AH33" i="8"/>
  <c r="W33" i="8"/>
  <c r="V33" i="8"/>
  <c r="U33" i="8"/>
  <c r="T33" i="8"/>
  <c r="S33" i="8"/>
  <c r="R33" i="8"/>
  <c r="Q33" i="8"/>
  <c r="P33" i="8"/>
  <c r="O33" i="8"/>
  <c r="N33" i="8"/>
  <c r="M33" i="8"/>
  <c r="L33" i="8"/>
  <c r="AM33" i="8" s="1"/>
  <c r="K33" i="8"/>
  <c r="J33" i="8"/>
  <c r="I33" i="8"/>
  <c r="H33" i="8"/>
  <c r="G33" i="8"/>
  <c r="F33" i="8"/>
  <c r="E33" i="8"/>
  <c r="C33" i="8"/>
  <c r="B33" i="8"/>
  <c r="AH32" i="8"/>
  <c r="AI32" i="8" s="1"/>
  <c r="W32" i="8"/>
  <c r="V32" i="8"/>
  <c r="U32" i="8"/>
  <c r="T32" i="8"/>
  <c r="S32" i="8"/>
  <c r="R32" i="8"/>
  <c r="Q32" i="8"/>
  <c r="P32" i="8"/>
  <c r="O32" i="8"/>
  <c r="N32" i="8"/>
  <c r="M32" i="8"/>
  <c r="L32" i="8"/>
  <c r="AM32" i="8" s="1"/>
  <c r="K32" i="8"/>
  <c r="J32" i="8"/>
  <c r="I32" i="8"/>
  <c r="H32" i="8"/>
  <c r="G32" i="8"/>
  <c r="F32" i="8"/>
  <c r="E32" i="8"/>
  <c r="C32" i="8"/>
  <c r="B32" i="8"/>
  <c r="AH31" i="8"/>
  <c r="W31" i="8"/>
  <c r="V31" i="8"/>
  <c r="U31" i="8"/>
  <c r="T31" i="8"/>
  <c r="S31" i="8"/>
  <c r="R31" i="8"/>
  <c r="Q31" i="8"/>
  <c r="P31" i="8"/>
  <c r="O31" i="8"/>
  <c r="N31" i="8"/>
  <c r="M31" i="8"/>
  <c r="L31" i="8"/>
  <c r="AM31" i="8" s="1"/>
  <c r="K31" i="8"/>
  <c r="J31" i="8"/>
  <c r="I31" i="8"/>
  <c r="H31" i="8"/>
  <c r="G31" i="8"/>
  <c r="F31" i="8"/>
  <c r="E31" i="8"/>
  <c r="C31" i="8"/>
  <c r="B31" i="8"/>
  <c r="W30" i="8"/>
  <c r="V30" i="8"/>
  <c r="U30" i="8"/>
  <c r="T30" i="8"/>
  <c r="S30" i="8"/>
  <c r="R30" i="8"/>
  <c r="P30" i="8"/>
  <c r="G30" i="8"/>
  <c r="F30" i="8"/>
  <c r="E30" i="8"/>
  <c r="C30" i="8"/>
  <c r="B30" i="8"/>
  <c r="W29" i="8"/>
  <c r="V29" i="8"/>
  <c r="U29" i="8"/>
  <c r="T29" i="8"/>
  <c r="S29" i="8"/>
  <c r="R29" i="8"/>
  <c r="P29" i="8"/>
  <c r="G29" i="8"/>
  <c r="F29" i="8"/>
  <c r="E29" i="8"/>
  <c r="C29" i="8"/>
  <c r="B29" i="8"/>
  <c r="W28" i="8"/>
  <c r="V28" i="8"/>
  <c r="U28" i="8"/>
  <c r="T28" i="8"/>
  <c r="S28" i="8"/>
  <c r="R28" i="8"/>
  <c r="P28" i="8"/>
  <c r="G28" i="8"/>
  <c r="F28" i="8"/>
  <c r="E28" i="8"/>
  <c r="C28" i="8"/>
  <c r="B28" i="8"/>
  <c r="W27" i="8"/>
  <c r="V27" i="8"/>
  <c r="U27" i="8"/>
  <c r="T27" i="8"/>
  <c r="S27" i="8"/>
  <c r="R27" i="8"/>
  <c r="P27" i="8"/>
  <c r="G27" i="8"/>
  <c r="F27" i="8"/>
  <c r="E27" i="8"/>
  <c r="C27" i="8"/>
  <c r="B27" i="8"/>
  <c r="W26" i="8"/>
  <c r="V26" i="8"/>
  <c r="U26" i="8"/>
  <c r="T26" i="8"/>
  <c r="S26" i="8"/>
  <c r="R26" i="8"/>
  <c r="P26" i="8"/>
  <c r="G26" i="8"/>
  <c r="F26" i="8"/>
  <c r="E26" i="8"/>
  <c r="C26" i="8"/>
  <c r="B26" i="8"/>
  <c r="W25" i="8"/>
  <c r="V25" i="8"/>
  <c r="U25" i="8"/>
  <c r="T25" i="8"/>
  <c r="S25" i="8"/>
  <c r="R25" i="8"/>
  <c r="P25" i="8"/>
  <c r="G25" i="8"/>
  <c r="F25" i="8"/>
  <c r="E25" i="8"/>
  <c r="C25" i="8"/>
  <c r="B25" i="8"/>
  <c r="W24" i="8"/>
  <c r="V24" i="8"/>
  <c r="U24" i="8"/>
  <c r="T24" i="8"/>
  <c r="S24" i="8"/>
  <c r="R24" i="8"/>
  <c r="P24" i="8"/>
  <c r="G24" i="8"/>
  <c r="F24" i="8"/>
  <c r="E24" i="8"/>
  <c r="C24" i="8"/>
  <c r="B24" i="8"/>
  <c r="AM23" i="8"/>
  <c r="AH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C23" i="8"/>
  <c r="B23" i="8"/>
  <c r="AH22" i="8"/>
  <c r="AO22" i="8" s="1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AH21" i="8"/>
  <c r="AO21" i="8" s="1"/>
  <c r="W21" i="8"/>
  <c r="V21" i="8"/>
  <c r="U21" i="8"/>
  <c r="T21" i="8"/>
  <c r="S21" i="8"/>
  <c r="R21" i="8"/>
  <c r="Q21" i="8"/>
  <c r="P21" i="8"/>
  <c r="O21" i="8"/>
  <c r="N21" i="8"/>
  <c r="M21" i="8"/>
  <c r="L21" i="8"/>
  <c r="AM21" i="8" s="1"/>
  <c r="K21" i="8"/>
  <c r="J21" i="8"/>
  <c r="I21" i="8"/>
  <c r="H21" i="8"/>
  <c r="G21" i="8"/>
  <c r="F21" i="8"/>
  <c r="E21" i="8"/>
  <c r="C21" i="8"/>
  <c r="B21" i="8"/>
  <c r="AH20" i="8"/>
  <c r="AO20" i="8" s="1"/>
  <c r="W20" i="8"/>
  <c r="V20" i="8"/>
  <c r="U20" i="8"/>
  <c r="T20" i="8"/>
  <c r="S20" i="8"/>
  <c r="R20" i="8"/>
  <c r="Q20" i="8"/>
  <c r="P20" i="8"/>
  <c r="O20" i="8"/>
  <c r="N20" i="8"/>
  <c r="M20" i="8"/>
  <c r="L20" i="8"/>
  <c r="AM20" i="8" s="1"/>
  <c r="K20" i="8"/>
  <c r="J20" i="8"/>
  <c r="I20" i="8"/>
  <c r="H20" i="8"/>
  <c r="G20" i="8"/>
  <c r="F20" i="8"/>
  <c r="E20" i="8"/>
  <c r="C20" i="8"/>
  <c r="B20" i="8"/>
  <c r="W19" i="8"/>
  <c r="V19" i="8"/>
  <c r="U19" i="8"/>
  <c r="T19" i="8"/>
  <c r="S19" i="8"/>
  <c r="R19" i="8"/>
  <c r="P19" i="8"/>
  <c r="G19" i="8"/>
  <c r="F19" i="8"/>
  <c r="E19" i="8"/>
  <c r="C19" i="8"/>
  <c r="B19" i="8"/>
  <c r="W18" i="8"/>
  <c r="V18" i="8"/>
  <c r="U18" i="8"/>
  <c r="T18" i="8"/>
  <c r="S18" i="8"/>
  <c r="R18" i="8"/>
  <c r="P18" i="8"/>
  <c r="G18" i="8"/>
  <c r="F18" i="8"/>
  <c r="E18" i="8"/>
  <c r="C18" i="8"/>
  <c r="B18" i="8"/>
  <c r="W17" i="8"/>
  <c r="V17" i="8"/>
  <c r="U17" i="8"/>
  <c r="T17" i="8"/>
  <c r="S17" i="8"/>
  <c r="R17" i="8"/>
  <c r="P17" i="8"/>
  <c r="G17" i="8"/>
  <c r="F17" i="8"/>
  <c r="E17" i="8"/>
  <c r="C17" i="8"/>
  <c r="B17" i="8"/>
  <c r="AT16" i="8"/>
  <c r="AS16" i="8"/>
  <c r="AR16" i="8"/>
  <c r="W16" i="8"/>
  <c r="V16" i="8"/>
  <c r="U16" i="8"/>
  <c r="T16" i="8"/>
  <c r="S16" i="8"/>
  <c r="R16" i="8"/>
  <c r="P16" i="8"/>
  <c r="G16" i="8"/>
  <c r="F16" i="8"/>
  <c r="E16" i="8"/>
  <c r="C16" i="8"/>
  <c r="B16" i="8"/>
  <c r="W15" i="8"/>
  <c r="V15" i="8"/>
  <c r="U15" i="8"/>
  <c r="T15" i="8"/>
  <c r="S15" i="8"/>
  <c r="R15" i="8"/>
  <c r="P15" i="8"/>
  <c r="G15" i="8"/>
  <c r="F15" i="8"/>
  <c r="E15" i="8"/>
  <c r="C15" i="8"/>
  <c r="B15" i="8"/>
  <c r="W14" i="8"/>
  <c r="V14" i="8"/>
  <c r="U14" i="8"/>
  <c r="T14" i="8"/>
  <c r="S14" i="8"/>
  <c r="R14" i="8"/>
  <c r="P14" i="8"/>
  <c r="G14" i="8"/>
  <c r="F14" i="8"/>
  <c r="E14" i="8"/>
  <c r="C14" i="8"/>
  <c r="B14" i="8"/>
  <c r="W13" i="8"/>
  <c r="V13" i="8"/>
  <c r="U13" i="8"/>
  <c r="T13" i="8"/>
  <c r="S13" i="8"/>
  <c r="R13" i="8"/>
  <c r="P13" i="8"/>
  <c r="G13" i="8"/>
  <c r="F13" i="8"/>
  <c r="E13" i="8"/>
  <c r="C13" i="8"/>
  <c r="B13" i="8"/>
  <c r="AH12" i="8"/>
  <c r="AO12" i="8" s="1"/>
  <c r="W12" i="8"/>
  <c r="V12" i="8"/>
  <c r="U12" i="8"/>
  <c r="T12" i="8"/>
  <c r="S12" i="8"/>
  <c r="R12" i="8"/>
  <c r="Q12" i="8"/>
  <c r="P12" i="8"/>
  <c r="O12" i="8"/>
  <c r="N12" i="8"/>
  <c r="M12" i="8"/>
  <c r="L12" i="8"/>
  <c r="AM12" i="8" s="1"/>
  <c r="K12" i="8"/>
  <c r="J12" i="8"/>
  <c r="I12" i="8"/>
  <c r="H12" i="8"/>
  <c r="G12" i="8"/>
  <c r="F12" i="8"/>
  <c r="E12" i="8"/>
  <c r="C12" i="8"/>
  <c r="B12" i="8"/>
  <c r="AH11" i="8"/>
  <c r="AO11" i="8" s="1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C11" i="8"/>
  <c r="B11" i="8"/>
  <c r="AH10" i="8"/>
  <c r="W10" i="8"/>
  <c r="V10" i="8"/>
  <c r="U10" i="8"/>
  <c r="T10" i="8"/>
  <c r="S10" i="8"/>
  <c r="R10" i="8"/>
  <c r="Q10" i="8"/>
  <c r="P10" i="8"/>
  <c r="O10" i="8"/>
  <c r="N10" i="8"/>
  <c r="M10" i="8"/>
  <c r="L10" i="8"/>
  <c r="AM10" i="8" s="1"/>
  <c r="K10" i="8"/>
  <c r="J10" i="8"/>
  <c r="I10" i="8"/>
  <c r="H10" i="8"/>
  <c r="G10" i="8"/>
  <c r="F10" i="8"/>
  <c r="E10" i="8"/>
  <c r="C10" i="8"/>
  <c r="B10" i="8"/>
  <c r="AH9" i="8"/>
  <c r="AO9" i="8" s="1"/>
  <c r="W9" i="8"/>
  <c r="V9" i="8"/>
  <c r="U9" i="8"/>
  <c r="T9" i="8"/>
  <c r="S9" i="8"/>
  <c r="R9" i="8"/>
  <c r="Q9" i="8"/>
  <c r="P9" i="8"/>
  <c r="O9" i="8"/>
  <c r="N9" i="8"/>
  <c r="M9" i="8"/>
  <c r="L9" i="8"/>
  <c r="AM9" i="8" s="1"/>
  <c r="K9" i="8"/>
  <c r="J9" i="8"/>
  <c r="I9" i="8"/>
  <c r="H9" i="8"/>
  <c r="G9" i="8"/>
  <c r="F9" i="8"/>
  <c r="E9" i="8"/>
  <c r="C9" i="8"/>
  <c r="B9" i="8"/>
  <c r="W8" i="8"/>
  <c r="V8" i="8"/>
  <c r="U8" i="8"/>
  <c r="T8" i="8"/>
  <c r="S8" i="8"/>
  <c r="R8" i="8"/>
  <c r="P8" i="8"/>
  <c r="G8" i="8"/>
  <c r="F8" i="8"/>
  <c r="E8" i="8"/>
  <c r="C8" i="8"/>
  <c r="B8" i="8"/>
  <c r="AT7" i="8"/>
  <c r="W7" i="8"/>
  <c r="V7" i="8"/>
  <c r="U7" i="8"/>
  <c r="T7" i="8"/>
  <c r="S7" i="8"/>
  <c r="R7" i="8"/>
  <c r="P7" i="8"/>
  <c r="G7" i="8"/>
  <c r="F7" i="8"/>
  <c r="E7" i="8"/>
  <c r="C7" i="8"/>
  <c r="B7" i="8"/>
  <c r="W6" i="8"/>
  <c r="V6" i="8"/>
  <c r="U6" i="8"/>
  <c r="T6" i="8"/>
  <c r="S6" i="8"/>
  <c r="R6" i="8"/>
  <c r="P6" i="8"/>
  <c r="G6" i="8"/>
  <c r="F6" i="8"/>
  <c r="E6" i="8"/>
  <c r="C6" i="8"/>
  <c r="B6" i="8"/>
  <c r="AT5" i="8"/>
  <c r="AR5" i="8"/>
  <c r="W5" i="8"/>
  <c r="V5" i="8"/>
  <c r="U5" i="8"/>
  <c r="T5" i="8"/>
  <c r="S5" i="8"/>
  <c r="R5" i="8"/>
  <c r="P5" i="8"/>
  <c r="G5" i="8"/>
  <c r="F5" i="8"/>
  <c r="E5" i="8"/>
  <c r="C5" i="8"/>
  <c r="B5" i="8"/>
  <c r="AT4" i="8"/>
  <c r="AR4" i="8"/>
  <c r="W4" i="8"/>
  <c r="V4" i="8"/>
  <c r="U4" i="8"/>
  <c r="T4" i="8"/>
  <c r="S4" i="8"/>
  <c r="R4" i="8"/>
  <c r="P4" i="8"/>
  <c r="G4" i="8"/>
  <c r="F4" i="8"/>
  <c r="E4" i="8"/>
  <c r="C4" i="8"/>
  <c r="B4" i="8"/>
  <c r="AT3" i="8"/>
  <c r="AR3" i="8"/>
  <c r="W3" i="8"/>
  <c r="V3" i="8"/>
  <c r="U3" i="8"/>
  <c r="T3" i="8"/>
  <c r="S3" i="8"/>
  <c r="R3" i="8"/>
  <c r="P3" i="8"/>
  <c r="G3" i="8"/>
  <c r="F3" i="8"/>
  <c r="E3" i="8"/>
  <c r="C3" i="8"/>
  <c r="B3" i="8"/>
  <c r="W2" i="8"/>
  <c r="V2" i="8"/>
  <c r="U2" i="8"/>
  <c r="T2" i="8"/>
  <c r="S2" i="8"/>
  <c r="R2" i="8"/>
  <c r="P2" i="8"/>
  <c r="G2" i="8"/>
  <c r="F2" i="8"/>
  <c r="E2" i="8"/>
  <c r="C2" i="8"/>
  <c r="B2" i="8"/>
  <c r="I26" i="7"/>
  <c r="F26" i="7"/>
  <c r="C26" i="7"/>
  <c r="I24" i="7"/>
  <c r="F24" i="7"/>
  <c r="C24" i="7"/>
  <c r="I23" i="7"/>
  <c r="F23" i="7"/>
  <c r="C23" i="7"/>
  <c r="I20" i="7"/>
  <c r="F20" i="7"/>
  <c r="C20" i="7"/>
  <c r="I11" i="7"/>
  <c r="F11" i="7"/>
  <c r="C11" i="7"/>
  <c r="I9" i="7"/>
  <c r="F9" i="7"/>
  <c r="C9" i="7"/>
  <c r="I8" i="7"/>
  <c r="F8" i="7"/>
  <c r="C8" i="7"/>
  <c r="I7" i="7"/>
  <c r="C22" i="7" s="1"/>
  <c r="F22" i="7" s="1"/>
  <c r="I22" i="7" s="1"/>
  <c r="F7" i="7"/>
  <c r="C7" i="7"/>
  <c r="I5" i="7"/>
  <c r="F5" i="7"/>
  <c r="C5" i="7"/>
  <c r="C10" i="7" s="1"/>
  <c r="C12" i="7" s="1"/>
  <c r="C4" i="7"/>
  <c r="F4" i="7" s="1"/>
  <c r="C7" i="6"/>
  <c r="F7" i="6" s="1"/>
  <c r="I7" i="6" s="1"/>
  <c r="L7" i="6" s="1"/>
  <c r="O7" i="6" s="1"/>
  <c r="C23" i="6" s="1"/>
  <c r="F23" i="6" s="1"/>
  <c r="I23" i="6" s="1"/>
  <c r="L23" i="6" s="1"/>
  <c r="G172" i="5"/>
  <c r="F172" i="5"/>
  <c r="B172" i="5"/>
  <c r="A172" i="5"/>
  <c r="F171" i="5"/>
  <c r="B171" i="5"/>
  <c r="A171" i="5"/>
  <c r="G170" i="5"/>
  <c r="F170" i="5"/>
  <c r="B170" i="5"/>
  <c r="A170" i="5"/>
  <c r="G169" i="5"/>
  <c r="F169" i="5"/>
  <c r="A169" i="5"/>
  <c r="G168" i="5"/>
  <c r="F168" i="5"/>
  <c r="B168" i="5"/>
  <c r="A168" i="5"/>
  <c r="G167" i="5"/>
  <c r="F167" i="5"/>
  <c r="B167" i="5"/>
  <c r="A167" i="5"/>
  <c r="G166" i="5"/>
  <c r="F166" i="5"/>
  <c r="B166" i="5"/>
  <c r="A166" i="5"/>
  <c r="G165" i="5"/>
  <c r="F165" i="5"/>
  <c r="B165" i="5"/>
  <c r="A165" i="5"/>
  <c r="F164" i="5"/>
  <c r="B164" i="5"/>
  <c r="A164" i="5"/>
  <c r="B163" i="5"/>
  <c r="A163" i="5"/>
  <c r="G162" i="5"/>
  <c r="F162" i="5"/>
  <c r="A162" i="5"/>
  <c r="F161" i="5"/>
  <c r="B161" i="5"/>
  <c r="G160" i="5"/>
  <c r="F160" i="5"/>
  <c r="B160" i="5"/>
  <c r="A160" i="5"/>
  <c r="G159" i="5"/>
  <c r="F159" i="5"/>
  <c r="A159" i="5"/>
  <c r="G158" i="5"/>
  <c r="F158" i="5"/>
  <c r="B158" i="5"/>
  <c r="A158" i="5"/>
  <c r="G157" i="5"/>
  <c r="F157" i="5"/>
  <c r="B157" i="5"/>
  <c r="A157" i="5"/>
  <c r="G156" i="5"/>
  <c r="F156" i="5"/>
  <c r="B156" i="5"/>
  <c r="A156" i="5"/>
  <c r="G155" i="5"/>
  <c r="F155" i="5"/>
  <c r="B155" i="5"/>
  <c r="A155" i="5"/>
  <c r="F154" i="5"/>
  <c r="B154" i="5"/>
  <c r="A154" i="5"/>
  <c r="G153" i="5"/>
  <c r="F153" i="5"/>
  <c r="B153" i="5"/>
  <c r="A153" i="5"/>
  <c r="G152" i="5"/>
  <c r="F152" i="5"/>
  <c r="A152" i="5"/>
  <c r="F151" i="5"/>
  <c r="B151" i="5"/>
  <c r="A151" i="5"/>
  <c r="G150" i="5"/>
  <c r="F150" i="5"/>
  <c r="B150" i="5"/>
  <c r="A150" i="5"/>
  <c r="G149" i="5"/>
  <c r="F149" i="5"/>
  <c r="A149" i="5"/>
  <c r="G148" i="5"/>
  <c r="F148" i="5"/>
  <c r="B148" i="5"/>
  <c r="A148" i="5"/>
  <c r="G147" i="5"/>
  <c r="F147" i="5"/>
  <c r="B147" i="5"/>
  <c r="A147" i="5"/>
  <c r="F146" i="5"/>
  <c r="B146" i="5"/>
  <c r="A146" i="5"/>
  <c r="G145" i="5"/>
  <c r="F145" i="5"/>
  <c r="B145" i="5"/>
  <c r="A145" i="5"/>
  <c r="F144" i="5"/>
  <c r="A144" i="5"/>
  <c r="M143" i="5"/>
  <c r="G143" i="5"/>
  <c r="F143" i="5"/>
  <c r="E143" i="5"/>
  <c r="B143" i="5"/>
  <c r="A143" i="5"/>
  <c r="A142" i="5"/>
  <c r="G141" i="5"/>
  <c r="F141" i="5"/>
  <c r="B141" i="5"/>
  <c r="A141" i="5"/>
  <c r="G140" i="5"/>
  <c r="F140" i="5"/>
  <c r="B140" i="5"/>
  <c r="M139" i="5"/>
  <c r="G139" i="5"/>
  <c r="F139" i="5"/>
  <c r="E139" i="5"/>
  <c r="B139" i="5"/>
  <c r="G138" i="5"/>
  <c r="F138" i="5"/>
  <c r="B138" i="5"/>
  <c r="G137" i="5"/>
  <c r="F137" i="5"/>
  <c r="B137" i="5"/>
  <c r="A137" i="5"/>
  <c r="G136" i="5"/>
  <c r="F136" i="5"/>
  <c r="B136" i="5"/>
  <c r="A136" i="5"/>
  <c r="M135" i="5"/>
  <c r="G135" i="5"/>
  <c r="F135" i="5"/>
  <c r="E135" i="5"/>
  <c r="B135" i="5"/>
  <c r="A135" i="5"/>
  <c r="G134" i="5"/>
  <c r="F134" i="5"/>
  <c r="B134" i="5"/>
  <c r="A134" i="5"/>
  <c r="G133" i="5"/>
  <c r="F133" i="5"/>
  <c r="B133" i="5"/>
  <c r="A133" i="5"/>
  <c r="G132" i="5"/>
  <c r="F132" i="5"/>
  <c r="B132" i="5"/>
  <c r="A132" i="5"/>
  <c r="F131" i="5"/>
  <c r="B131" i="5"/>
  <c r="A131" i="5"/>
  <c r="G130" i="5"/>
  <c r="F130" i="5"/>
  <c r="B130" i="5"/>
  <c r="A130" i="5"/>
  <c r="G129" i="5"/>
  <c r="F129" i="5"/>
  <c r="A129" i="5"/>
  <c r="G128" i="5"/>
  <c r="F128" i="5"/>
  <c r="B128" i="5"/>
  <c r="A128" i="5"/>
  <c r="G127" i="5"/>
  <c r="F127" i="5"/>
  <c r="B127" i="5"/>
  <c r="A127" i="5"/>
  <c r="G126" i="5"/>
  <c r="F126" i="5"/>
  <c r="B126" i="5"/>
  <c r="A126" i="5"/>
  <c r="G125" i="5"/>
  <c r="F125" i="5"/>
  <c r="B125" i="5"/>
  <c r="A125" i="5"/>
  <c r="G124" i="5"/>
  <c r="F124" i="5"/>
  <c r="B124" i="5"/>
  <c r="A124" i="5"/>
  <c r="G123" i="5"/>
  <c r="F123" i="5"/>
  <c r="B123" i="5"/>
  <c r="A123" i="5"/>
  <c r="G122" i="5"/>
  <c r="F122" i="5"/>
  <c r="B122" i="5"/>
  <c r="A122" i="5"/>
  <c r="F121" i="5"/>
  <c r="B121" i="5"/>
  <c r="A121" i="5"/>
  <c r="G120" i="5"/>
  <c r="F120" i="5"/>
  <c r="B120" i="5"/>
  <c r="A120" i="5"/>
  <c r="G119" i="5"/>
  <c r="F119" i="5"/>
  <c r="A119" i="5"/>
  <c r="G118" i="5"/>
  <c r="F118" i="5"/>
  <c r="B118" i="5"/>
  <c r="A118" i="5"/>
  <c r="G117" i="5"/>
  <c r="F117" i="5"/>
  <c r="B117" i="5"/>
  <c r="A117" i="5"/>
  <c r="G116" i="5"/>
  <c r="F116" i="5"/>
  <c r="B116" i="5"/>
  <c r="A116" i="5"/>
  <c r="G115" i="5"/>
  <c r="F115" i="5"/>
  <c r="B115" i="5"/>
  <c r="A115" i="5"/>
  <c r="G114" i="5"/>
  <c r="F114" i="5"/>
  <c r="B114" i="5"/>
  <c r="A114" i="5"/>
  <c r="G113" i="5"/>
  <c r="F113" i="5"/>
  <c r="B113" i="5"/>
  <c r="A113" i="5"/>
  <c r="G112" i="5"/>
  <c r="F112" i="5"/>
  <c r="B112" i="5"/>
  <c r="A112" i="5"/>
  <c r="F111" i="5"/>
  <c r="B111" i="5"/>
  <c r="A111" i="5"/>
  <c r="G110" i="5"/>
  <c r="F110" i="5"/>
  <c r="B110" i="5"/>
  <c r="A110" i="5"/>
  <c r="G109" i="5"/>
  <c r="F109" i="5"/>
  <c r="A109" i="5"/>
  <c r="G108" i="5"/>
  <c r="F108" i="5"/>
  <c r="B108" i="5"/>
  <c r="A108" i="5"/>
  <c r="G107" i="5"/>
  <c r="F107" i="5"/>
  <c r="B107" i="5"/>
  <c r="A107" i="5"/>
  <c r="G106" i="5"/>
  <c r="F106" i="5"/>
  <c r="B106" i="5"/>
  <c r="A106" i="5"/>
  <c r="G105" i="5"/>
  <c r="F105" i="5"/>
  <c r="B105" i="5"/>
  <c r="A105" i="5"/>
  <c r="G104" i="5"/>
  <c r="F104" i="5"/>
  <c r="B104" i="5"/>
  <c r="A104" i="5"/>
  <c r="G103" i="5"/>
  <c r="F103" i="5"/>
  <c r="B103" i="5"/>
  <c r="A103" i="5"/>
  <c r="G102" i="5"/>
  <c r="F102" i="5"/>
  <c r="B102" i="5"/>
  <c r="A102" i="5"/>
  <c r="F101" i="5"/>
  <c r="B101" i="5"/>
  <c r="A101" i="5"/>
  <c r="G100" i="5"/>
  <c r="F100" i="5"/>
  <c r="B100" i="5"/>
  <c r="A100" i="5"/>
  <c r="G99" i="5"/>
  <c r="F99" i="5"/>
  <c r="A99" i="5"/>
  <c r="G98" i="5"/>
  <c r="F98" i="5"/>
  <c r="B98" i="5"/>
  <c r="A98" i="5"/>
  <c r="G97" i="5"/>
  <c r="F97" i="5"/>
  <c r="B97" i="5"/>
  <c r="A97" i="5"/>
  <c r="G96" i="5"/>
  <c r="F96" i="5"/>
  <c r="B96" i="5"/>
  <c r="A96" i="5"/>
  <c r="G95" i="5"/>
  <c r="F95" i="5"/>
  <c r="B95" i="5"/>
  <c r="A95" i="5"/>
  <c r="G94" i="5"/>
  <c r="F94" i="5"/>
  <c r="B94" i="5"/>
  <c r="A94" i="5"/>
  <c r="G93" i="5"/>
  <c r="F93" i="5"/>
  <c r="B93" i="5"/>
  <c r="A93" i="5"/>
  <c r="G92" i="5"/>
  <c r="F92" i="5"/>
  <c r="B92" i="5"/>
  <c r="A92" i="5"/>
  <c r="F91" i="5"/>
  <c r="B91" i="5"/>
  <c r="A91" i="5"/>
  <c r="G90" i="5"/>
  <c r="F90" i="5"/>
  <c r="B90" i="5"/>
  <c r="A90" i="5"/>
  <c r="G89" i="5"/>
  <c r="F89" i="5"/>
  <c r="A89" i="5"/>
  <c r="G88" i="5"/>
  <c r="F88" i="5"/>
  <c r="B88" i="5"/>
  <c r="A88" i="5"/>
  <c r="G87" i="5"/>
  <c r="F87" i="5"/>
  <c r="B87" i="5"/>
  <c r="A87" i="5"/>
  <c r="G86" i="5"/>
  <c r="F86" i="5"/>
  <c r="B86" i="5"/>
  <c r="A86" i="5"/>
  <c r="G85" i="5"/>
  <c r="F85" i="5"/>
  <c r="B85" i="5"/>
  <c r="A85" i="5"/>
  <c r="G84" i="5"/>
  <c r="F84" i="5"/>
  <c r="B84" i="5"/>
  <c r="A84" i="5"/>
  <c r="G83" i="5"/>
  <c r="F83" i="5"/>
  <c r="B83" i="5"/>
  <c r="A83" i="5"/>
  <c r="G82" i="5"/>
  <c r="F82" i="5"/>
  <c r="B82" i="5"/>
  <c r="A82" i="5"/>
  <c r="F81" i="5"/>
  <c r="B81" i="5"/>
  <c r="A81" i="5"/>
  <c r="M80" i="5"/>
  <c r="I80" i="5"/>
  <c r="G80" i="5"/>
  <c r="F80" i="5"/>
  <c r="E80" i="5"/>
  <c r="B80" i="5"/>
  <c r="A80" i="5"/>
  <c r="G79" i="5"/>
  <c r="F79" i="5"/>
  <c r="B79" i="5"/>
  <c r="A79" i="5"/>
  <c r="F78" i="5"/>
  <c r="B78" i="5"/>
  <c r="A78" i="5"/>
  <c r="G77" i="5"/>
  <c r="F77" i="5"/>
  <c r="B77" i="5"/>
  <c r="A77" i="5"/>
  <c r="G76" i="5"/>
  <c r="F76" i="5"/>
  <c r="A76" i="5"/>
  <c r="G75" i="5"/>
  <c r="F75" i="5"/>
  <c r="B75" i="5"/>
  <c r="A75" i="5"/>
  <c r="G74" i="5"/>
  <c r="F74" i="5"/>
  <c r="B74" i="5"/>
  <c r="A74" i="5"/>
  <c r="G73" i="5"/>
  <c r="F73" i="5"/>
  <c r="B73" i="5"/>
  <c r="A73" i="5"/>
  <c r="G72" i="5"/>
  <c r="F72" i="5"/>
  <c r="B72" i="5"/>
  <c r="A72" i="5"/>
  <c r="G71" i="5"/>
  <c r="F71" i="5"/>
  <c r="B71" i="5"/>
  <c r="A71" i="5"/>
  <c r="G70" i="5"/>
  <c r="F70" i="5"/>
  <c r="B70" i="5"/>
  <c r="A70" i="5"/>
  <c r="G69" i="5"/>
  <c r="F69" i="5"/>
  <c r="B69" i="5"/>
  <c r="A69" i="5"/>
  <c r="F68" i="5"/>
  <c r="B68" i="5"/>
  <c r="A68" i="5"/>
  <c r="G67" i="5"/>
  <c r="F67" i="5"/>
  <c r="B67" i="5"/>
  <c r="A67" i="5"/>
  <c r="G66" i="5"/>
  <c r="F66" i="5"/>
  <c r="A66" i="5"/>
  <c r="G65" i="5"/>
  <c r="F65" i="5"/>
  <c r="B65" i="5"/>
  <c r="A65" i="5"/>
  <c r="M64" i="5"/>
  <c r="I64" i="5"/>
  <c r="G64" i="5"/>
  <c r="F64" i="5"/>
  <c r="E64" i="5"/>
  <c r="B64" i="5"/>
  <c r="A64" i="5"/>
  <c r="G63" i="5"/>
  <c r="F63" i="5"/>
  <c r="B63" i="5"/>
  <c r="A63" i="5"/>
  <c r="F62" i="5"/>
  <c r="B62" i="5"/>
  <c r="A62" i="5"/>
  <c r="G61" i="5"/>
  <c r="F61" i="5"/>
  <c r="B61" i="5"/>
  <c r="A61" i="5"/>
  <c r="G60" i="5"/>
  <c r="F60" i="5"/>
  <c r="A60" i="5"/>
  <c r="G59" i="5"/>
  <c r="F59" i="5"/>
  <c r="B59" i="5"/>
  <c r="A59" i="5"/>
  <c r="G58" i="5"/>
  <c r="F58" i="5"/>
  <c r="B58" i="5"/>
  <c r="A58" i="5"/>
  <c r="G57" i="5"/>
  <c r="F57" i="5"/>
  <c r="B57" i="5"/>
  <c r="A57" i="5"/>
  <c r="G56" i="5"/>
  <c r="F56" i="5"/>
  <c r="B56" i="5"/>
  <c r="A56" i="5"/>
  <c r="F55" i="5"/>
  <c r="B55" i="5"/>
  <c r="A55" i="5"/>
  <c r="F54" i="5"/>
  <c r="B54" i="5"/>
  <c r="A54" i="5"/>
  <c r="G53" i="5"/>
  <c r="F53" i="5"/>
  <c r="A53" i="5"/>
  <c r="F52" i="5"/>
  <c r="B52" i="5"/>
  <c r="G51" i="5"/>
  <c r="F51" i="5"/>
  <c r="B51" i="5"/>
  <c r="A51" i="5"/>
  <c r="G50" i="5"/>
  <c r="F50" i="5"/>
  <c r="A50" i="5"/>
  <c r="G49" i="5"/>
  <c r="F49" i="5"/>
  <c r="B49" i="5"/>
  <c r="A49" i="5"/>
  <c r="M48" i="5"/>
  <c r="I48" i="5"/>
  <c r="H48" i="5"/>
  <c r="G48" i="5"/>
  <c r="E48" i="5"/>
  <c r="B48" i="5"/>
  <c r="A48" i="5"/>
  <c r="G47" i="5"/>
  <c r="F47" i="5"/>
  <c r="B47" i="5"/>
  <c r="A47" i="5"/>
  <c r="G46" i="5"/>
  <c r="F46" i="5"/>
  <c r="B46" i="5"/>
  <c r="A46" i="5"/>
  <c r="G45" i="5"/>
  <c r="F45" i="5"/>
  <c r="B45" i="5"/>
  <c r="A45" i="5"/>
  <c r="G44" i="5"/>
  <c r="F44" i="5"/>
  <c r="B44" i="5"/>
  <c r="A44" i="5"/>
  <c r="F43" i="5"/>
  <c r="B43" i="5"/>
  <c r="A43" i="5"/>
  <c r="G42" i="5"/>
  <c r="F42" i="5"/>
  <c r="B42" i="5"/>
  <c r="A42" i="5"/>
  <c r="G41" i="5"/>
  <c r="A41" i="5"/>
  <c r="G40" i="5"/>
  <c r="F40" i="5"/>
  <c r="A40" i="5"/>
  <c r="G39" i="5"/>
  <c r="F39" i="5"/>
  <c r="B39" i="5"/>
  <c r="A39" i="5"/>
  <c r="G38" i="5"/>
  <c r="F38" i="5"/>
  <c r="B38" i="5"/>
  <c r="A38" i="5"/>
  <c r="G37" i="5"/>
  <c r="F37" i="5"/>
  <c r="B37" i="5"/>
  <c r="A37" i="5"/>
  <c r="G36" i="5"/>
  <c r="F36" i="5"/>
  <c r="B36" i="5"/>
  <c r="A36" i="5"/>
  <c r="G35" i="5"/>
  <c r="F35" i="5"/>
  <c r="B35" i="5"/>
  <c r="A35" i="5"/>
  <c r="G34" i="5"/>
  <c r="F34" i="5"/>
  <c r="B34" i="5"/>
  <c r="A34" i="5"/>
  <c r="F33" i="5"/>
  <c r="B33" i="5"/>
  <c r="A33" i="5"/>
  <c r="F32" i="5"/>
  <c r="B32" i="5"/>
  <c r="A32" i="5"/>
  <c r="F31" i="5"/>
  <c r="A31" i="5"/>
  <c r="G30" i="5"/>
  <c r="F30" i="5"/>
  <c r="B30" i="5"/>
  <c r="A30" i="5"/>
  <c r="G29" i="5"/>
  <c r="F29" i="5"/>
  <c r="B29" i="5"/>
  <c r="G28" i="5"/>
  <c r="F28" i="5"/>
  <c r="B28" i="5"/>
  <c r="A28" i="5"/>
  <c r="G27" i="5"/>
  <c r="F27" i="5"/>
  <c r="B27" i="5"/>
  <c r="A27" i="5"/>
  <c r="G26" i="5"/>
  <c r="F26" i="5"/>
  <c r="B26" i="5"/>
  <c r="A26" i="5"/>
  <c r="G25" i="5"/>
  <c r="F25" i="5"/>
  <c r="B25" i="5"/>
  <c r="A25" i="5"/>
  <c r="G24" i="5"/>
  <c r="F24" i="5"/>
  <c r="B24" i="5"/>
  <c r="A24" i="5"/>
  <c r="F23" i="5"/>
  <c r="B23" i="5"/>
  <c r="A23" i="5"/>
  <c r="F22" i="5"/>
  <c r="B22" i="5"/>
  <c r="A22" i="5"/>
  <c r="G21" i="5"/>
  <c r="F21" i="5"/>
  <c r="A21" i="5"/>
  <c r="G20" i="5"/>
  <c r="F20" i="5"/>
  <c r="A20" i="5"/>
  <c r="G19" i="5"/>
  <c r="F19" i="5"/>
  <c r="B19" i="5"/>
  <c r="A19" i="5"/>
  <c r="G18" i="5"/>
  <c r="F18" i="5"/>
  <c r="B18" i="5"/>
  <c r="A18" i="5"/>
  <c r="G17" i="5"/>
  <c r="F17" i="5"/>
  <c r="B17" i="5"/>
  <c r="A17" i="5"/>
  <c r="G16" i="5"/>
  <c r="F16" i="5"/>
  <c r="B16" i="5"/>
  <c r="A16" i="5"/>
  <c r="G15" i="5"/>
  <c r="F15" i="5"/>
  <c r="B15" i="5"/>
  <c r="A15" i="5"/>
  <c r="G14" i="5"/>
  <c r="F14" i="5"/>
  <c r="B14" i="5"/>
  <c r="A14" i="5"/>
  <c r="F13" i="5"/>
  <c r="B13" i="5"/>
  <c r="A13" i="5"/>
  <c r="G12" i="5"/>
  <c r="F12" i="5"/>
  <c r="B12" i="5"/>
  <c r="A12" i="5"/>
  <c r="G11" i="5"/>
  <c r="A11" i="5"/>
  <c r="G10" i="5"/>
  <c r="B10" i="5"/>
  <c r="A10" i="5"/>
  <c r="G9" i="5"/>
  <c r="F9" i="5"/>
  <c r="B9" i="5"/>
  <c r="G8" i="5"/>
  <c r="F8" i="5"/>
  <c r="B8" i="5"/>
  <c r="G7" i="5"/>
  <c r="F7" i="5"/>
  <c r="B7" i="5"/>
  <c r="A7" i="5"/>
  <c r="G6" i="5"/>
  <c r="F6" i="5"/>
  <c r="B6" i="5"/>
  <c r="A6" i="5"/>
  <c r="AS5" i="5"/>
  <c r="AS6" i="5" s="1"/>
  <c r="AS7" i="5" s="1"/>
  <c r="AS8" i="5" s="1"/>
  <c r="AS9" i="5" s="1"/>
  <c r="AS10" i="5" s="1"/>
  <c r="AS11" i="5" s="1"/>
  <c r="AS12" i="5" s="1"/>
  <c r="AS13" i="5" s="1"/>
  <c r="AS14" i="5" s="1"/>
  <c r="AS15" i="5" s="1"/>
  <c r="AS16" i="5" s="1"/>
  <c r="AS17" i="5" s="1"/>
  <c r="AS18" i="5" s="1"/>
  <c r="AS19" i="5" s="1"/>
  <c r="AS20" i="5" s="1"/>
  <c r="AS21" i="5" s="1"/>
  <c r="AS22" i="5" s="1"/>
  <c r="AS23" i="5" s="1"/>
  <c r="AS24" i="5" s="1"/>
  <c r="AS25" i="5" s="1"/>
  <c r="AS26" i="5" s="1"/>
  <c r="AS27" i="5" s="1"/>
  <c r="AS28" i="5" s="1"/>
  <c r="AS29" i="5" s="1"/>
  <c r="AS30" i="5" s="1"/>
  <c r="AS31" i="5" s="1"/>
  <c r="AS32" i="5" s="1"/>
  <c r="AS33" i="5" s="1"/>
  <c r="AS34" i="5" s="1"/>
  <c r="AS35" i="5" s="1"/>
  <c r="AS36" i="5" s="1"/>
  <c r="AS37" i="5" s="1"/>
  <c r="AS38" i="5" s="1"/>
  <c r="AS39" i="5" s="1"/>
  <c r="AS40" i="5" s="1"/>
  <c r="AS41" i="5" s="1"/>
  <c r="AS42" i="5" s="1"/>
  <c r="AS43" i="5" s="1"/>
  <c r="AS44" i="5" s="1"/>
  <c r="AS45" i="5" s="1"/>
  <c r="AS46" i="5" s="1"/>
  <c r="AS47" i="5" s="1"/>
  <c r="AS48" i="5" s="1"/>
  <c r="AS49" i="5" s="1"/>
  <c r="AS50" i="5" s="1"/>
  <c r="AS51" i="5" s="1"/>
  <c r="AS52" i="5" s="1"/>
  <c r="AS53" i="5" s="1"/>
  <c r="AS54" i="5" s="1"/>
  <c r="AS55" i="5" s="1"/>
  <c r="AS56" i="5" s="1"/>
  <c r="AS57" i="5" s="1"/>
  <c r="AS58" i="5" s="1"/>
  <c r="AS59" i="5" s="1"/>
  <c r="AS60" i="5" s="1"/>
  <c r="AS61" i="5" s="1"/>
  <c r="AS62" i="5" s="1"/>
  <c r="AS63" i="5" s="1"/>
  <c r="AS64" i="5" s="1"/>
  <c r="AS65" i="5" s="1"/>
  <c r="AS66" i="5" s="1"/>
  <c r="AS67" i="5" s="1"/>
  <c r="AS68" i="5" s="1"/>
  <c r="AS69" i="5" s="1"/>
  <c r="AS70" i="5" s="1"/>
  <c r="AS71" i="5" s="1"/>
  <c r="AS72" i="5" s="1"/>
  <c r="AS73" i="5" s="1"/>
  <c r="AS74" i="5" s="1"/>
  <c r="AS75" i="5" s="1"/>
  <c r="AS76" i="5" s="1"/>
  <c r="AS77" i="5" s="1"/>
  <c r="AS78" i="5" s="1"/>
  <c r="AS79" i="5" s="1"/>
  <c r="AS80" i="5" s="1"/>
  <c r="AS81" i="5" s="1"/>
  <c r="AS82" i="5" s="1"/>
  <c r="AS83" i="5" s="1"/>
  <c r="AS84" i="5" s="1"/>
  <c r="AS85" i="5" s="1"/>
  <c r="AS86" i="5" s="1"/>
  <c r="AS87" i="5" s="1"/>
  <c r="AS88" i="5" s="1"/>
  <c r="AS89" i="5" s="1"/>
  <c r="AS90" i="5" s="1"/>
  <c r="AS91" i="5" s="1"/>
  <c r="AS92" i="5" s="1"/>
  <c r="AS93" i="5" s="1"/>
  <c r="AS94" i="5" s="1"/>
  <c r="AS95" i="5" s="1"/>
  <c r="AS96" i="5" s="1"/>
  <c r="AS97" i="5" s="1"/>
  <c r="AS98" i="5" s="1"/>
  <c r="AS99" i="5" s="1"/>
  <c r="AS100" i="5" s="1"/>
  <c r="AS101" i="5" s="1"/>
  <c r="AS102" i="5" s="1"/>
  <c r="AS103" i="5" s="1"/>
  <c r="AS104" i="5" s="1"/>
  <c r="AS105" i="5" s="1"/>
  <c r="AS106" i="5" s="1"/>
  <c r="AS107" i="5" s="1"/>
  <c r="AS108" i="5" s="1"/>
  <c r="AS109" i="5" s="1"/>
  <c r="AS110" i="5" s="1"/>
  <c r="AS111" i="5" s="1"/>
  <c r="AS112" i="5" s="1"/>
  <c r="AS113" i="5" s="1"/>
  <c r="AS114" i="5" s="1"/>
  <c r="AS115" i="5" s="1"/>
  <c r="AS116" i="5" s="1"/>
  <c r="AS117" i="5" s="1"/>
  <c r="AS118" i="5" s="1"/>
  <c r="AS119" i="5" s="1"/>
  <c r="AS120" i="5" s="1"/>
  <c r="AS121" i="5" s="1"/>
  <c r="AS122" i="5" s="1"/>
  <c r="AS123" i="5" s="1"/>
  <c r="AS124" i="5" s="1"/>
  <c r="AS125" i="5" s="1"/>
  <c r="AS126" i="5" s="1"/>
  <c r="AS127" i="5" s="1"/>
  <c r="AS128" i="5" s="1"/>
  <c r="AS129" i="5" s="1"/>
  <c r="AS130" i="5" s="1"/>
  <c r="AS131" i="5" s="1"/>
  <c r="AS132" i="5" s="1"/>
  <c r="AS133" i="5" s="1"/>
  <c r="AS134" i="5" s="1"/>
  <c r="AS135" i="5" s="1"/>
  <c r="AS136" i="5" s="1"/>
  <c r="AS137" i="5" s="1"/>
  <c r="AS138" i="5" s="1"/>
  <c r="AS139" i="5" s="1"/>
  <c r="AS140" i="5" s="1"/>
  <c r="AS141" i="5" s="1"/>
  <c r="AS142" i="5" s="1"/>
  <c r="AS143" i="5" s="1"/>
  <c r="AS144" i="5" s="1"/>
  <c r="AS145" i="5" s="1"/>
  <c r="AS146" i="5" s="1"/>
  <c r="AS147" i="5" s="1"/>
  <c r="AS148" i="5" s="1"/>
  <c r="AS149" i="5" s="1"/>
  <c r="AS150" i="5" s="1"/>
  <c r="AS151" i="5" s="1"/>
  <c r="AS152" i="5" s="1"/>
  <c r="AS153" i="5" s="1"/>
  <c r="AS154" i="5" s="1"/>
  <c r="AS155" i="5" s="1"/>
  <c r="AS156" i="5" s="1"/>
  <c r="AS157" i="5" s="1"/>
  <c r="AS158" i="5" s="1"/>
  <c r="AS159" i="5" s="1"/>
  <c r="AS160" i="5" s="1"/>
  <c r="AS161" i="5" s="1"/>
  <c r="AS162" i="5" s="1"/>
  <c r="AS163" i="5" s="1"/>
  <c r="AS164" i="5" s="1"/>
  <c r="AS165" i="5" s="1"/>
  <c r="AS166" i="5" s="1"/>
  <c r="AS167" i="5" s="1"/>
  <c r="AS168" i="5" s="1"/>
  <c r="AS169" i="5" s="1"/>
  <c r="AS170" i="5" s="1"/>
  <c r="AS171" i="5" s="1"/>
  <c r="AS172" i="5" s="1"/>
  <c r="AO5" i="5"/>
  <c r="AO6" i="5" s="1"/>
  <c r="AO7" i="5" s="1"/>
  <c r="AO8" i="5" s="1"/>
  <c r="AO9" i="5" s="1"/>
  <c r="AO10" i="5" s="1"/>
  <c r="AO11" i="5" s="1"/>
  <c r="AO12" i="5" s="1"/>
  <c r="AO13" i="5" s="1"/>
  <c r="AO14" i="5" s="1"/>
  <c r="AO15" i="5" s="1"/>
  <c r="AO16" i="5" s="1"/>
  <c r="AO17" i="5" s="1"/>
  <c r="AO18" i="5" s="1"/>
  <c r="AO19" i="5" s="1"/>
  <c r="AO20" i="5" s="1"/>
  <c r="AO21" i="5" s="1"/>
  <c r="AO22" i="5" s="1"/>
  <c r="AO23" i="5" s="1"/>
  <c r="AO24" i="5" s="1"/>
  <c r="AO25" i="5" s="1"/>
  <c r="AO26" i="5" s="1"/>
  <c r="AO27" i="5" s="1"/>
  <c r="AO28" i="5" s="1"/>
  <c r="AO29" i="5" s="1"/>
  <c r="AO30" i="5" s="1"/>
  <c r="AO31" i="5" s="1"/>
  <c r="AO32" i="5" s="1"/>
  <c r="AO33" i="5" s="1"/>
  <c r="AO34" i="5" s="1"/>
  <c r="AO35" i="5" s="1"/>
  <c r="AO36" i="5" s="1"/>
  <c r="AO37" i="5" s="1"/>
  <c r="AO38" i="5" s="1"/>
  <c r="AO39" i="5" s="1"/>
  <c r="AO40" i="5" s="1"/>
  <c r="AO41" i="5" s="1"/>
  <c r="AO42" i="5" s="1"/>
  <c r="AO43" i="5" s="1"/>
  <c r="AO44" i="5" s="1"/>
  <c r="AO45" i="5" s="1"/>
  <c r="AO46" i="5" s="1"/>
  <c r="AO47" i="5" s="1"/>
  <c r="AO48" i="5" s="1"/>
  <c r="AO49" i="5" s="1"/>
  <c r="AO50" i="5" s="1"/>
  <c r="AO51" i="5" s="1"/>
  <c r="AO52" i="5" s="1"/>
  <c r="AO53" i="5" s="1"/>
  <c r="AO54" i="5" s="1"/>
  <c r="AO55" i="5" s="1"/>
  <c r="AO56" i="5" s="1"/>
  <c r="AO57" i="5" s="1"/>
  <c r="AO58" i="5" s="1"/>
  <c r="AO59" i="5" s="1"/>
  <c r="AO60" i="5" s="1"/>
  <c r="AO61" i="5" s="1"/>
  <c r="AO62" i="5" s="1"/>
  <c r="AO63" i="5" s="1"/>
  <c r="AO64" i="5" s="1"/>
  <c r="AO65" i="5" s="1"/>
  <c r="AO66" i="5" s="1"/>
  <c r="AO67" i="5" s="1"/>
  <c r="AO68" i="5" s="1"/>
  <c r="AO69" i="5" s="1"/>
  <c r="AO70" i="5" s="1"/>
  <c r="AO71" i="5" s="1"/>
  <c r="AO72" i="5" s="1"/>
  <c r="AO73" i="5" s="1"/>
  <c r="AO74" i="5" s="1"/>
  <c r="AO75" i="5" s="1"/>
  <c r="AO76" i="5" s="1"/>
  <c r="AO77" i="5" s="1"/>
  <c r="AO78" i="5" s="1"/>
  <c r="AO79" i="5" s="1"/>
  <c r="AO80" i="5" s="1"/>
  <c r="AO81" i="5" s="1"/>
  <c r="AO82" i="5" s="1"/>
  <c r="AO83" i="5" s="1"/>
  <c r="AO84" i="5" s="1"/>
  <c r="AO85" i="5" s="1"/>
  <c r="AO86" i="5" s="1"/>
  <c r="AO87" i="5" s="1"/>
  <c r="AO88" i="5" s="1"/>
  <c r="AO89" i="5" s="1"/>
  <c r="AO90" i="5" s="1"/>
  <c r="AO91" i="5" s="1"/>
  <c r="AO92" i="5" s="1"/>
  <c r="AO93" i="5" s="1"/>
  <c r="AO94" i="5" s="1"/>
  <c r="AO95" i="5" s="1"/>
  <c r="AO96" i="5" s="1"/>
  <c r="AO97" i="5" s="1"/>
  <c r="AO98" i="5" s="1"/>
  <c r="AO99" i="5" s="1"/>
  <c r="AO100" i="5" s="1"/>
  <c r="AO101" i="5" s="1"/>
  <c r="AO102" i="5" s="1"/>
  <c r="AO103" i="5" s="1"/>
  <c r="AO104" i="5" s="1"/>
  <c r="AO105" i="5" s="1"/>
  <c r="AO106" i="5" s="1"/>
  <c r="AO107" i="5" s="1"/>
  <c r="AO108" i="5" s="1"/>
  <c r="AO109" i="5" s="1"/>
  <c r="AO110" i="5" s="1"/>
  <c r="AO111" i="5" s="1"/>
  <c r="AO112" i="5" s="1"/>
  <c r="AO113" i="5" s="1"/>
  <c r="AO114" i="5" s="1"/>
  <c r="AO115" i="5" s="1"/>
  <c r="AO116" i="5" s="1"/>
  <c r="AO117" i="5" s="1"/>
  <c r="AO118" i="5" s="1"/>
  <c r="AO119" i="5" s="1"/>
  <c r="AO120" i="5" s="1"/>
  <c r="AO121" i="5" s="1"/>
  <c r="AO122" i="5" s="1"/>
  <c r="AO123" i="5" s="1"/>
  <c r="AO124" i="5" s="1"/>
  <c r="AO125" i="5" s="1"/>
  <c r="AO126" i="5" s="1"/>
  <c r="AO127" i="5" s="1"/>
  <c r="AO128" i="5" s="1"/>
  <c r="AO129" i="5" s="1"/>
  <c r="AO130" i="5" s="1"/>
  <c r="AO131" i="5" s="1"/>
  <c r="AO132" i="5" s="1"/>
  <c r="AO133" i="5" s="1"/>
  <c r="AO134" i="5" s="1"/>
  <c r="AO135" i="5" s="1"/>
  <c r="AO136" i="5" s="1"/>
  <c r="AO137" i="5" s="1"/>
  <c r="AO138" i="5" s="1"/>
  <c r="AO139" i="5" s="1"/>
  <c r="AO140" i="5" s="1"/>
  <c r="AO141" i="5" s="1"/>
  <c r="AO142" i="5" s="1"/>
  <c r="AO143" i="5" s="1"/>
  <c r="AO144" i="5" s="1"/>
  <c r="AO145" i="5" s="1"/>
  <c r="AO146" i="5" s="1"/>
  <c r="AO147" i="5" s="1"/>
  <c r="AO148" i="5" s="1"/>
  <c r="AO149" i="5" s="1"/>
  <c r="AO150" i="5" s="1"/>
  <c r="AO151" i="5" s="1"/>
  <c r="AO152" i="5" s="1"/>
  <c r="AO153" i="5" s="1"/>
  <c r="AO154" i="5" s="1"/>
  <c r="AO155" i="5" s="1"/>
  <c r="AO156" i="5" s="1"/>
  <c r="AO157" i="5" s="1"/>
  <c r="AO158" i="5" s="1"/>
  <c r="AO159" i="5" s="1"/>
  <c r="AO160" i="5" s="1"/>
  <c r="AO161" i="5" s="1"/>
  <c r="AO162" i="5" s="1"/>
  <c r="AO163" i="5" s="1"/>
  <c r="AO164" i="5" s="1"/>
  <c r="AO165" i="5" s="1"/>
  <c r="AO166" i="5" s="1"/>
  <c r="AO167" i="5" s="1"/>
  <c r="AO168" i="5" s="1"/>
  <c r="AO169" i="5" s="1"/>
  <c r="AO170" i="5" s="1"/>
  <c r="AO171" i="5" s="1"/>
  <c r="AO172" i="5" s="1"/>
  <c r="AK5" i="5"/>
  <c r="AK6" i="5" s="1"/>
  <c r="AK7" i="5" s="1"/>
  <c r="AK8" i="5" s="1"/>
  <c r="AK9" i="5" s="1"/>
  <c r="AK10" i="5" s="1"/>
  <c r="AK11" i="5" s="1"/>
  <c r="AK12" i="5" s="1"/>
  <c r="AK13" i="5" s="1"/>
  <c r="AK14" i="5" s="1"/>
  <c r="AK15" i="5" s="1"/>
  <c r="AK16" i="5" s="1"/>
  <c r="AK17" i="5" s="1"/>
  <c r="AK18" i="5" s="1"/>
  <c r="AK19" i="5" s="1"/>
  <c r="AK20" i="5" s="1"/>
  <c r="AK21" i="5" s="1"/>
  <c r="AK22" i="5" s="1"/>
  <c r="AK23" i="5" s="1"/>
  <c r="AK24" i="5" s="1"/>
  <c r="AK25" i="5" s="1"/>
  <c r="AK26" i="5" s="1"/>
  <c r="AK27" i="5" s="1"/>
  <c r="AK28" i="5" s="1"/>
  <c r="AK29" i="5" s="1"/>
  <c r="AK30" i="5" s="1"/>
  <c r="AK31" i="5" s="1"/>
  <c r="AK32" i="5" s="1"/>
  <c r="AK33" i="5" s="1"/>
  <c r="AK34" i="5" s="1"/>
  <c r="AK35" i="5" s="1"/>
  <c r="AK36" i="5" s="1"/>
  <c r="AK37" i="5" s="1"/>
  <c r="AK38" i="5" s="1"/>
  <c r="AK39" i="5" s="1"/>
  <c r="AK40" i="5" s="1"/>
  <c r="AK41" i="5" s="1"/>
  <c r="AK42" i="5" s="1"/>
  <c r="AK43" i="5" s="1"/>
  <c r="AK44" i="5" s="1"/>
  <c r="AK45" i="5" s="1"/>
  <c r="AK46" i="5" s="1"/>
  <c r="AK47" i="5" s="1"/>
  <c r="AK48" i="5" s="1"/>
  <c r="AK49" i="5" s="1"/>
  <c r="AK50" i="5" s="1"/>
  <c r="AK51" i="5" s="1"/>
  <c r="AK52" i="5" s="1"/>
  <c r="AK53" i="5" s="1"/>
  <c r="AK54" i="5" s="1"/>
  <c r="AK55" i="5" s="1"/>
  <c r="AK56" i="5" s="1"/>
  <c r="AK57" i="5" s="1"/>
  <c r="AK58" i="5" s="1"/>
  <c r="AK59" i="5" s="1"/>
  <c r="AK60" i="5" s="1"/>
  <c r="AK61" i="5" s="1"/>
  <c r="AK62" i="5" s="1"/>
  <c r="AK63" i="5" s="1"/>
  <c r="AK64" i="5" s="1"/>
  <c r="AK65" i="5" s="1"/>
  <c r="AK66" i="5" s="1"/>
  <c r="AK67" i="5" s="1"/>
  <c r="AK68" i="5" s="1"/>
  <c r="AK69" i="5" s="1"/>
  <c r="AK70" i="5" s="1"/>
  <c r="AK71" i="5" s="1"/>
  <c r="AK72" i="5" s="1"/>
  <c r="AK73" i="5" s="1"/>
  <c r="AK74" i="5" s="1"/>
  <c r="AK75" i="5" s="1"/>
  <c r="AK76" i="5" s="1"/>
  <c r="AK77" i="5" s="1"/>
  <c r="AK78" i="5" s="1"/>
  <c r="AK79" i="5" s="1"/>
  <c r="AK80" i="5" s="1"/>
  <c r="AK81" i="5" s="1"/>
  <c r="AK82" i="5" s="1"/>
  <c r="AK83" i="5" s="1"/>
  <c r="AK84" i="5" s="1"/>
  <c r="AK85" i="5" s="1"/>
  <c r="AK86" i="5" s="1"/>
  <c r="AK87" i="5" s="1"/>
  <c r="AK88" i="5" s="1"/>
  <c r="AK89" i="5" s="1"/>
  <c r="AK90" i="5" s="1"/>
  <c r="AK91" i="5" s="1"/>
  <c r="AK92" i="5" s="1"/>
  <c r="AK93" i="5" s="1"/>
  <c r="AK94" i="5" s="1"/>
  <c r="AK95" i="5" s="1"/>
  <c r="AK96" i="5" s="1"/>
  <c r="AK97" i="5" s="1"/>
  <c r="AK98" i="5" s="1"/>
  <c r="AK99" i="5" s="1"/>
  <c r="AK100" i="5" s="1"/>
  <c r="AK101" i="5" s="1"/>
  <c r="AK102" i="5" s="1"/>
  <c r="AK103" i="5" s="1"/>
  <c r="AK104" i="5" s="1"/>
  <c r="AK105" i="5" s="1"/>
  <c r="AK106" i="5" s="1"/>
  <c r="AK107" i="5" s="1"/>
  <c r="AK108" i="5" s="1"/>
  <c r="AK109" i="5" s="1"/>
  <c r="AK110" i="5" s="1"/>
  <c r="AK111" i="5" s="1"/>
  <c r="AK112" i="5" s="1"/>
  <c r="AK113" i="5" s="1"/>
  <c r="AK114" i="5" s="1"/>
  <c r="AK115" i="5" s="1"/>
  <c r="AK116" i="5" s="1"/>
  <c r="AK117" i="5" s="1"/>
  <c r="AK118" i="5" s="1"/>
  <c r="AK119" i="5" s="1"/>
  <c r="AK120" i="5" s="1"/>
  <c r="AK121" i="5" s="1"/>
  <c r="AK122" i="5" s="1"/>
  <c r="AK123" i="5" s="1"/>
  <c r="AK124" i="5" s="1"/>
  <c r="AK125" i="5" s="1"/>
  <c r="AK126" i="5" s="1"/>
  <c r="AK127" i="5" s="1"/>
  <c r="AK128" i="5" s="1"/>
  <c r="AK129" i="5" s="1"/>
  <c r="AK130" i="5" s="1"/>
  <c r="AK131" i="5" s="1"/>
  <c r="AK132" i="5" s="1"/>
  <c r="AK133" i="5" s="1"/>
  <c r="AK134" i="5" s="1"/>
  <c r="AK135" i="5" s="1"/>
  <c r="AK136" i="5" s="1"/>
  <c r="AK137" i="5" s="1"/>
  <c r="AK138" i="5" s="1"/>
  <c r="AK139" i="5" s="1"/>
  <c r="AK140" i="5" s="1"/>
  <c r="AK141" i="5" s="1"/>
  <c r="AK142" i="5" s="1"/>
  <c r="AK143" i="5" s="1"/>
  <c r="AK144" i="5" s="1"/>
  <c r="AK145" i="5" s="1"/>
  <c r="AK146" i="5" s="1"/>
  <c r="AK147" i="5" s="1"/>
  <c r="AK148" i="5" s="1"/>
  <c r="AK149" i="5" s="1"/>
  <c r="AK150" i="5" s="1"/>
  <c r="AK151" i="5" s="1"/>
  <c r="AK152" i="5" s="1"/>
  <c r="AK153" i="5" s="1"/>
  <c r="AK154" i="5" s="1"/>
  <c r="AK155" i="5" s="1"/>
  <c r="AK156" i="5" s="1"/>
  <c r="AK157" i="5" s="1"/>
  <c r="AK158" i="5" s="1"/>
  <c r="AK159" i="5" s="1"/>
  <c r="AK160" i="5" s="1"/>
  <c r="AK161" i="5" s="1"/>
  <c r="AK162" i="5" s="1"/>
  <c r="AK163" i="5" s="1"/>
  <c r="AK164" i="5" s="1"/>
  <c r="AK165" i="5" s="1"/>
  <c r="AK166" i="5" s="1"/>
  <c r="AK167" i="5" s="1"/>
  <c r="AK168" i="5" s="1"/>
  <c r="AK169" i="5" s="1"/>
  <c r="AK170" i="5" s="1"/>
  <c r="AK171" i="5" s="1"/>
  <c r="AK172" i="5" s="1"/>
  <c r="AG5" i="5"/>
  <c r="AG6" i="5" s="1"/>
  <c r="AG7" i="5" s="1"/>
  <c r="AG8" i="5" s="1"/>
  <c r="AG9" i="5" s="1"/>
  <c r="AG10" i="5" s="1"/>
  <c r="AG11" i="5" s="1"/>
  <c r="AG12" i="5" s="1"/>
  <c r="AG13" i="5" s="1"/>
  <c r="AG14" i="5" s="1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G52" i="5" s="1"/>
  <c r="AG53" i="5" s="1"/>
  <c r="AG54" i="5" s="1"/>
  <c r="AG55" i="5" s="1"/>
  <c r="AG56" i="5" s="1"/>
  <c r="AG57" i="5" s="1"/>
  <c r="AG58" i="5" s="1"/>
  <c r="AG59" i="5" s="1"/>
  <c r="AG60" i="5" s="1"/>
  <c r="AG61" i="5" s="1"/>
  <c r="AG62" i="5" s="1"/>
  <c r="AG63" i="5" s="1"/>
  <c r="AG64" i="5" s="1"/>
  <c r="AG65" i="5" s="1"/>
  <c r="AG66" i="5" s="1"/>
  <c r="AG67" i="5" s="1"/>
  <c r="AG68" i="5" s="1"/>
  <c r="AG69" i="5" s="1"/>
  <c r="AG70" i="5" s="1"/>
  <c r="AG71" i="5" s="1"/>
  <c r="AG72" i="5" s="1"/>
  <c r="AG73" i="5" s="1"/>
  <c r="AG74" i="5" s="1"/>
  <c r="AG75" i="5" s="1"/>
  <c r="AG76" i="5" s="1"/>
  <c r="AG77" i="5" s="1"/>
  <c r="AG78" i="5" s="1"/>
  <c r="AG79" i="5" s="1"/>
  <c r="AG80" i="5" s="1"/>
  <c r="AG81" i="5" s="1"/>
  <c r="AG82" i="5" s="1"/>
  <c r="AG83" i="5" s="1"/>
  <c r="AG84" i="5" s="1"/>
  <c r="AG85" i="5" s="1"/>
  <c r="AG86" i="5" s="1"/>
  <c r="AG87" i="5" s="1"/>
  <c r="AG88" i="5" s="1"/>
  <c r="AG89" i="5" s="1"/>
  <c r="AG90" i="5" s="1"/>
  <c r="AG91" i="5" s="1"/>
  <c r="AG92" i="5" s="1"/>
  <c r="AG93" i="5" s="1"/>
  <c r="AG94" i="5" s="1"/>
  <c r="AG95" i="5" s="1"/>
  <c r="AG96" i="5" s="1"/>
  <c r="AG97" i="5" s="1"/>
  <c r="AG98" i="5" s="1"/>
  <c r="AG99" i="5" s="1"/>
  <c r="AG100" i="5" s="1"/>
  <c r="AG101" i="5" s="1"/>
  <c r="AG102" i="5" s="1"/>
  <c r="AG103" i="5" s="1"/>
  <c r="AG104" i="5" s="1"/>
  <c r="AG105" i="5" s="1"/>
  <c r="AG106" i="5" s="1"/>
  <c r="AG107" i="5" s="1"/>
  <c r="AG108" i="5" s="1"/>
  <c r="AG109" i="5" s="1"/>
  <c r="AG110" i="5" s="1"/>
  <c r="AG111" i="5" s="1"/>
  <c r="AG112" i="5" s="1"/>
  <c r="AG113" i="5" s="1"/>
  <c r="AG114" i="5" s="1"/>
  <c r="AG115" i="5" s="1"/>
  <c r="AG116" i="5" s="1"/>
  <c r="AG117" i="5" s="1"/>
  <c r="AG118" i="5" s="1"/>
  <c r="AG119" i="5" s="1"/>
  <c r="AG120" i="5" s="1"/>
  <c r="AG121" i="5" s="1"/>
  <c r="AG122" i="5" s="1"/>
  <c r="AG123" i="5" s="1"/>
  <c r="AG124" i="5" s="1"/>
  <c r="AG125" i="5" s="1"/>
  <c r="AG126" i="5" s="1"/>
  <c r="AG127" i="5" s="1"/>
  <c r="AG128" i="5" s="1"/>
  <c r="AG129" i="5" s="1"/>
  <c r="AG130" i="5" s="1"/>
  <c r="AG131" i="5" s="1"/>
  <c r="AG132" i="5" s="1"/>
  <c r="AG133" i="5" s="1"/>
  <c r="AG134" i="5" s="1"/>
  <c r="AG135" i="5" s="1"/>
  <c r="AG136" i="5" s="1"/>
  <c r="AG137" i="5" s="1"/>
  <c r="AG138" i="5" s="1"/>
  <c r="AG139" i="5" s="1"/>
  <c r="AG140" i="5" s="1"/>
  <c r="AG141" i="5" s="1"/>
  <c r="AG142" i="5" s="1"/>
  <c r="AG143" i="5" s="1"/>
  <c r="AG144" i="5" s="1"/>
  <c r="AG145" i="5" s="1"/>
  <c r="AG146" i="5" s="1"/>
  <c r="AG147" i="5" s="1"/>
  <c r="AG148" i="5" s="1"/>
  <c r="AG149" i="5" s="1"/>
  <c r="AG150" i="5" s="1"/>
  <c r="AG151" i="5" s="1"/>
  <c r="AG152" i="5" s="1"/>
  <c r="AG153" i="5" s="1"/>
  <c r="AG154" i="5" s="1"/>
  <c r="AG155" i="5" s="1"/>
  <c r="AG156" i="5" s="1"/>
  <c r="AG157" i="5" s="1"/>
  <c r="AG158" i="5" s="1"/>
  <c r="AG159" i="5" s="1"/>
  <c r="AG160" i="5" s="1"/>
  <c r="AG161" i="5" s="1"/>
  <c r="AG162" i="5" s="1"/>
  <c r="AG163" i="5" s="1"/>
  <c r="AG164" i="5" s="1"/>
  <c r="AG165" i="5" s="1"/>
  <c r="AG166" i="5" s="1"/>
  <c r="AG167" i="5" s="1"/>
  <c r="AG168" i="5" s="1"/>
  <c r="AG169" i="5" s="1"/>
  <c r="AG170" i="5" s="1"/>
  <c r="AG171" i="5" s="1"/>
  <c r="AG172" i="5" s="1"/>
  <c r="AC5" i="5"/>
  <c r="AC6" i="5" s="1"/>
  <c r="AC7" i="5" s="1"/>
  <c r="AC8" i="5" s="1"/>
  <c r="AC9" i="5" s="1"/>
  <c r="AC10" i="5" s="1"/>
  <c r="AC11" i="5" s="1"/>
  <c r="AC12" i="5" s="1"/>
  <c r="AC13" i="5" s="1"/>
  <c r="AC14" i="5" s="1"/>
  <c r="AC15" i="5" s="1"/>
  <c r="AC16" i="5" s="1"/>
  <c r="AC17" i="5" s="1"/>
  <c r="AC18" i="5" s="1"/>
  <c r="AC19" i="5" s="1"/>
  <c r="AC20" i="5" s="1"/>
  <c r="AC21" i="5" s="1"/>
  <c r="AC22" i="5" s="1"/>
  <c r="AC23" i="5" s="1"/>
  <c r="AC24" i="5" s="1"/>
  <c r="AC25" i="5" s="1"/>
  <c r="AC26" i="5" s="1"/>
  <c r="AC27" i="5" s="1"/>
  <c r="AC28" i="5" s="1"/>
  <c r="AC29" i="5" s="1"/>
  <c r="AC30" i="5" s="1"/>
  <c r="AC31" i="5" s="1"/>
  <c r="AC32" i="5" s="1"/>
  <c r="AC33" i="5" s="1"/>
  <c r="AC34" i="5" s="1"/>
  <c r="AC35" i="5" s="1"/>
  <c r="AC36" i="5" s="1"/>
  <c r="AC37" i="5" s="1"/>
  <c r="AC38" i="5" s="1"/>
  <c r="AC39" i="5" s="1"/>
  <c r="AC40" i="5" s="1"/>
  <c r="AC41" i="5" s="1"/>
  <c r="AC42" i="5" s="1"/>
  <c r="AC43" i="5" s="1"/>
  <c r="AC44" i="5" s="1"/>
  <c r="AC45" i="5" s="1"/>
  <c r="AC46" i="5" s="1"/>
  <c r="AC47" i="5" s="1"/>
  <c r="AC48" i="5" s="1"/>
  <c r="AC49" i="5" s="1"/>
  <c r="AC50" i="5" s="1"/>
  <c r="AC51" i="5" s="1"/>
  <c r="AC52" i="5" s="1"/>
  <c r="AC53" i="5" s="1"/>
  <c r="AC54" i="5" s="1"/>
  <c r="AC55" i="5" s="1"/>
  <c r="AC56" i="5" s="1"/>
  <c r="AC57" i="5" s="1"/>
  <c r="AC58" i="5" s="1"/>
  <c r="AC59" i="5" s="1"/>
  <c r="AC60" i="5" s="1"/>
  <c r="AC61" i="5" s="1"/>
  <c r="AC62" i="5" s="1"/>
  <c r="AC63" i="5" s="1"/>
  <c r="AC64" i="5" s="1"/>
  <c r="AC65" i="5" s="1"/>
  <c r="AC66" i="5" s="1"/>
  <c r="AC67" i="5" s="1"/>
  <c r="AC68" i="5" s="1"/>
  <c r="AC69" i="5" s="1"/>
  <c r="AC70" i="5" s="1"/>
  <c r="AC71" i="5" s="1"/>
  <c r="AC72" i="5" s="1"/>
  <c r="AC73" i="5" s="1"/>
  <c r="AC74" i="5" s="1"/>
  <c r="AC75" i="5" s="1"/>
  <c r="AC76" i="5" s="1"/>
  <c r="AC77" i="5" s="1"/>
  <c r="AC78" i="5" s="1"/>
  <c r="AC79" i="5" s="1"/>
  <c r="AC80" i="5" s="1"/>
  <c r="AC81" i="5" s="1"/>
  <c r="AC82" i="5" s="1"/>
  <c r="AC83" i="5" s="1"/>
  <c r="AC84" i="5" s="1"/>
  <c r="AC85" i="5" s="1"/>
  <c r="AC86" i="5" s="1"/>
  <c r="AC87" i="5" s="1"/>
  <c r="AC88" i="5" s="1"/>
  <c r="AC89" i="5" s="1"/>
  <c r="AC90" i="5" s="1"/>
  <c r="AC91" i="5" s="1"/>
  <c r="AC92" i="5" s="1"/>
  <c r="AC93" i="5" s="1"/>
  <c r="AC94" i="5" s="1"/>
  <c r="AC95" i="5" s="1"/>
  <c r="AC96" i="5" s="1"/>
  <c r="AC97" i="5" s="1"/>
  <c r="AC98" i="5" s="1"/>
  <c r="AC99" i="5" s="1"/>
  <c r="AC100" i="5" s="1"/>
  <c r="AC101" i="5" s="1"/>
  <c r="AC102" i="5" s="1"/>
  <c r="AC103" i="5" s="1"/>
  <c r="AC104" i="5" s="1"/>
  <c r="AC105" i="5" s="1"/>
  <c r="AC106" i="5" s="1"/>
  <c r="AC107" i="5" s="1"/>
  <c r="AC108" i="5" s="1"/>
  <c r="AC109" i="5" s="1"/>
  <c r="AC110" i="5" s="1"/>
  <c r="AC111" i="5" s="1"/>
  <c r="AC112" i="5" s="1"/>
  <c r="AC113" i="5" s="1"/>
  <c r="AC114" i="5" s="1"/>
  <c r="AC115" i="5" s="1"/>
  <c r="AC116" i="5" s="1"/>
  <c r="AC117" i="5" s="1"/>
  <c r="AC118" i="5" s="1"/>
  <c r="AC119" i="5" s="1"/>
  <c r="AC120" i="5" s="1"/>
  <c r="AC121" i="5" s="1"/>
  <c r="AC122" i="5" s="1"/>
  <c r="AC123" i="5" s="1"/>
  <c r="AC124" i="5" s="1"/>
  <c r="AC125" i="5" s="1"/>
  <c r="AC126" i="5" s="1"/>
  <c r="AC127" i="5" s="1"/>
  <c r="AC128" i="5" s="1"/>
  <c r="AC129" i="5" s="1"/>
  <c r="AC130" i="5" s="1"/>
  <c r="AC131" i="5" s="1"/>
  <c r="AC132" i="5" s="1"/>
  <c r="AC133" i="5" s="1"/>
  <c r="AC134" i="5" s="1"/>
  <c r="AC135" i="5" s="1"/>
  <c r="AC136" i="5" s="1"/>
  <c r="AC137" i="5" s="1"/>
  <c r="AC138" i="5" s="1"/>
  <c r="AC139" i="5" s="1"/>
  <c r="AC140" i="5" s="1"/>
  <c r="AC141" i="5" s="1"/>
  <c r="AC142" i="5" s="1"/>
  <c r="AC143" i="5" s="1"/>
  <c r="AC144" i="5" s="1"/>
  <c r="AC145" i="5" s="1"/>
  <c r="AC146" i="5" s="1"/>
  <c r="AC147" i="5" s="1"/>
  <c r="AC148" i="5" s="1"/>
  <c r="AC149" i="5" s="1"/>
  <c r="AC150" i="5" s="1"/>
  <c r="AC151" i="5" s="1"/>
  <c r="AC152" i="5" s="1"/>
  <c r="AC153" i="5" s="1"/>
  <c r="AC154" i="5" s="1"/>
  <c r="AC155" i="5" s="1"/>
  <c r="AC156" i="5" s="1"/>
  <c r="AC157" i="5" s="1"/>
  <c r="AC158" i="5" s="1"/>
  <c r="AC159" i="5" s="1"/>
  <c r="AC160" i="5" s="1"/>
  <c r="AC161" i="5" s="1"/>
  <c r="AC162" i="5" s="1"/>
  <c r="AC163" i="5" s="1"/>
  <c r="AC164" i="5" s="1"/>
  <c r="AC165" i="5" s="1"/>
  <c r="AC166" i="5" s="1"/>
  <c r="AC167" i="5" s="1"/>
  <c r="AC168" i="5" s="1"/>
  <c r="AC169" i="5" s="1"/>
  <c r="AC170" i="5" s="1"/>
  <c r="AC171" i="5" s="1"/>
  <c r="AC172" i="5" s="1"/>
  <c r="Y5" i="5"/>
  <c r="Y6" i="5" s="1"/>
  <c r="G5" i="5"/>
  <c r="F5" i="5"/>
  <c r="B5" i="5"/>
  <c r="A5" i="5"/>
  <c r="E4" i="4"/>
  <c r="D4" i="4"/>
  <c r="AV226" i="3"/>
  <c r="AG226" i="3"/>
  <c r="AE226" i="3"/>
  <c r="S226" i="3"/>
  <c r="AN226" i="3" s="1"/>
  <c r="R226" i="3"/>
  <c r="P226" i="3"/>
  <c r="O226" i="3"/>
  <c r="N226" i="3"/>
  <c r="M226" i="3"/>
  <c r="K226" i="3"/>
  <c r="J226" i="3"/>
  <c r="I226" i="3"/>
  <c r="H226" i="3"/>
  <c r="G226" i="3"/>
  <c r="AV225" i="3"/>
  <c r="AG225" i="3"/>
  <c r="AE225" i="3"/>
  <c r="S225" i="3"/>
  <c r="AN225" i="3" s="1"/>
  <c r="R225" i="3"/>
  <c r="T225" i="3" s="1"/>
  <c r="P225" i="3"/>
  <c r="O225" i="3"/>
  <c r="N225" i="3"/>
  <c r="M225" i="3"/>
  <c r="K225" i="3"/>
  <c r="J225" i="3"/>
  <c r="I225" i="3"/>
  <c r="H225" i="3"/>
  <c r="G225" i="3"/>
  <c r="AV224" i="3"/>
  <c r="AG224" i="3"/>
  <c r="AE224" i="3"/>
  <c r="S224" i="3"/>
  <c r="AN224" i="3" s="1"/>
  <c r="R224" i="3"/>
  <c r="P224" i="3"/>
  <c r="O224" i="3"/>
  <c r="N224" i="3"/>
  <c r="M224" i="3"/>
  <c r="K224" i="3"/>
  <c r="J224" i="3"/>
  <c r="I224" i="3"/>
  <c r="H224" i="3"/>
  <c r="G224" i="3"/>
  <c r="AV223" i="3"/>
  <c r="AG223" i="3"/>
  <c r="AE223" i="3"/>
  <c r="T223" i="3"/>
  <c r="S223" i="3"/>
  <c r="AN223" i="3" s="1"/>
  <c r="R223" i="3"/>
  <c r="P223" i="3"/>
  <c r="O223" i="3"/>
  <c r="N223" i="3"/>
  <c r="M223" i="3"/>
  <c r="K223" i="3"/>
  <c r="J223" i="3"/>
  <c r="I223" i="3"/>
  <c r="H223" i="3"/>
  <c r="G223" i="3"/>
  <c r="AV222" i="3"/>
  <c r="AG222" i="3"/>
  <c r="AE222" i="3"/>
  <c r="S222" i="3"/>
  <c r="AN222" i="3" s="1"/>
  <c r="R222" i="3"/>
  <c r="P222" i="3"/>
  <c r="O222" i="3"/>
  <c r="N222" i="3"/>
  <c r="M222" i="3"/>
  <c r="K222" i="3"/>
  <c r="J222" i="3"/>
  <c r="I222" i="3"/>
  <c r="H222" i="3"/>
  <c r="G222" i="3"/>
  <c r="AV221" i="3"/>
  <c r="AG221" i="3"/>
  <c r="AE221" i="3"/>
  <c r="S221" i="3"/>
  <c r="R221" i="3"/>
  <c r="P221" i="3"/>
  <c r="O221" i="3"/>
  <c r="N221" i="3"/>
  <c r="M221" i="3"/>
  <c r="K221" i="3"/>
  <c r="J221" i="3"/>
  <c r="I221" i="3"/>
  <c r="H221" i="3"/>
  <c r="G221" i="3"/>
  <c r="AV220" i="3"/>
  <c r="AG220" i="3"/>
  <c r="AE220" i="3"/>
  <c r="S220" i="3"/>
  <c r="AN220" i="3" s="1"/>
  <c r="R220" i="3"/>
  <c r="P220" i="3"/>
  <c r="O220" i="3"/>
  <c r="N220" i="3"/>
  <c r="M220" i="3"/>
  <c r="K220" i="3"/>
  <c r="J220" i="3"/>
  <c r="I220" i="3"/>
  <c r="H220" i="3"/>
  <c r="G220" i="3"/>
  <c r="AV219" i="3"/>
  <c r="AG219" i="3"/>
  <c r="AE219" i="3"/>
  <c r="S219" i="3"/>
  <c r="AN219" i="3" s="1"/>
  <c r="R219" i="3"/>
  <c r="P219" i="3"/>
  <c r="O219" i="3"/>
  <c r="N219" i="3"/>
  <c r="M219" i="3"/>
  <c r="K219" i="3"/>
  <c r="J219" i="3"/>
  <c r="I219" i="3"/>
  <c r="H219" i="3"/>
  <c r="G219" i="3"/>
  <c r="AV218" i="3"/>
  <c r="AG218" i="3"/>
  <c r="AE218" i="3"/>
  <c r="S218" i="3"/>
  <c r="AN218" i="3" s="1"/>
  <c r="R218" i="3"/>
  <c r="T218" i="3" s="1"/>
  <c r="P218" i="3"/>
  <c r="O218" i="3"/>
  <c r="N218" i="3"/>
  <c r="M218" i="3"/>
  <c r="K218" i="3"/>
  <c r="J218" i="3"/>
  <c r="I218" i="3"/>
  <c r="H218" i="3"/>
  <c r="G218" i="3"/>
  <c r="AV217" i="3"/>
  <c r="AG217" i="3"/>
  <c r="AE217" i="3"/>
  <c r="S217" i="3"/>
  <c r="R217" i="3"/>
  <c r="P217" i="3"/>
  <c r="O217" i="3"/>
  <c r="N217" i="3"/>
  <c r="M217" i="3"/>
  <c r="K217" i="3"/>
  <c r="J217" i="3"/>
  <c r="I217" i="3"/>
  <c r="H217" i="3"/>
  <c r="G217" i="3"/>
  <c r="AV216" i="3"/>
  <c r="AG216" i="3"/>
  <c r="AE216" i="3"/>
  <c r="S216" i="3"/>
  <c r="AN216" i="3" s="1"/>
  <c r="R216" i="3"/>
  <c r="P216" i="3"/>
  <c r="O216" i="3"/>
  <c r="N216" i="3"/>
  <c r="M216" i="3"/>
  <c r="K216" i="3"/>
  <c r="J216" i="3"/>
  <c r="I216" i="3"/>
  <c r="H216" i="3"/>
  <c r="G216" i="3"/>
  <c r="AV215" i="3"/>
  <c r="AG215" i="3"/>
  <c r="AE215" i="3"/>
  <c r="S215" i="3"/>
  <c r="AN215" i="3" s="1"/>
  <c r="R215" i="3"/>
  <c r="P215" i="3"/>
  <c r="O215" i="3"/>
  <c r="N215" i="3"/>
  <c r="M215" i="3"/>
  <c r="K215" i="3"/>
  <c r="J215" i="3"/>
  <c r="I215" i="3"/>
  <c r="H215" i="3"/>
  <c r="G215" i="3"/>
  <c r="AV214" i="3"/>
  <c r="AG214" i="3"/>
  <c r="AE214" i="3"/>
  <c r="S214" i="3"/>
  <c r="AN214" i="3" s="1"/>
  <c r="R214" i="3"/>
  <c r="P214" i="3"/>
  <c r="O214" i="3"/>
  <c r="N214" i="3"/>
  <c r="M214" i="3"/>
  <c r="K214" i="3"/>
  <c r="J214" i="3"/>
  <c r="I214" i="3"/>
  <c r="H214" i="3"/>
  <c r="G214" i="3"/>
  <c r="AV213" i="3"/>
  <c r="AG213" i="3"/>
  <c r="AE213" i="3"/>
  <c r="S213" i="3"/>
  <c r="AN213" i="3" s="1"/>
  <c r="R213" i="3"/>
  <c r="T213" i="3" s="1"/>
  <c r="P213" i="3"/>
  <c r="O213" i="3"/>
  <c r="N213" i="3"/>
  <c r="M213" i="3"/>
  <c r="K213" i="3"/>
  <c r="J213" i="3"/>
  <c r="I213" i="3"/>
  <c r="H213" i="3"/>
  <c r="G213" i="3"/>
  <c r="AV212" i="3"/>
  <c r="AN212" i="3"/>
  <c r="AG212" i="3"/>
  <c r="AE212" i="3"/>
  <c r="S212" i="3"/>
  <c r="R212" i="3"/>
  <c r="P212" i="3"/>
  <c r="O212" i="3"/>
  <c r="N212" i="3"/>
  <c r="M212" i="3"/>
  <c r="K212" i="3"/>
  <c r="J212" i="3"/>
  <c r="I212" i="3"/>
  <c r="H212" i="3"/>
  <c r="G212" i="3"/>
  <c r="AV211" i="3"/>
  <c r="AG211" i="3"/>
  <c r="AE211" i="3"/>
  <c r="S211" i="3"/>
  <c r="AN211" i="3" s="1"/>
  <c r="R211" i="3"/>
  <c r="T211" i="3" s="1"/>
  <c r="P211" i="3"/>
  <c r="O211" i="3"/>
  <c r="N211" i="3"/>
  <c r="M211" i="3"/>
  <c r="K211" i="3"/>
  <c r="J211" i="3"/>
  <c r="I211" i="3"/>
  <c r="H211" i="3"/>
  <c r="G211" i="3"/>
  <c r="AV210" i="3"/>
  <c r="AG210" i="3"/>
  <c r="AE210" i="3"/>
  <c r="S210" i="3"/>
  <c r="AN210" i="3" s="1"/>
  <c r="R210" i="3"/>
  <c r="T210" i="3" s="1"/>
  <c r="P210" i="3"/>
  <c r="O210" i="3"/>
  <c r="N210" i="3"/>
  <c r="M210" i="3"/>
  <c r="K210" i="3"/>
  <c r="J210" i="3"/>
  <c r="I210" i="3"/>
  <c r="H210" i="3"/>
  <c r="G210" i="3"/>
  <c r="AV209" i="3"/>
  <c r="AG209" i="3"/>
  <c r="AE209" i="3"/>
  <c r="S209" i="3"/>
  <c r="AN209" i="3" s="1"/>
  <c r="R209" i="3"/>
  <c r="T209" i="3" s="1"/>
  <c r="P209" i="3"/>
  <c r="O209" i="3"/>
  <c r="N209" i="3"/>
  <c r="M209" i="3"/>
  <c r="K209" i="3"/>
  <c r="J209" i="3"/>
  <c r="I209" i="3"/>
  <c r="H209" i="3"/>
  <c r="G209" i="3"/>
  <c r="AV208" i="3"/>
  <c r="AG208" i="3"/>
  <c r="AE208" i="3"/>
  <c r="S208" i="3"/>
  <c r="AN208" i="3" s="1"/>
  <c r="R208" i="3"/>
  <c r="P208" i="3"/>
  <c r="O208" i="3"/>
  <c r="N208" i="3"/>
  <c r="M208" i="3"/>
  <c r="K208" i="3"/>
  <c r="J208" i="3"/>
  <c r="I208" i="3"/>
  <c r="H208" i="3"/>
  <c r="G208" i="3"/>
  <c r="AV207" i="3"/>
  <c r="AG207" i="3"/>
  <c r="AE207" i="3"/>
  <c r="S207" i="3"/>
  <c r="AN207" i="3" s="1"/>
  <c r="R207" i="3"/>
  <c r="P207" i="3"/>
  <c r="O207" i="3"/>
  <c r="N207" i="3"/>
  <c r="M207" i="3"/>
  <c r="K207" i="3"/>
  <c r="J207" i="3"/>
  <c r="H207" i="3"/>
  <c r="G207" i="3"/>
  <c r="AV206" i="3"/>
  <c r="AG206" i="3"/>
  <c r="AE206" i="3"/>
  <c r="S206" i="3"/>
  <c r="AN206" i="3" s="1"/>
  <c r="R206" i="3"/>
  <c r="P206" i="3"/>
  <c r="O206" i="3"/>
  <c r="N206" i="3"/>
  <c r="M206" i="3"/>
  <c r="K206" i="3"/>
  <c r="J206" i="3"/>
  <c r="I206" i="3"/>
  <c r="H206" i="3"/>
  <c r="G206" i="3"/>
  <c r="AV205" i="3"/>
  <c r="AG205" i="3"/>
  <c r="AE205" i="3"/>
  <c r="S205" i="3"/>
  <c r="AN205" i="3" s="1"/>
  <c r="R205" i="3"/>
  <c r="P205" i="3"/>
  <c r="O205" i="3"/>
  <c r="N205" i="3"/>
  <c r="M205" i="3"/>
  <c r="K205" i="3"/>
  <c r="J205" i="3"/>
  <c r="I205" i="3"/>
  <c r="H205" i="3"/>
  <c r="G205" i="3"/>
  <c r="AV204" i="3"/>
  <c r="AG204" i="3"/>
  <c r="AE204" i="3"/>
  <c r="S204" i="3"/>
  <c r="AN204" i="3" s="1"/>
  <c r="R204" i="3"/>
  <c r="T204" i="3" s="1"/>
  <c r="P204" i="3"/>
  <c r="O204" i="3"/>
  <c r="N204" i="3"/>
  <c r="M204" i="3"/>
  <c r="K204" i="3"/>
  <c r="J204" i="3"/>
  <c r="I204" i="3"/>
  <c r="H204" i="3"/>
  <c r="G204" i="3"/>
  <c r="AV203" i="3"/>
  <c r="AG203" i="3"/>
  <c r="AE203" i="3"/>
  <c r="S203" i="3"/>
  <c r="AN203" i="3" s="1"/>
  <c r="R203" i="3"/>
  <c r="P203" i="3"/>
  <c r="O203" i="3"/>
  <c r="N203" i="3"/>
  <c r="M203" i="3"/>
  <c r="K203" i="3"/>
  <c r="J203" i="3"/>
  <c r="I203" i="3"/>
  <c r="H203" i="3"/>
  <c r="G203" i="3"/>
  <c r="AV202" i="3"/>
  <c r="AG202" i="3"/>
  <c r="AE202" i="3"/>
  <c r="S202" i="3"/>
  <c r="AN202" i="3" s="1"/>
  <c r="R202" i="3"/>
  <c r="P202" i="3"/>
  <c r="O202" i="3"/>
  <c r="N202" i="3"/>
  <c r="M202" i="3"/>
  <c r="K202" i="3"/>
  <c r="J202" i="3"/>
  <c r="I202" i="3"/>
  <c r="H202" i="3"/>
  <c r="G202" i="3"/>
  <c r="AV201" i="3"/>
  <c r="AG201" i="3"/>
  <c r="AE201" i="3"/>
  <c r="S201" i="3"/>
  <c r="AN201" i="3" s="1"/>
  <c r="R201" i="3"/>
  <c r="T201" i="3" s="1"/>
  <c r="P201" i="3"/>
  <c r="O201" i="3"/>
  <c r="N201" i="3"/>
  <c r="M201" i="3"/>
  <c r="K201" i="3"/>
  <c r="J201" i="3"/>
  <c r="I201" i="3"/>
  <c r="H201" i="3"/>
  <c r="G201" i="3"/>
  <c r="AV200" i="3"/>
  <c r="AG200" i="3"/>
  <c r="AE200" i="3"/>
  <c r="S200" i="3"/>
  <c r="AN200" i="3" s="1"/>
  <c r="R200" i="3"/>
  <c r="P200" i="3"/>
  <c r="O200" i="3"/>
  <c r="N200" i="3"/>
  <c r="M200" i="3"/>
  <c r="K200" i="3"/>
  <c r="J200" i="3"/>
  <c r="I200" i="3"/>
  <c r="H200" i="3"/>
  <c r="G200" i="3"/>
  <c r="AV199" i="3"/>
  <c r="AG199" i="3"/>
  <c r="AE199" i="3"/>
  <c r="S199" i="3"/>
  <c r="AN199" i="3" s="1"/>
  <c r="R199" i="3"/>
  <c r="P199" i="3"/>
  <c r="O199" i="3"/>
  <c r="N199" i="3"/>
  <c r="M199" i="3"/>
  <c r="K199" i="3"/>
  <c r="J199" i="3"/>
  <c r="H199" i="3"/>
  <c r="G199" i="3"/>
  <c r="AV198" i="3"/>
  <c r="AG198" i="3"/>
  <c r="AE198" i="3"/>
  <c r="S198" i="3"/>
  <c r="AN198" i="3" s="1"/>
  <c r="R198" i="3"/>
  <c r="T198" i="3" s="1"/>
  <c r="P198" i="3"/>
  <c r="O198" i="3"/>
  <c r="N198" i="3"/>
  <c r="M198" i="3"/>
  <c r="K198" i="3"/>
  <c r="J198" i="3"/>
  <c r="I198" i="3"/>
  <c r="H198" i="3"/>
  <c r="G198" i="3"/>
  <c r="AV197" i="3"/>
  <c r="AG197" i="3"/>
  <c r="AE197" i="3"/>
  <c r="S197" i="3"/>
  <c r="AN197" i="3" s="1"/>
  <c r="R197" i="3"/>
  <c r="P197" i="3"/>
  <c r="O197" i="3"/>
  <c r="N197" i="3"/>
  <c r="M197" i="3"/>
  <c r="K197" i="3"/>
  <c r="J197" i="3"/>
  <c r="I197" i="3"/>
  <c r="H197" i="3"/>
  <c r="G197" i="3"/>
  <c r="AV196" i="3"/>
  <c r="AG196" i="3"/>
  <c r="AE196" i="3"/>
  <c r="S196" i="3"/>
  <c r="AN196" i="3" s="1"/>
  <c r="R196" i="3"/>
  <c r="P196" i="3"/>
  <c r="O196" i="3"/>
  <c r="N196" i="3"/>
  <c r="M196" i="3"/>
  <c r="K196" i="3"/>
  <c r="J196" i="3"/>
  <c r="I196" i="3"/>
  <c r="H196" i="3"/>
  <c r="G196" i="3"/>
  <c r="AV195" i="3"/>
  <c r="AG195" i="3"/>
  <c r="AE195" i="3"/>
  <c r="S195" i="3"/>
  <c r="AN195" i="3" s="1"/>
  <c r="R195" i="3"/>
  <c r="T195" i="3" s="1"/>
  <c r="P195" i="3"/>
  <c r="O195" i="3"/>
  <c r="N195" i="3"/>
  <c r="M195" i="3"/>
  <c r="K195" i="3"/>
  <c r="J195" i="3"/>
  <c r="I195" i="3"/>
  <c r="H195" i="3"/>
  <c r="G195" i="3"/>
  <c r="AV194" i="3"/>
  <c r="AG194" i="3"/>
  <c r="AE194" i="3"/>
  <c r="S194" i="3"/>
  <c r="AN194" i="3" s="1"/>
  <c r="R194" i="3"/>
  <c r="T194" i="3" s="1"/>
  <c r="P194" i="3"/>
  <c r="O194" i="3"/>
  <c r="N194" i="3"/>
  <c r="M194" i="3"/>
  <c r="K194" i="3"/>
  <c r="J194" i="3"/>
  <c r="I194" i="3"/>
  <c r="H194" i="3"/>
  <c r="G194" i="3"/>
  <c r="AV193" i="3"/>
  <c r="AG193" i="3"/>
  <c r="AE193" i="3"/>
  <c r="S193" i="3"/>
  <c r="AN193" i="3" s="1"/>
  <c r="R193" i="3"/>
  <c r="P193" i="3"/>
  <c r="O193" i="3"/>
  <c r="N193" i="3"/>
  <c r="M193" i="3"/>
  <c r="K193" i="3"/>
  <c r="J193" i="3"/>
  <c r="I193" i="3"/>
  <c r="H193" i="3"/>
  <c r="G193" i="3"/>
  <c r="AV192" i="3"/>
  <c r="AG192" i="3"/>
  <c r="AE192" i="3"/>
  <c r="S192" i="3"/>
  <c r="AN192" i="3" s="1"/>
  <c r="R192" i="3"/>
  <c r="P192" i="3"/>
  <c r="O192" i="3"/>
  <c r="N192" i="3"/>
  <c r="M192" i="3"/>
  <c r="K192" i="3"/>
  <c r="J192" i="3"/>
  <c r="I192" i="3"/>
  <c r="H192" i="3"/>
  <c r="G192" i="3"/>
  <c r="AV191" i="3"/>
  <c r="AG191" i="3"/>
  <c r="AE191" i="3"/>
  <c r="S191" i="3"/>
  <c r="AN191" i="3" s="1"/>
  <c r="R191" i="3"/>
  <c r="P191" i="3"/>
  <c r="O191" i="3"/>
  <c r="N191" i="3"/>
  <c r="M191" i="3"/>
  <c r="K191" i="3"/>
  <c r="J191" i="3"/>
  <c r="H191" i="3"/>
  <c r="G191" i="3"/>
  <c r="AV190" i="3"/>
  <c r="AN190" i="3"/>
  <c r="AG190" i="3"/>
  <c r="AE190" i="3"/>
  <c r="S190" i="3"/>
  <c r="R190" i="3"/>
  <c r="T190" i="3" s="1"/>
  <c r="P190" i="3"/>
  <c r="O190" i="3"/>
  <c r="N190" i="3"/>
  <c r="M190" i="3"/>
  <c r="K190" i="3"/>
  <c r="J190" i="3"/>
  <c r="I190" i="3"/>
  <c r="H190" i="3"/>
  <c r="L190" i="3" s="1"/>
  <c r="G190" i="3"/>
  <c r="AV189" i="3"/>
  <c r="AG189" i="3"/>
  <c r="AE189" i="3"/>
  <c r="S189" i="3"/>
  <c r="AN189" i="3" s="1"/>
  <c r="R189" i="3"/>
  <c r="T189" i="3" s="1"/>
  <c r="P189" i="3"/>
  <c r="O189" i="3"/>
  <c r="N189" i="3"/>
  <c r="M189" i="3"/>
  <c r="K189" i="3"/>
  <c r="J189" i="3"/>
  <c r="I189" i="3"/>
  <c r="H189" i="3"/>
  <c r="G189" i="3"/>
  <c r="AV188" i="3"/>
  <c r="AG188" i="3"/>
  <c r="AE188" i="3"/>
  <c r="S188" i="3"/>
  <c r="AN188" i="3" s="1"/>
  <c r="R188" i="3"/>
  <c r="T188" i="3" s="1"/>
  <c r="P188" i="3"/>
  <c r="O188" i="3"/>
  <c r="N188" i="3"/>
  <c r="M188" i="3"/>
  <c r="K188" i="3"/>
  <c r="J188" i="3"/>
  <c r="I188" i="3"/>
  <c r="H188" i="3"/>
  <c r="G188" i="3"/>
  <c r="AV187" i="3"/>
  <c r="AG187" i="3"/>
  <c r="AE187" i="3"/>
  <c r="S187" i="3"/>
  <c r="AN187" i="3" s="1"/>
  <c r="R187" i="3"/>
  <c r="P187" i="3"/>
  <c r="O187" i="3"/>
  <c r="N187" i="3"/>
  <c r="M187" i="3"/>
  <c r="K187" i="3"/>
  <c r="J187" i="3"/>
  <c r="I187" i="3"/>
  <c r="H187" i="3"/>
  <c r="G187" i="3"/>
  <c r="AV186" i="3"/>
  <c r="AG186" i="3"/>
  <c r="AE186" i="3"/>
  <c r="S186" i="3"/>
  <c r="R186" i="3"/>
  <c r="P186" i="3"/>
  <c r="O186" i="3"/>
  <c r="N186" i="3"/>
  <c r="M186" i="3"/>
  <c r="K186" i="3"/>
  <c r="J186" i="3"/>
  <c r="I186" i="3"/>
  <c r="H186" i="3"/>
  <c r="G186" i="3"/>
  <c r="AV185" i="3"/>
  <c r="AN185" i="3"/>
  <c r="AG185" i="3"/>
  <c r="AE185" i="3"/>
  <c r="S185" i="3"/>
  <c r="R185" i="3"/>
  <c r="P185" i="3"/>
  <c r="O185" i="3"/>
  <c r="N185" i="3"/>
  <c r="M185" i="3"/>
  <c r="K185" i="3"/>
  <c r="J185" i="3"/>
  <c r="L185" i="3" s="1"/>
  <c r="I185" i="3"/>
  <c r="H185" i="3"/>
  <c r="G185" i="3"/>
  <c r="AV184" i="3"/>
  <c r="AG184" i="3"/>
  <c r="AE184" i="3"/>
  <c r="S184" i="3"/>
  <c r="AN184" i="3" s="1"/>
  <c r="R184" i="3"/>
  <c r="P184" i="3"/>
  <c r="O184" i="3"/>
  <c r="N184" i="3"/>
  <c r="M184" i="3"/>
  <c r="K184" i="3"/>
  <c r="J184" i="3"/>
  <c r="I184" i="3"/>
  <c r="H184" i="3"/>
  <c r="G184" i="3"/>
  <c r="AV183" i="3"/>
  <c r="AG183" i="3"/>
  <c r="AE183" i="3"/>
  <c r="S183" i="3"/>
  <c r="AN183" i="3" s="1"/>
  <c r="R183" i="3"/>
  <c r="T183" i="3" s="1"/>
  <c r="P183" i="3"/>
  <c r="O183" i="3"/>
  <c r="N183" i="3"/>
  <c r="M183" i="3"/>
  <c r="K183" i="3"/>
  <c r="J183" i="3"/>
  <c r="I183" i="3"/>
  <c r="H183" i="3"/>
  <c r="G183" i="3"/>
  <c r="AV182" i="3"/>
  <c r="AG182" i="3"/>
  <c r="AE182" i="3"/>
  <c r="S182" i="3"/>
  <c r="R182" i="3"/>
  <c r="P182" i="3"/>
  <c r="O182" i="3"/>
  <c r="N182" i="3"/>
  <c r="M182" i="3"/>
  <c r="K182" i="3"/>
  <c r="J182" i="3"/>
  <c r="I182" i="3"/>
  <c r="H182" i="3"/>
  <c r="G182" i="3"/>
  <c r="AV181" i="3"/>
  <c r="AG181" i="3"/>
  <c r="AE181" i="3"/>
  <c r="S181" i="3"/>
  <c r="AN181" i="3" s="1"/>
  <c r="R181" i="3"/>
  <c r="P181" i="3"/>
  <c r="O181" i="3"/>
  <c r="N181" i="3"/>
  <c r="M181" i="3"/>
  <c r="K181" i="3"/>
  <c r="J181" i="3"/>
  <c r="I181" i="3"/>
  <c r="H181" i="3"/>
  <c r="L181" i="3" s="1"/>
  <c r="G181" i="3"/>
  <c r="AV180" i="3"/>
  <c r="AG180" i="3"/>
  <c r="AE180" i="3"/>
  <c r="S180" i="3"/>
  <c r="AN180" i="3" s="1"/>
  <c r="R180" i="3"/>
  <c r="T180" i="3" s="1"/>
  <c r="P180" i="3"/>
  <c r="O180" i="3"/>
  <c r="N180" i="3"/>
  <c r="M180" i="3"/>
  <c r="K180" i="3"/>
  <c r="J180" i="3"/>
  <c r="I180" i="3"/>
  <c r="H180" i="3"/>
  <c r="G180" i="3"/>
  <c r="AV179" i="3"/>
  <c r="AG179" i="3"/>
  <c r="AE179" i="3"/>
  <c r="S179" i="3"/>
  <c r="AN179" i="3" s="1"/>
  <c r="R179" i="3"/>
  <c r="T179" i="3" s="1"/>
  <c r="P179" i="3"/>
  <c r="O179" i="3"/>
  <c r="N179" i="3"/>
  <c r="M179" i="3"/>
  <c r="K179" i="3"/>
  <c r="J179" i="3"/>
  <c r="I179" i="3"/>
  <c r="H179" i="3"/>
  <c r="G179" i="3"/>
  <c r="AV178" i="3"/>
  <c r="AG178" i="3"/>
  <c r="AE178" i="3"/>
  <c r="S178" i="3"/>
  <c r="AN178" i="3" s="1"/>
  <c r="R178" i="3"/>
  <c r="P178" i="3"/>
  <c r="O178" i="3"/>
  <c r="N178" i="3"/>
  <c r="M178" i="3"/>
  <c r="K178" i="3"/>
  <c r="J178" i="3"/>
  <c r="I178" i="3"/>
  <c r="H178" i="3"/>
  <c r="G178" i="3"/>
  <c r="AV177" i="3"/>
  <c r="AG177" i="3"/>
  <c r="AE177" i="3"/>
  <c r="S177" i="3"/>
  <c r="AN177" i="3" s="1"/>
  <c r="R177" i="3"/>
  <c r="P177" i="3"/>
  <c r="O177" i="3"/>
  <c r="N177" i="3"/>
  <c r="M177" i="3"/>
  <c r="K177" i="3"/>
  <c r="J177" i="3"/>
  <c r="I177" i="3"/>
  <c r="H177" i="3"/>
  <c r="G177" i="3"/>
  <c r="AV176" i="3"/>
  <c r="AG176" i="3"/>
  <c r="AE176" i="3"/>
  <c r="S176" i="3"/>
  <c r="AN176" i="3" s="1"/>
  <c r="R176" i="3"/>
  <c r="T176" i="3" s="1"/>
  <c r="P176" i="3"/>
  <c r="O176" i="3"/>
  <c r="N176" i="3"/>
  <c r="M176" i="3"/>
  <c r="K176" i="3"/>
  <c r="J176" i="3"/>
  <c r="I176" i="3"/>
  <c r="H176" i="3"/>
  <c r="G176" i="3"/>
  <c r="AV175" i="3"/>
  <c r="AG175" i="3"/>
  <c r="AE175" i="3"/>
  <c r="S175" i="3"/>
  <c r="AN175" i="3" s="1"/>
  <c r="R175" i="3"/>
  <c r="P175" i="3"/>
  <c r="O175" i="3"/>
  <c r="N175" i="3"/>
  <c r="M175" i="3"/>
  <c r="K175" i="3"/>
  <c r="J175" i="3"/>
  <c r="I175" i="3"/>
  <c r="H175" i="3"/>
  <c r="G175" i="3"/>
  <c r="AV174" i="3"/>
  <c r="AG174" i="3"/>
  <c r="AE174" i="3"/>
  <c r="S174" i="3"/>
  <c r="AN174" i="3" s="1"/>
  <c r="R174" i="3"/>
  <c r="P174" i="3"/>
  <c r="O174" i="3"/>
  <c r="N174" i="3"/>
  <c r="M174" i="3"/>
  <c r="K174" i="3"/>
  <c r="J174" i="3"/>
  <c r="I174" i="3"/>
  <c r="H174" i="3"/>
  <c r="G174" i="3"/>
  <c r="AV173" i="3"/>
  <c r="AG173" i="3"/>
  <c r="AE173" i="3"/>
  <c r="S173" i="3"/>
  <c r="AN173" i="3" s="1"/>
  <c r="R173" i="3"/>
  <c r="P173" i="3"/>
  <c r="O173" i="3"/>
  <c r="N173" i="3"/>
  <c r="M173" i="3"/>
  <c r="K173" i="3"/>
  <c r="J173" i="3"/>
  <c r="I173" i="3"/>
  <c r="H173" i="3"/>
  <c r="G173" i="3"/>
  <c r="AV172" i="3"/>
  <c r="AG172" i="3"/>
  <c r="AE172" i="3"/>
  <c r="S172" i="3"/>
  <c r="AN172" i="3" s="1"/>
  <c r="R172" i="3"/>
  <c r="P172" i="3"/>
  <c r="O172" i="3"/>
  <c r="N172" i="3"/>
  <c r="M172" i="3"/>
  <c r="K172" i="3"/>
  <c r="J172" i="3"/>
  <c r="I172" i="3"/>
  <c r="H172" i="3"/>
  <c r="G172" i="3"/>
  <c r="AV171" i="3"/>
  <c r="AN171" i="3"/>
  <c r="AG171" i="3"/>
  <c r="AE171" i="3"/>
  <c r="T171" i="3"/>
  <c r="S171" i="3"/>
  <c r="R171" i="3"/>
  <c r="P171" i="3"/>
  <c r="O171" i="3"/>
  <c r="N171" i="3"/>
  <c r="M171" i="3"/>
  <c r="K171" i="3"/>
  <c r="J171" i="3"/>
  <c r="I171" i="3"/>
  <c r="H171" i="3"/>
  <c r="G171" i="3"/>
  <c r="AV170" i="3"/>
  <c r="AG170" i="3"/>
  <c r="AE170" i="3"/>
  <c r="S170" i="3"/>
  <c r="AN170" i="3" s="1"/>
  <c r="R170" i="3"/>
  <c r="P170" i="3"/>
  <c r="O170" i="3"/>
  <c r="N170" i="3"/>
  <c r="M170" i="3"/>
  <c r="K170" i="3"/>
  <c r="J170" i="3"/>
  <c r="I170" i="3"/>
  <c r="H170" i="3"/>
  <c r="G170" i="3"/>
  <c r="AV169" i="3"/>
  <c r="AG169" i="3"/>
  <c r="AE169" i="3"/>
  <c r="S169" i="3"/>
  <c r="AN169" i="3" s="1"/>
  <c r="R169" i="3"/>
  <c r="D171" i="5" s="1"/>
  <c r="P169" i="3"/>
  <c r="O169" i="3"/>
  <c r="N169" i="3"/>
  <c r="M169" i="3"/>
  <c r="K169" i="3"/>
  <c r="J169" i="3"/>
  <c r="I169" i="3"/>
  <c r="H169" i="3"/>
  <c r="G169" i="3"/>
  <c r="AV168" i="3"/>
  <c r="AG168" i="3"/>
  <c r="AE168" i="3"/>
  <c r="S168" i="3"/>
  <c r="AN168" i="3" s="1"/>
  <c r="R168" i="3"/>
  <c r="D170" i="5" s="1"/>
  <c r="P168" i="3"/>
  <c r="O168" i="3"/>
  <c r="N168" i="3"/>
  <c r="M168" i="3"/>
  <c r="K168" i="3"/>
  <c r="J168" i="3"/>
  <c r="I168" i="3"/>
  <c r="H168" i="3"/>
  <c r="G168" i="3"/>
  <c r="AV167" i="3"/>
  <c r="AN167" i="3"/>
  <c r="AG167" i="3"/>
  <c r="AE167" i="3"/>
  <c r="S167" i="3"/>
  <c r="T167" i="3" s="1"/>
  <c r="R167" i="3"/>
  <c r="D169" i="5" s="1"/>
  <c r="P167" i="3"/>
  <c r="O167" i="3"/>
  <c r="N167" i="3"/>
  <c r="M167" i="3"/>
  <c r="K167" i="3"/>
  <c r="J167" i="3"/>
  <c r="I167" i="3"/>
  <c r="L167" i="3" s="1"/>
  <c r="H167" i="3"/>
  <c r="G167" i="3"/>
  <c r="AV166" i="3"/>
  <c r="AG166" i="3"/>
  <c r="AE166" i="3"/>
  <c r="S166" i="3"/>
  <c r="AN166" i="3" s="1"/>
  <c r="R166" i="3"/>
  <c r="P166" i="3"/>
  <c r="O166" i="3"/>
  <c r="N166" i="3"/>
  <c r="M166" i="3"/>
  <c r="K166" i="3"/>
  <c r="J166" i="3"/>
  <c r="I166" i="3"/>
  <c r="H166" i="3"/>
  <c r="G166" i="3"/>
  <c r="AV165" i="3"/>
  <c r="AG165" i="3"/>
  <c r="AE165" i="3"/>
  <c r="S165" i="3"/>
  <c r="AN165" i="3" s="1"/>
  <c r="R165" i="3"/>
  <c r="D167" i="5" s="1"/>
  <c r="P165" i="3"/>
  <c r="O165" i="3"/>
  <c r="N165" i="3"/>
  <c r="M165" i="3"/>
  <c r="K165" i="3"/>
  <c r="J165" i="3"/>
  <c r="I165" i="3"/>
  <c r="H165" i="3"/>
  <c r="G165" i="3"/>
  <c r="AV164" i="3"/>
  <c r="AG164" i="3"/>
  <c r="AE164" i="3"/>
  <c r="S164" i="3"/>
  <c r="AN164" i="3" s="1"/>
  <c r="R164" i="3"/>
  <c r="D166" i="5" s="1"/>
  <c r="P164" i="3"/>
  <c r="O164" i="3"/>
  <c r="N164" i="3"/>
  <c r="M164" i="3"/>
  <c r="K164" i="3"/>
  <c r="J164" i="3"/>
  <c r="I164" i="3"/>
  <c r="H164" i="3"/>
  <c r="G164" i="3"/>
  <c r="AV163" i="3"/>
  <c r="AG163" i="3"/>
  <c r="AE163" i="3"/>
  <c r="S163" i="3"/>
  <c r="AN163" i="3" s="1"/>
  <c r="R163" i="3"/>
  <c r="D165" i="5" s="1"/>
  <c r="P163" i="3"/>
  <c r="O163" i="3"/>
  <c r="N163" i="3"/>
  <c r="M163" i="3"/>
  <c r="K163" i="3"/>
  <c r="J163" i="3"/>
  <c r="I163" i="3"/>
  <c r="H163" i="3"/>
  <c r="G163" i="3"/>
  <c r="AV162" i="3"/>
  <c r="AG162" i="3"/>
  <c r="AE162" i="3"/>
  <c r="S162" i="3"/>
  <c r="AN162" i="3" s="1"/>
  <c r="R162" i="3"/>
  <c r="P162" i="3"/>
  <c r="O162" i="3"/>
  <c r="N162" i="3"/>
  <c r="M162" i="3"/>
  <c r="K162" i="3"/>
  <c r="J162" i="3"/>
  <c r="I162" i="3"/>
  <c r="H162" i="3"/>
  <c r="G162" i="3"/>
  <c r="AV161" i="3"/>
  <c r="AG161" i="3"/>
  <c r="AE161" i="3"/>
  <c r="S161" i="3"/>
  <c r="AN161" i="3" s="1"/>
  <c r="R161" i="3"/>
  <c r="D163" i="5" s="1"/>
  <c r="P161" i="3"/>
  <c r="O161" i="3"/>
  <c r="N161" i="3"/>
  <c r="M161" i="3"/>
  <c r="K161" i="3"/>
  <c r="J161" i="3"/>
  <c r="I161" i="3"/>
  <c r="H161" i="3"/>
  <c r="G161" i="3"/>
  <c r="AV160" i="3"/>
  <c r="AG160" i="3"/>
  <c r="AE160" i="3"/>
  <c r="S160" i="3"/>
  <c r="T160" i="3" s="1"/>
  <c r="R160" i="3"/>
  <c r="D162" i="5" s="1"/>
  <c r="P160" i="3"/>
  <c r="O160" i="3"/>
  <c r="N160" i="3"/>
  <c r="M160" i="3"/>
  <c r="K160" i="3"/>
  <c r="J160" i="3"/>
  <c r="I160" i="3"/>
  <c r="H160" i="3"/>
  <c r="G160" i="3"/>
  <c r="AV159" i="3"/>
  <c r="AG159" i="3"/>
  <c r="AE159" i="3"/>
  <c r="S159" i="3"/>
  <c r="AN159" i="3" s="1"/>
  <c r="R159" i="3"/>
  <c r="D161" i="5" s="1"/>
  <c r="P159" i="3"/>
  <c r="O159" i="3"/>
  <c r="N159" i="3"/>
  <c r="M159" i="3"/>
  <c r="K159" i="3"/>
  <c r="J159" i="3"/>
  <c r="I159" i="3"/>
  <c r="H159" i="3"/>
  <c r="G159" i="3"/>
  <c r="AV158" i="3"/>
  <c r="AG158" i="3"/>
  <c r="AE158" i="3"/>
  <c r="S158" i="3"/>
  <c r="AN158" i="3" s="1"/>
  <c r="R158" i="3"/>
  <c r="P158" i="3"/>
  <c r="O158" i="3"/>
  <c r="N158" i="3"/>
  <c r="M158" i="3"/>
  <c r="K158" i="3"/>
  <c r="J158" i="3"/>
  <c r="I158" i="3"/>
  <c r="H158" i="3"/>
  <c r="G158" i="3"/>
  <c r="AV157" i="3"/>
  <c r="AG157" i="3"/>
  <c r="AE157" i="3"/>
  <c r="S157" i="3"/>
  <c r="AN157" i="3" s="1"/>
  <c r="R157" i="3"/>
  <c r="D159" i="5" s="1"/>
  <c r="P157" i="3"/>
  <c r="O157" i="3"/>
  <c r="N157" i="3"/>
  <c r="M157" i="3"/>
  <c r="K157" i="3"/>
  <c r="J157" i="3"/>
  <c r="I157" i="3"/>
  <c r="H157" i="3"/>
  <c r="G157" i="3"/>
  <c r="AV156" i="3"/>
  <c r="AG156" i="3"/>
  <c r="AE156" i="3"/>
  <c r="S156" i="3"/>
  <c r="AN156" i="3" s="1"/>
  <c r="R156" i="3"/>
  <c r="D158" i="5" s="1"/>
  <c r="P156" i="3"/>
  <c r="O156" i="3"/>
  <c r="N156" i="3"/>
  <c r="M156" i="3"/>
  <c r="K156" i="3"/>
  <c r="J156" i="3"/>
  <c r="I156" i="3"/>
  <c r="H156" i="3"/>
  <c r="G156" i="3"/>
  <c r="AV155" i="3"/>
  <c r="AN155" i="3"/>
  <c r="AG155" i="3"/>
  <c r="AE155" i="3"/>
  <c r="S155" i="3"/>
  <c r="R155" i="3"/>
  <c r="D157" i="5" s="1"/>
  <c r="P155" i="3"/>
  <c r="O155" i="3"/>
  <c r="N155" i="3"/>
  <c r="M155" i="3"/>
  <c r="K155" i="3"/>
  <c r="J155" i="3"/>
  <c r="L155" i="3" s="1"/>
  <c r="I155" i="3"/>
  <c r="H155" i="3"/>
  <c r="G155" i="3"/>
  <c r="AV154" i="3"/>
  <c r="AG154" i="3"/>
  <c r="AE154" i="3"/>
  <c r="S154" i="3"/>
  <c r="AN154" i="3" s="1"/>
  <c r="R154" i="3"/>
  <c r="P154" i="3"/>
  <c r="O154" i="3"/>
  <c r="N154" i="3"/>
  <c r="M154" i="3"/>
  <c r="K154" i="3"/>
  <c r="J154" i="3"/>
  <c r="I154" i="3"/>
  <c r="H154" i="3"/>
  <c r="G154" i="3"/>
  <c r="AV153" i="3"/>
  <c r="AG153" i="3"/>
  <c r="AE153" i="3"/>
  <c r="S153" i="3"/>
  <c r="AN153" i="3" s="1"/>
  <c r="R153" i="3"/>
  <c r="D155" i="5" s="1"/>
  <c r="P153" i="3"/>
  <c r="O153" i="3"/>
  <c r="N153" i="3"/>
  <c r="M153" i="3"/>
  <c r="K153" i="3"/>
  <c r="J153" i="3"/>
  <c r="I153" i="3"/>
  <c r="H153" i="3"/>
  <c r="G153" i="3"/>
  <c r="AV152" i="3"/>
  <c r="AG152" i="3"/>
  <c r="AE152" i="3"/>
  <c r="S152" i="3"/>
  <c r="AN152" i="3" s="1"/>
  <c r="R152" i="3"/>
  <c r="D154" i="5" s="1"/>
  <c r="P152" i="3"/>
  <c r="O152" i="3"/>
  <c r="N152" i="3"/>
  <c r="M152" i="3"/>
  <c r="K152" i="3"/>
  <c r="J152" i="3"/>
  <c r="I152" i="3"/>
  <c r="H152" i="3"/>
  <c r="G152" i="3"/>
  <c r="AV151" i="3"/>
  <c r="AN151" i="3"/>
  <c r="AG151" i="3"/>
  <c r="AE151" i="3"/>
  <c r="S151" i="3"/>
  <c r="T151" i="3" s="1"/>
  <c r="R151" i="3"/>
  <c r="D153" i="5" s="1"/>
  <c r="P151" i="3"/>
  <c r="O151" i="3"/>
  <c r="N151" i="3"/>
  <c r="M151" i="3"/>
  <c r="K151" i="3"/>
  <c r="J151" i="3"/>
  <c r="I151" i="3"/>
  <c r="H151" i="3"/>
  <c r="G151" i="3"/>
  <c r="AV150" i="3"/>
  <c r="AG150" i="3"/>
  <c r="AE150" i="3"/>
  <c r="S150" i="3"/>
  <c r="AN150" i="3" s="1"/>
  <c r="R150" i="3"/>
  <c r="P150" i="3"/>
  <c r="O150" i="3"/>
  <c r="N150" i="3"/>
  <c r="M150" i="3"/>
  <c r="K150" i="3"/>
  <c r="J150" i="3"/>
  <c r="I150" i="3"/>
  <c r="H150" i="3"/>
  <c r="G150" i="3"/>
  <c r="AV149" i="3"/>
  <c r="AG149" i="3"/>
  <c r="AE149" i="3"/>
  <c r="S149" i="3"/>
  <c r="AN149" i="3" s="1"/>
  <c r="R149" i="3"/>
  <c r="D151" i="5" s="1"/>
  <c r="P149" i="3"/>
  <c r="O149" i="3"/>
  <c r="N149" i="3"/>
  <c r="M149" i="3"/>
  <c r="K149" i="3"/>
  <c r="J149" i="3"/>
  <c r="I149" i="3"/>
  <c r="H149" i="3"/>
  <c r="G149" i="3"/>
  <c r="AV148" i="3"/>
  <c r="AG148" i="3"/>
  <c r="AE148" i="3"/>
  <c r="S148" i="3"/>
  <c r="AN148" i="3" s="1"/>
  <c r="R148" i="3"/>
  <c r="D150" i="5" s="1"/>
  <c r="P148" i="3"/>
  <c r="O148" i="3"/>
  <c r="N148" i="3"/>
  <c r="M148" i="3"/>
  <c r="K148" i="3"/>
  <c r="J148" i="3"/>
  <c r="I148" i="3"/>
  <c r="H148" i="3"/>
  <c r="G148" i="3"/>
  <c r="AV147" i="3"/>
  <c r="AG147" i="3"/>
  <c r="AE147" i="3"/>
  <c r="S147" i="3"/>
  <c r="R147" i="3"/>
  <c r="D149" i="5" s="1"/>
  <c r="P147" i="3"/>
  <c r="O147" i="3"/>
  <c r="N147" i="3"/>
  <c r="M147" i="3"/>
  <c r="K147" i="3"/>
  <c r="J147" i="3"/>
  <c r="L147" i="3" s="1"/>
  <c r="I147" i="3"/>
  <c r="H147" i="3"/>
  <c r="G147" i="3"/>
  <c r="AV146" i="3"/>
  <c r="AG146" i="3"/>
  <c r="AE146" i="3"/>
  <c r="S146" i="3"/>
  <c r="AN146" i="3" s="1"/>
  <c r="R146" i="3"/>
  <c r="P146" i="3"/>
  <c r="O146" i="3"/>
  <c r="N146" i="3"/>
  <c r="M146" i="3"/>
  <c r="K146" i="3"/>
  <c r="J146" i="3"/>
  <c r="I146" i="3"/>
  <c r="H146" i="3"/>
  <c r="G146" i="3"/>
  <c r="AV145" i="3"/>
  <c r="AG145" i="3"/>
  <c r="AE145" i="3"/>
  <c r="S145" i="3"/>
  <c r="AN145" i="3" s="1"/>
  <c r="R145" i="3"/>
  <c r="D147" i="5" s="1"/>
  <c r="P145" i="3"/>
  <c r="O145" i="3"/>
  <c r="N145" i="3"/>
  <c r="M145" i="3"/>
  <c r="K145" i="3"/>
  <c r="J145" i="3"/>
  <c r="I145" i="3"/>
  <c r="H145" i="3"/>
  <c r="G145" i="3"/>
  <c r="AV144" i="3"/>
  <c r="AG144" i="3"/>
  <c r="AE144" i="3"/>
  <c r="S144" i="3"/>
  <c r="AN144" i="3" s="1"/>
  <c r="R144" i="3"/>
  <c r="D146" i="5" s="1"/>
  <c r="P144" i="3"/>
  <c r="O144" i="3"/>
  <c r="N144" i="3"/>
  <c r="M144" i="3"/>
  <c r="K144" i="3"/>
  <c r="J144" i="3"/>
  <c r="I144" i="3"/>
  <c r="H144" i="3"/>
  <c r="G144" i="3"/>
  <c r="AV143" i="3"/>
  <c r="AG143" i="3"/>
  <c r="AE143" i="3"/>
  <c r="S143" i="3"/>
  <c r="T143" i="3" s="1"/>
  <c r="R143" i="3"/>
  <c r="D145" i="5" s="1"/>
  <c r="P143" i="3"/>
  <c r="O143" i="3"/>
  <c r="N143" i="3"/>
  <c r="M143" i="3"/>
  <c r="K143" i="3"/>
  <c r="J143" i="3"/>
  <c r="I143" i="3"/>
  <c r="H143" i="3"/>
  <c r="G143" i="3"/>
  <c r="AV142" i="3"/>
  <c r="AG142" i="3"/>
  <c r="AE142" i="3"/>
  <c r="S142" i="3"/>
  <c r="AN142" i="3" s="1"/>
  <c r="R142" i="3"/>
  <c r="P142" i="3"/>
  <c r="O142" i="3"/>
  <c r="N142" i="3"/>
  <c r="M142" i="3"/>
  <c r="K142" i="3"/>
  <c r="J142" i="3"/>
  <c r="I142" i="3"/>
  <c r="H142" i="3"/>
  <c r="G142" i="3"/>
  <c r="AV141" i="3"/>
  <c r="AG141" i="3"/>
  <c r="AE141" i="3"/>
  <c r="S141" i="3"/>
  <c r="AN141" i="3" s="1"/>
  <c r="R141" i="3"/>
  <c r="D143" i="5" s="1"/>
  <c r="P141" i="3"/>
  <c r="O141" i="3"/>
  <c r="N141" i="3"/>
  <c r="M141" i="3"/>
  <c r="K141" i="3"/>
  <c r="J141" i="3"/>
  <c r="I141" i="3"/>
  <c r="H141" i="3"/>
  <c r="G141" i="3"/>
  <c r="AV140" i="3"/>
  <c r="AG140" i="3"/>
  <c r="AE140" i="3"/>
  <c r="S140" i="3"/>
  <c r="AN140" i="3" s="1"/>
  <c r="R140" i="3"/>
  <c r="D142" i="5" s="1"/>
  <c r="P140" i="3"/>
  <c r="O140" i="3"/>
  <c r="N140" i="3"/>
  <c r="M140" i="3"/>
  <c r="K140" i="3"/>
  <c r="J140" i="3"/>
  <c r="I140" i="3"/>
  <c r="H140" i="3"/>
  <c r="L140" i="3" s="1"/>
  <c r="G140" i="3"/>
  <c r="AV139" i="3"/>
  <c r="AG139" i="3"/>
  <c r="AE139" i="3"/>
  <c r="S139" i="3"/>
  <c r="AN139" i="3" s="1"/>
  <c r="R139" i="3"/>
  <c r="D141" i="5" s="1"/>
  <c r="P139" i="3"/>
  <c r="O139" i="3"/>
  <c r="N139" i="3"/>
  <c r="M139" i="3"/>
  <c r="K139" i="3"/>
  <c r="J139" i="3"/>
  <c r="I139" i="3"/>
  <c r="H139" i="3"/>
  <c r="G139" i="3"/>
  <c r="AV138" i="3"/>
  <c r="AG138" i="3"/>
  <c r="AE138" i="3"/>
  <c r="S138" i="3"/>
  <c r="AN138" i="3" s="1"/>
  <c r="R138" i="3"/>
  <c r="P138" i="3"/>
  <c r="O138" i="3"/>
  <c r="N138" i="3"/>
  <c r="M138" i="3"/>
  <c r="K138" i="3"/>
  <c r="J138" i="3"/>
  <c r="I138" i="3"/>
  <c r="H138" i="3"/>
  <c r="G138" i="3"/>
  <c r="AV137" i="3"/>
  <c r="AG137" i="3"/>
  <c r="AE137" i="3"/>
  <c r="S137" i="3"/>
  <c r="AN137" i="3" s="1"/>
  <c r="R137" i="3"/>
  <c r="D139" i="5" s="1"/>
  <c r="P137" i="3"/>
  <c r="O137" i="3"/>
  <c r="N137" i="3"/>
  <c r="M137" i="3"/>
  <c r="K137" i="3"/>
  <c r="J137" i="3"/>
  <c r="I137" i="3"/>
  <c r="H137" i="3"/>
  <c r="G137" i="3"/>
  <c r="AV136" i="3"/>
  <c r="AN136" i="3"/>
  <c r="AG136" i="3"/>
  <c r="AE136" i="3"/>
  <c r="S136" i="3"/>
  <c r="R136" i="3"/>
  <c r="D138" i="5" s="1"/>
  <c r="P136" i="3"/>
  <c r="O136" i="3"/>
  <c r="N136" i="3"/>
  <c r="M136" i="3"/>
  <c r="K136" i="3"/>
  <c r="J136" i="3"/>
  <c r="I136" i="3"/>
  <c r="L136" i="3" s="1"/>
  <c r="H136" i="3"/>
  <c r="G136" i="3"/>
  <c r="AV135" i="3"/>
  <c r="AG135" i="3"/>
  <c r="AE135" i="3"/>
  <c r="S135" i="3"/>
  <c r="AN135" i="3" s="1"/>
  <c r="R135" i="3"/>
  <c r="P135" i="3"/>
  <c r="O135" i="3"/>
  <c r="N135" i="3"/>
  <c r="M135" i="3"/>
  <c r="K135" i="3"/>
  <c r="J135" i="3"/>
  <c r="I135" i="3"/>
  <c r="H135" i="3"/>
  <c r="G135" i="3"/>
  <c r="AV134" i="3"/>
  <c r="AG134" i="3"/>
  <c r="AE134" i="3"/>
  <c r="S134" i="3"/>
  <c r="AN134" i="3" s="1"/>
  <c r="R134" i="3"/>
  <c r="D136" i="5" s="1"/>
  <c r="P134" i="3"/>
  <c r="O134" i="3"/>
  <c r="N134" i="3"/>
  <c r="M134" i="3"/>
  <c r="K134" i="3"/>
  <c r="J134" i="3"/>
  <c r="I134" i="3"/>
  <c r="H134" i="3"/>
  <c r="G134" i="3"/>
  <c r="AV133" i="3"/>
  <c r="AG133" i="3"/>
  <c r="AE133" i="3"/>
  <c r="S133" i="3"/>
  <c r="AN133" i="3" s="1"/>
  <c r="R133" i="3"/>
  <c r="D135" i="5" s="1"/>
  <c r="P133" i="3"/>
  <c r="O133" i="3"/>
  <c r="N133" i="3"/>
  <c r="M133" i="3"/>
  <c r="K133" i="3"/>
  <c r="J133" i="3"/>
  <c r="I133" i="3"/>
  <c r="H133" i="3"/>
  <c r="L133" i="3" s="1"/>
  <c r="G133" i="3"/>
  <c r="AV132" i="3"/>
  <c r="AG132" i="3"/>
  <c r="AE132" i="3"/>
  <c r="S132" i="3"/>
  <c r="AN132" i="3" s="1"/>
  <c r="R132" i="3"/>
  <c r="D134" i="5" s="1"/>
  <c r="P132" i="3"/>
  <c r="O132" i="3"/>
  <c r="N132" i="3"/>
  <c r="M132" i="3"/>
  <c r="K132" i="3"/>
  <c r="J132" i="3"/>
  <c r="I132" i="3"/>
  <c r="H132" i="3"/>
  <c r="G132" i="3"/>
  <c r="AV131" i="3"/>
  <c r="AG131" i="3"/>
  <c r="AE131" i="3"/>
  <c r="S131" i="3"/>
  <c r="AN131" i="3" s="1"/>
  <c r="R131" i="3"/>
  <c r="P131" i="3"/>
  <c r="O131" i="3"/>
  <c r="N131" i="3"/>
  <c r="M131" i="3"/>
  <c r="K131" i="3"/>
  <c r="J131" i="3"/>
  <c r="I131" i="3"/>
  <c r="H131" i="3"/>
  <c r="G131" i="3"/>
  <c r="AV130" i="3"/>
  <c r="AN130" i="3"/>
  <c r="AG130" i="3"/>
  <c r="AE130" i="3"/>
  <c r="S130" i="3"/>
  <c r="R130" i="3"/>
  <c r="D132" i="5" s="1"/>
  <c r="P130" i="3"/>
  <c r="O130" i="3"/>
  <c r="N130" i="3"/>
  <c r="M130" i="3"/>
  <c r="K130" i="3"/>
  <c r="J130" i="3"/>
  <c r="I130" i="3"/>
  <c r="H130" i="3"/>
  <c r="G130" i="3"/>
  <c r="AV129" i="3"/>
  <c r="AG129" i="3"/>
  <c r="AE129" i="3"/>
  <c r="S129" i="3"/>
  <c r="AN129" i="3" s="1"/>
  <c r="R129" i="3"/>
  <c r="D131" i="5" s="1"/>
  <c r="P129" i="3"/>
  <c r="O129" i="3"/>
  <c r="N129" i="3"/>
  <c r="M129" i="3"/>
  <c r="K129" i="3"/>
  <c r="J129" i="3"/>
  <c r="I129" i="3"/>
  <c r="H129" i="3"/>
  <c r="L129" i="3" s="1"/>
  <c r="G129" i="3"/>
  <c r="AV128" i="3"/>
  <c r="AG128" i="3"/>
  <c r="AE128" i="3"/>
  <c r="S128" i="3"/>
  <c r="AN128" i="3" s="1"/>
  <c r="R128" i="3"/>
  <c r="D130" i="5" s="1"/>
  <c r="P128" i="3"/>
  <c r="O128" i="3"/>
  <c r="N128" i="3"/>
  <c r="M128" i="3"/>
  <c r="K128" i="3"/>
  <c r="J128" i="3"/>
  <c r="I128" i="3"/>
  <c r="H128" i="3"/>
  <c r="G128" i="3"/>
  <c r="AV127" i="3"/>
  <c r="AG127" i="3"/>
  <c r="AE127" i="3"/>
  <c r="S127" i="3"/>
  <c r="AN127" i="3" s="1"/>
  <c r="R127" i="3"/>
  <c r="P127" i="3"/>
  <c r="O127" i="3"/>
  <c r="N127" i="3"/>
  <c r="M127" i="3"/>
  <c r="K127" i="3"/>
  <c r="J127" i="3"/>
  <c r="I127" i="3"/>
  <c r="H127" i="3"/>
  <c r="G127" i="3"/>
  <c r="AV126" i="3"/>
  <c r="AG126" i="3"/>
  <c r="AE126" i="3"/>
  <c r="S126" i="3"/>
  <c r="AN126" i="3" s="1"/>
  <c r="R126" i="3"/>
  <c r="D128" i="5" s="1"/>
  <c r="P126" i="3"/>
  <c r="O126" i="3"/>
  <c r="N126" i="3"/>
  <c r="M126" i="3"/>
  <c r="K126" i="3"/>
  <c r="J126" i="3"/>
  <c r="I126" i="3"/>
  <c r="H126" i="3"/>
  <c r="G126" i="3"/>
  <c r="AV125" i="3"/>
  <c r="AG125" i="3"/>
  <c r="AE125" i="3"/>
  <c r="S125" i="3"/>
  <c r="T125" i="3" s="1"/>
  <c r="R125" i="3"/>
  <c r="D127" i="5" s="1"/>
  <c r="P125" i="3"/>
  <c r="O125" i="3"/>
  <c r="N125" i="3"/>
  <c r="M125" i="3"/>
  <c r="K125" i="3"/>
  <c r="J125" i="3"/>
  <c r="I125" i="3"/>
  <c r="H125" i="3"/>
  <c r="G125" i="3"/>
  <c r="AV124" i="3"/>
  <c r="AG124" i="3"/>
  <c r="AE124" i="3"/>
  <c r="S124" i="3"/>
  <c r="AN124" i="3" s="1"/>
  <c r="R124" i="3"/>
  <c r="D126" i="5" s="1"/>
  <c r="P124" i="3"/>
  <c r="O124" i="3"/>
  <c r="N124" i="3"/>
  <c r="M124" i="3"/>
  <c r="K124" i="3"/>
  <c r="J124" i="3"/>
  <c r="I124" i="3"/>
  <c r="H124" i="3"/>
  <c r="G124" i="3"/>
  <c r="AV123" i="3"/>
  <c r="AG123" i="3"/>
  <c r="AE123" i="3"/>
  <c r="S123" i="3"/>
  <c r="AN123" i="3" s="1"/>
  <c r="R123" i="3"/>
  <c r="P123" i="3"/>
  <c r="O123" i="3"/>
  <c r="N123" i="3"/>
  <c r="M123" i="3"/>
  <c r="K123" i="3"/>
  <c r="J123" i="3"/>
  <c r="I123" i="3"/>
  <c r="H123" i="3"/>
  <c r="G123" i="3"/>
  <c r="AV122" i="3"/>
  <c r="AN122" i="3"/>
  <c r="AG122" i="3"/>
  <c r="AE122" i="3"/>
  <c r="S122" i="3"/>
  <c r="R122" i="3"/>
  <c r="D124" i="5" s="1"/>
  <c r="P122" i="3"/>
  <c r="O122" i="3"/>
  <c r="N122" i="3"/>
  <c r="M122" i="3"/>
  <c r="K122" i="3"/>
  <c r="J122" i="3"/>
  <c r="I122" i="3"/>
  <c r="H122" i="3"/>
  <c r="G122" i="3"/>
  <c r="AV121" i="3"/>
  <c r="AN121" i="3"/>
  <c r="AG121" i="3"/>
  <c r="AE121" i="3"/>
  <c r="S121" i="3"/>
  <c r="R121" i="3"/>
  <c r="D123" i="5" s="1"/>
  <c r="P121" i="3"/>
  <c r="O121" i="3"/>
  <c r="N121" i="3"/>
  <c r="M121" i="3"/>
  <c r="K121" i="3"/>
  <c r="J121" i="3"/>
  <c r="I121" i="3"/>
  <c r="L121" i="3" s="1"/>
  <c r="H121" i="3"/>
  <c r="G121" i="3"/>
  <c r="AV120" i="3"/>
  <c r="AG120" i="3"/>
  <c r="AE120" i="3"/>
  <c r="S120" i="3"/>
  <c r="AN120" i="3" s="1"/>
  <c r="R120" i="3"/>
  <c r="D122" i="5" s="1"/>
  <c r="P120" i="3"/>
  <c r="O120" i="3"/>
  <c r="N120" i="3"/>
  <c r="M120" i="3"/>
  <c r="K120" i="3"/>
  <c r="J120" i="3"/>
  <c r="I120" i="3"/>
  <c r="H120" i="3"/>
  <c r="G120" i="3"/>
  <c r="AV119" i="3"/>
  <c r="AG119" i="3"/>
  <c r="AE119" i="3"/>
  <c r="S119" i="3"/>
  <c r="AN119" i="3" s="1"/>
  <c r="R119" i="3"/>
  <c r="P119" i="3"/>
  <c r="O119" i="3"/>
  <c r="N119" i="3"/>
  <c r="M119" i="3"/>
  <c r="K119" i="3"/>
  <c r="J119" i="3"/>
  <c r="I119" i="3"/>
  <c r="H119" i="3"/>
  <c r="G119" i="3"/>
  <c r="AV118" i="3"/>
  <c r="AG118" i="3"/>
  <c r="AE118" i="3"/>
  <c r="S118" i="3"/>
  <c r="AN118" i="3" s="1"/>
  <c r="R118" i="3"/>
  <c r="D120" i="5" s="1"/>
  <c r="P118" i="3"/>
  <c r="O118" i="3"/>
  <c r="N118" i="3"/>
  <c r="M118" i="3"/>
  <c r="K118" i="3"/>
  <c r="J118" i="3"/>
  <c r="I118" i="3"/>
  <c r="H118" i="3"/>
  <c r="G118" i="3"/>
  <c r="AV117" i="3"/>
  <c r="AN117" i="3"/>
  <c r="AG117" i="3"/>
  <c r="AE117" i="3"/>
  <c r="S117" i="3"/>
  <c r="R117" i="3"/>
  <c r="D119" i="5" s="1"/>
  <c r="P117" i="3"/>
  <c r="O117" i="3"/>
  <c r="N117" i="3"/>
  <c r="M117" i="3"/>
  <c r="K117" i="3"/>
  <c r="J117" i="3"/>
  <c r="I117" i="3"/>
  <c r="H117" i="3"/>
  <c r="G117" i="3"/>
  <c r="AV116" i="3"/>
  <c r="AG116" i="3"/>
  <c r="AE116" i="3"/>
  <c r="S116" i="3"/>
  <c r="AN116" i="3" s="1"/>
  <c r="R116" i="3"/>
  <c r="D118" i="5" s="1"/>
  <c r="P116" i="3"/>
  <c r="O116" i="3"/>
  <c r="N116" i="3"/>
  <c r="M116" i="3"/>
  <c r="K116" i="3"/>
  <c r="J116" i="3"/>
  <c r="I116" i="3"/>
  <c r="H116" i="3"/>
  <c r="G116" i="3"/>
  <c r="AV115" i="3"/>
  <c r="AG115" i="3"/>
  <c r="AE115" i="3"/>
  <c r="S115" i="3"/>
  <c r="AN115" i="3" s="1"/>
  <c r="R115" i="3"/>
  <c r="P115" i="3"/>
  <c r="O115" i="3"/>
  <c r="N115" i="3"/>
  <c r="M115" i="3"/>
  <c r="K115" i="3"/>
  <c r="J115" i="3"/>
  <c r="I115" i="3"/>
  <c r="H115" i="3"/>
  <c r="G115" i="3"/>
  <c r="AV114" i="3"/>
  <c r="AG114" i="3"/>
  <c r="AE114" i="3"/>
  <c r="S114" i="3"/>
  <c r="AN114" i="3" s="1"/>
  <c r="R114" i="3"/>
  <c r="D116" i="5" s="1"/>
  <c r="P114" i="3"/>
  <c r="O114" i="3"/>
  <c r="N114" i="3"/>
  <c r="M114" i="3"/>
  <c r="K114" i="3"/>
  <c r="J114" i="3"/>
  <c r="I114" i="3"/>
  <c r="H114" i="3"/>
  <c r="G114" i="3"/>
  <c r="AV113" i="3"/>
  <c r="AG113" i="3"/>
  <c r="AE113" i="3"/>
  <c r="S113" i="3"/>
  <c r="AN113" i="3" s="1"/>
  <c r="R113" i="3"/>
  <c r="D115" i="5" s="1"/>
  <c r="P113" i="3"/>
  <c r="O113" i="3"/>
  <c r="N113" i="3"/>
  <c r="M113" i="3"/>
  <c r="K113" i="3"/>
  <c r="J113" i="3"/>
  <c r="I113" i="3"/>
  <c r="H113" i="3"/>
  <c r="G113" i="3"/>
  <c r="AV112" i="3"/>
  <c r="AG112" i="3"/>
  <c r="AE112" i="3"/>
  <c r="S112" i="3"/>
  <c r="AN112" i="3" s="1"/>
  <c r="R112" i="3"/>
  <c r="D114" i="5" s="1"/>
  <c r="P112" i="3"/>
  <c r="O112" i="3"/>
  <c r="N112" i="3"/>
  <c r="M112" i="3"/>
  <c r="K112" i="3"/>
  <c r="J112" i="3"/>
  <c r="I112" i="3"/>
  <c r="H112" i="3"/>
  <c r="G112" i="3"/>
  <c r="AV111" i="3"/>
  <c r="AG111" i="3"/>
  <c r="AE111" i="3"/>
  <c r="S111" i="3"/>
  <c r="AN111" i="3" s="1"/>
  <c r="R111" i="3"/>
  <c r="P111" i="3"/>
  <c r="O111" i="3"/>
  <c r="N111" i="3"/>
  <c r="M111" i="3"/>
  <c r="K111" i="3"/>
  <c r="J111" i="3"/>
  <c r="I111" i="3"/>
  <c r="H111" i="3"/>
  <c r="G111" i="3"/>
  <c r="AV110" i="3"/>
  <c r="AN110" i="3"/>
  <c r="AG110" i="3"/>
  <c r="AE110" i="3"/>
  <c r="S110" i="3"/>
  <c r="R110" i="3"/>
  <c r="D112" i="5" s="1"/>
  <c r="P110" i="3"/>
  <c r="O110" i="3"/>
  <c r="N110" i="3"/>
  <c r="M110" i="3"/>
  <c r="K110" i="3"/>
  <c r="J110" i="3"/>
  <c r="I110" i="3"/>
  <c r="H110" i="3"/>
  <c r="G110" i="3"/>
  <c r="AV109" i="3"/>
  <c r="AG109" i="3"/>
  <c r="AE109" i="3"/>
  <c r="S109" i="3"/>
  <c r="R109" i="3"/>
  <c r="D111" i="5" s="1"/>
  <c r="P109" i="3"/>
  <c r="O109" i="3"/>
  <c r="N109" i="3"/>
  <c r="M109" i="3"/>
  <c r="K109" i="3"/>
  <c r="J109" i="3"/>
  <c r="I109" i="3"/>
  <c r="H109" i="3"/>
  <c r="L109" i="3" s="1"/>
  <c r="G109" i="3"/>
  <c r="AV108" i="3"/>
  <c r="AG108" i="3"/>
  <c r="AE108" i="3"/>
  <c r="S108" i="3"/>
  <c r="AN108" i="3" s="1"/>
  <c r="R108" i="3"/>
  <c r="D110" i="5" s="1"/>
  <c r="P108" i="3"/>
  <c r="O108" i="3"/>
  <c r="N108" i="3"/>
  <c r="M108" i="3"/>
  <c r="K108" i="3"/>
  <c r="J108" i="3"/>
  <c r="I108" i="3"/>
  <c r="H108" i="3"/>
  <c r="G108" i="3"/>
  <c r="AV107" i="3"/>
  <c r="AG107" i="3"/>
  <c r="AE107" i="3"/>
  <c r="S107" i="3"/>
  <c r="AN107" i="3" s="1"/>
  <c r="R107" i="3"/>
  <c r="P107" i="3"/>
  <c r="O107" i="3"/>
  <c r="N107" i="3"/>
  <c r="M107" i="3"/>
  <c r="K107" i="3"/>
  <c r="J107" i="3"/>
  <c r="I107" i="3"/>
  <c r="H107" i="3"/>
  <c r="G107" i="3"/>
  <c r="AV106" i="3"/>
  <c r="AG106" i="3"/>
  <c r="AE106" i="3"/>
  <c r="S106" i="3"/>
  <c r="AN106" i="3" s="1"/>
  <c r="R106" i="3"/>
  <c r="D108" i="5" s="1"/>
  <c r="P106" i="3"/>
  <c r="O106" i="3"/>
  <c r="N106" i="3"/>
  <c r="M106" i="3"/>
  <c r="K106" i="3"/>
  <c r="J106" i="3"/>
  <c r="I106" i="3"/>
  <c r="H106" i="3"/>
  <c r="G106" i="3"/>
  <c r="AV105" i="3"/>
  <c r="AN105" i="3"/>
  <c r="AG105" i="3"/>
  <c r="AE105" i="3"/>
  <c r="S105" i="3"/>
  <c r="R105" i="3"/>
  <c r="D107" i="5" s="1"/>
  <c r="P105" i="3"/>
  <c r="O105" i="3"/>
  <c r="N105" i="3"/>
  <c r="M105" i="3"/>
  <c r="K105" i="3"/>
  <c r="J105" i="3"/>
  <c r="I105" i="3"/>
  <c r="H105" i="3"/>
  <c r="G105" i="3"/>
  <c r="AV104" i="3"/>
  <c r="AG104" i="3"/>
  <c r="AE104" i="3"/>
  <c r="S104" i="3"/>
  <c r="AN104" i="3" s="1"/>
  <c r="R104" i="3"/>
  <c r="D106" i="5" s="1"/>
  <c r="P104" i="3"/>
  <c r="O104" i="3"/>
  <c r="N104" i="3"/>
  <c r="M104" i="3"/>
  <c r="K104" i="3"/>
  <c r="J104" i="3"/>
  <c r="I104" i="3"/>
  <c r="H104" i="3"/>
  <c r="G104" i="3"/>
  <c r="AV103" i="3"/>
  <c r="AG103" i="3"/>
  <c r="AE103" i="3"/>
  <c r="S103" i="3"/>
  <c r="AN103" i="3" s="1"/>
  <c r="R103" i="3"/>
  <c r="D105" i="5" s="1"/>
  <c r="P103" i="3"/>
  <c r="O103" i="3"/>
  <c r="N103" i="3"/>
  <c r="M103" i="3"/>
  <c r="K103" i="3"/>
  <c r="J103" i="3"/>
  <c r="I103" i="3"/>
  <c r="H103" i="3"/>
  <c r="G103" i="3"/>
  <c r="AV102" i="3"/>
  <c r="AG102" i="3"/>
  <c r="AE102" i="3"/>
  <c r="S102" i="3"/>
  <c r="AN102" i="3" s="1"/>
  <c r="R102" i="3"/>
  <c r="P102" i="3"/>
  <c r="O102" i="3"/>
  <c r="N102" i="3"/>
  <c r="M102" i="3"/>
  <c r="K102" i="3"/>
  <c r="J102" i="3"/>
  <c r="I102" i="3"/>
  <c r="H102" i="3"/>
  <c r="G102" i="3"/>
  <c r="AV101" i="3"/>
  <c r="AN101" i="3"/>
  <c r="AG101" i="3"/>
  <c r="AE101" i="3"/>
  <c r="S101" i="3"/>
  <c r="R101" i="3"/>
  <c r="D103" i="5" s="1"/>
  <c r="P101" i="3"/>
  <c r="O101" i="3"/>
  <c r="N101" i="3"/>
  <c r="M101" i="3"/>
  <c r="K101" i="3"/>
  <c r="J101" i="3"/>
  <c r="I101" i="3"/>
  <c r="H101" i="3"/>
  <c r="G101" i="3"/>
  <c r="AV100" i="3"/>
  <c r="AG100" i="3"/>
  <c r="AE100" i="3"/>
  <c r="S100" i="3"/>
  <c r="AN100" i="3" s="1"/>
  <c r="R100" i="3"/>
  <c r="D102" i="5" s="1"/>
  <c r="P100" i="3"/>
  <c r="O100" i="3"/>
  <c r="N100" i="3"/>
  <c r="M100" i="3"/>
  <c r="K100" i="3"/>
  <c r="J100" i="3"/>
  <c r="I100" i="3"/>
  <c r="H100" i="3"/>
  <c r="G100" i="3"/>
  <c r="AV99" i="3"/>
  <c r="AG99" i="3"/>
  <c r="AE99" i="3"/>
  <c r="S99" i="3"/>
  <c r="AN99" i="3" s="1"/>
  <c r="R99" i="3"/>
  <c r="D101" i="5" s="1"/>
  <c r="P99" i="3"/>
  <c r="O99" i="3"/>
  <c r="N99" i="3"/>
  <c r="M99" i="3"/>
  <c r="K99" i="3"/>
  <c r="J99" i="3"/>
  <c r="I99" i="3"/>
  <c r="H99" i="3"/>
  <c r="G99" i="3"/>
  <c r="AV98" i="3"/>
  <c r="AG98" i="3"/>
  <c r="AE98" i="3"/>
  <c r="S98" i="3"/>
  <c r="AN98" i="3" s="1"/>
  <c r="R98" i="3"/>
  <c r="P98" i="3"/>
  <c r="O98" i="3"/>
  <c r="N98" i="3"/>
  <c r="M98" i="3"/>
  <c r="K98" i="3"/>
  <c r="J98" i="3"/>
  <c r="I98" i="3"/>
  <c r="H98" i="3"/>
  <c r="G98" i="3"/>
  <c r="AV97" i="3"/>
  <c r="AG97" i="3"/>
  <c r="AE97" i="3"/>
  <c r="S97" i="3"/>
  <c r="R97" i="3"/>
  <c r="D99" i="5" s="1"/>
  <c r="P97" i="3"/>
  <c r="O97" i="3"/>
  <c r="N97" i="3"/>
  <c r="M97" i="3"/>
  <c r="K97" i="3"/>
  <c r="J97" i="3"/>
  <c r="L97" i="3" s="1"/>
  <c r="I97" i="3"/>
  <c r="H97" i="3"/>
  <c r="G97" i="3"/>
  <c r="AV96" i="3"/>
  <c r="AN96" i="3"/>
  <c r="AG96" i="3"/>
  <c r="AE96" i="3"/>
  <c r="S96" i="3"/>
  <c r="R96" i="3"/>
  <c r="D98" i="5" s="1"/>
  <c r="P96" i="3"/>
  <c r="O96" i="3"/>
  <c r="N96" i="3"/>
  <c r="M96" i="3"/>
  <c r="K96" i="3"/>
  <c r="J96" i="3"/>
  <c r="I96" i="3"/>
  <c r="H96" i="3"/>
  <c r="G96" i="3"/>
  <c r="AV95" i="3"/>
  <c r="AG95" i="3"/>
  <c r="AE95" i="3"/>
  <c r="S95" i="3"/>
  <c r="AN95" i="3" s="1"/>
  <c r="R95" i="3"/>
  <c r="D97" i="5" s="1"/>
  <c r="P95" i="3"/>
  <c r="O95" i="3"/>
  <c r="N95" i="3"/>
  <c r="M95" i="3"/>
  <c r="K95" i="3"/>
  <c r="J95" i="3"/>
  <c r="I95" i="3"/>
  <c r="H95" i="3"/>
  <c r="G95" i="3"/>
  <c r="AV94" i="3"/>
  <c r="AN94" i="3"/>
  <c r="AG94" i="3"/>
  <c r="AE94" i="3"/>
  <c r="S94" i="3"/>
  <c r="R94" i="3"/>
  <c r="P94" i="3"/>
  <c r="O94" i="3"/>
  <c r="N94" i="3"/>
  <c r="M94" i="3"/>
  <c r="K94" i="3"/>
  <c r="J94" i="3"/>
  <c r="I94" i="3"/>
  <c r="H94" i="3"/>
  <c r="G94" i="3"/>
  <c r="AV93" i="3"/>
  <c r="AG93" i="3"/>
  <c r="AE93" i="3"/>
  <c r="S93" i="3"/>
  <c r="AN93" i="3" s="1"/>
  <c r="R93" i="3"/>
  <c r="D95" i="5" s="1"/>
  <c r="P93" i="3"/>
  <c r="O93" i="3"/>
  <c r="N93" i="3"/>
  <c r="M93" i="3"/>
  <c r="K93" i="3"/>
  <c r="J93" i="3"/>
  <c r="I93" i="3"/>
  <c r="H93" i="3"/>
  <c r="L93" i="3" s="1"/>
  <c r="G93" i="3"/>
  <c r="AV92" i="3"/>
  <c r="AG92" i="3"/>
  <c r="AE92" i="3"/>
  <c r="S92" i="3"/>
  <c r="R92" i="3"/>
  <c r="D94" i="5" s="1"/>
  <c r="P92" i="3"/>
  <c r="O92" i="3"/>
  <c r="N92" i="3"/>
  <c r="M92" i="3"/>
  <c r="K92" i="3"/>
  <c r="J92" i="3"/>
  <c r="I92" i="3"/>
  <c r="H92" i="3"/>
  <c r="G92" i="3"/>
  <c r="AV91" i="3"/>
  <c r="AG91" i="3"/>
  <c r="AE91" i="3"/>
  <c r="S91" i="3"/>
  <c r="AN91" i="3" s="1"/>
  <c r="R91" i="3"/>
  <c r="D93" i="5" s="1"/>
  <c r="P91" i="3"/>
  <c r="O91" i="3"/>
  <c r="N91" i="3"/>
  <c r="M91" i="3"/>
  <c r="K91" i="3"/>
  <c r="J91" i="3"/>
  <c r="I91" i="3"/>
  <c r="H91" i="3"/>
  <c r="G91" i="3"/>
  <c r="AV90" i="3"/>
  <c r="AG90" i="3"/>
  <c r="AE90" i="3"/>
  <c r="S90" i="3"/>
  <c r="AN90" i="3" s="1"/>
  <c r="R90" i="3"/>
  <c r="D92" i="5" s="1"/>
  <c r="P90" i="3"/>
  <c r="O90" i="3"/>
  <c r="N90" i="3"/>
  <c r="M90" i="3"/>
  <c r="K90" i="3"/>
  <c r="J90" i="3"/>
  <c r="I90" i="3"/>
  <c r="H90" i="3"/>
  <c r="G90" i="3"/>
  <c r="AV89" i="3"/>
  <c r="AN89" i="3"/>
  <c r="AG89" i="3"/>
  <c r="AE89" i="3"/>
  <c r="S89" i="3"/>
  <c r="R89" i="3"/>
  <c r="P89" i="3"/>
  <c r="O89" i="3"/>
  <c r="N89" i="3"/>
  <c r="M89" i="3"/>
  <c r="K89" i="3"/>
  <c r="J89" i="3"/>
  <c r="I89" i="3"/>
  <c r="H89" i="3"/>
  <c r="G89" i="3"/>
  <c r="AV88" i="3"/>
  <c r="AG88" i="3"/>
  <c r="AE88" i="3"/>
  <c r="S88" i="3"/>
  <c r="AN88" i="3" s="1"/>
  <c r="R88" i="3"/>
  <c r="D90" i="5" s="1"/>
  <c r="P88" i="3"/>
  <c r="O88" i="3"/>
  <c r="N88" i="3"/>
  <c r="M88" i="3"/>
  <c r="K88" i="3"/>
  <c r="J88" i="3"/>
  <c r="I88" i="3"/>
  <c r="H88" i="3"/>
  <c r="G88" i="3"/>
  <c r="AV87" i="3"/>
  <c r="AG87" i="3"/>
  <c r="AE87" i="3"/>
  <c r="S87" i="3"/>
  <c r="AN87" i="3" s="1"/>
  <c r="R87" i="3"/>
  <c r="D89" i="5" s="1"/>
  <c r="P87" i="3"/>
  <c r="O87" i="3"/>
  <c r="N87" i="3"/>
  <c r="M87" i="3"/>
  <c r="K87" i="3"/>
  <c r="J87" i="3"/>
  <c r="I87" i="3"/>
  <c r="H87" i="3"/>
  <c r="G87" i="3"/>
  <c r="AV86" i="3"/>
  <c r="AG86" i="3"/>
  <c r="AE86" i="3"/>
  <c r="S86" i="3"/>
  <c r="R86" i="3"/>
  <c r="D88" i="5" s="1"/>
  <c r="P86" i="3"/>
  <c r="O86" i="3"/>
  <c r="N86" i="3"/>
  <c r="M86" i="3"/>
  <c r="K86" i="3"/>
  <c r="J86" i="3"/>
  <c r="I86" i="3"/>
  <c r="H86" i="3"/>
  <c r="G86" i="3"/>
  <c r="AV85" i="3"/>
  <c r="AN85" i="3"/>
  <c r="AG85" i="3"/>
  <c r="AE85" i="3"/>
  <c r="S85" i="3"/>
  <c r="R85" i="3"/>
  <c r="P85" i="3"/>
  <c r="O85" i="3"/>
  <c r="N85" i="3"/>
  <c r="M85" i="3"/>
  <c r="K85" i="3"/>
  <c r="J85" i="3"/>
  <c r="I85" i="3"/>
  <c r="H85" i="3"/>
  <c r="G85" i="3"/>
  <c r="AV84" i="3"/>
  <c r="AG84" i="3"/>
  <c r="AE84" i="3"/>
  <c r="S84" i="3"/>
  <c r="AN84" i="3" s="1"/>
  <c r="R84" i="3"/>
  <c r="D86" i="5" s="1"/>
  <c r="P84" i="3"/>
  <c r="O84" i="3"/>
  <c r="N84" i="3"/>
  <c r="M84" i="3"/>
  <c r="K84" i="3"/>
  <c r="J84" i="3"/>
  <c r="I84" i="3"/>
  <c r="H84" i="3"/>
  <c r="G84" i="3"/>
  <c r="AV83" i="3"/>
  <c r="AN83" i="3"/>
  <c r="AG83" i="3"/>
  <c r="AE83" i="3"/>
  <c r="S83" i="3"/>
  <c r="R83" i="3"/>
  <c r="D85" i="5" s="1"/>
  <c r="P83" i="3"/>
  <c r="O83" i="3"/>
  <c r="N83" i="3"/>
  <c r="M83" i="3"/>
  <c r="K83" i="3"/>
  <c r="J83" i="3"/>
  <c r="I83" i="3"/>
  <c r="H83" i="3"/>
  <c r="G83" i="3"/>
  <c r="AV82" i="3"/>
  <c r="AG82" i="3"/>
  <c r="AE82" i="3"/>
  <c r="S82" i="3"/>
  <c r="AN82" i="3" s="1"/>
  <c r="R82" i="3"/>
  <c r="D84" i="5" s="1"/>
  <c r="P82" i="3"/>
  <c r="O82" i="3"/>
  <c r="N82" i="3"/>
  <c r="M82" i="3"/>
  <c r="K82" i="3"/>
  <c r="J82" i="3"/>
  <c r="I82" i="3"/>
  <c r="H82" i="3"/>
  <c r="G82" i="3"/>
  <c r="AV81" i="3"/>
  <c r="AG81" i="3"/>
  <c r="AE81" i="3"/>
  <c r="S81" i="3"/>
  <c r="AN81" i="3" s="1"/>
  <c r="R81" i="3"/>
  <c r="P81" i="3"/>
  <c r="O81" i="3"/>
  <c r="N81" i="3"/>
  <c r="M81" i="3"/>
  <c r="K81" i="3"/>
  <c r="J81" i="3"/>
  <c r="I81" i="3"/>
  <c r="H81" i="3"/>
  <c r="G81" i="3"/>
  <c r="AV80" i="3"/>
  <c r="AG80" i="3"/>
  <c r="AE80" i="3"/>
  <c r="S80" i="3"/>
  <c r="AN80" i="3" s="1"/>
  <c r="R80" i="3"/>
  <c r="D82" i="5" s="1"/>
  <c r="P80" i="3"/>
  <c r="O80" i="3"/>
  <c r="N80" i="3"/>
  <c r="M80" i="3"/>
  <c r="K80" i="3"/>
  <c r="J80" i="3"/>
  <c r="I80" i="3"/>
  <c r="H80" i="3"/>
  <c r="G80" i="3"/>
  <c r="AV79" i="3"/>
  <c r="AN79" i="3"/>
  <c r="AG79" i="3"/>
  <c r="AE79" i="3"/>
  <c r="S79" i="3"/>
  <c r="R79" i="3"/>
  <c r="D81" i="5" s="1"/>
  <c r="P79" i="3"/>
  <c r="O79" i="3"/>
  <c r="N79" i="3"/>
  <c r="M79" i="3"/>
  <c r="K79" i="3"/>
  <c r="J79" i="3"/>
  <c r="I79" i="3"/>
  <c r="H79" i="3"/>
  <c r="G79" i="3"/>
  <c r="AV78" i="3"/>
  <c r="AG78" i="3"/>
  <c r="AE78" i="3"/>
  <c r="S78" i="3"/>
  <c r="AN78" i="3" s="1"/>
  <c r="R78" i="3"/>
  <c r="D80" i="5" s="1"/>
  <c r="P78" i="3"/>
  <c r="O78" i="3"/>
  <c r="N78" i="3"/>
  <c r="M78" i="3"/>
  <c r="K78" i="3"/>
  <c r="J78" i="3"/>
  <c r="G78" i="3"/>
  <c r="AV77" i="3"/>
  <c r="AG77" i="3"/>
  <c r="AE77" i="3"/>
  <c r="S77" i="3"/>
  <c r="AN77" i="3" s="1"/>
  <c r="R77" i="3"/>
  <c r="D79" i="5" s="1"/>
  <c r="P77" i="3"/>
  <c r="O77" i="3"/>
  <c r="N77" i="3"/>
  <c r="M77" i="3"/>
  <c r="K77" i="3"/>
  <c r="J77" i="3"/>
  <c r="I77" i="3"/>
  <c r="H77" i="3"/>
  <c r="G77" i="3"/>
  <c r="AV76" i="3"/>
  <c r="AN76" i="3"/>
  <c r="AG76" i="3"/>
  <c r="AE76" i="3"/>
  <c r="S76" i="3"/>
  <c r="R76" i="3"/>
  <c r="D78" i="5" s="1"/>
  <c r="P76" i="3"/>
  <c r="O76" i="3"/>
  <c r="N76" i="3"/>
  <c r="M76" i="3"/>
  <c r="K76" i="3"/>
  <c r="J76" i="3"/>
  <c r="I76" i="3"/>
  <c r="H76" i="3"/>
  <c r="G76" i="3"/>
  <c r="AV75" i="3"/>
  <c r="AG75" i="3"/>
  <c r="AE75" i="3"/>
  <c r="S75" i="3"/>
  <c r="AN75" i="3" s="1"/>
  <c r="R75" i="3"/>
  <c r="P75" i="3"/>
  <c r="O75" i="3"/>
  <c r="N75" i="3"/>
  <c r="M75" i="3"/>
  <c r="K75" i="3"/>
  <c r="J75" i="3"/>
  <c r="I75" i="3"/>
  <c r="H75" i="3"/>
  <c r="G75" i="3"/>
  <c r="AV74" i="3"/>
  <c r="AG74" i="3"/>
  <c r="AE74" i="3"/>
  <c r="S74" i="3"/>
  <c r="AN74" i="3" s="1"/>
  <c r="R74" i="3"/>
  <c r="D76" i="5" s="1"/>
  <c r="P74" i="3"/>
  <c r="O74" i="3"/>
  <c r="N74" i="3"/>
  <c r="M74" i="3"/>
  <c r="K74" i="3"/>
  <c r="J74" i="3"/>
  <c r="I74" i="3"/>
  <c r="H74" i="3"/>
  <c r="G74" i="3"/>
  <c r="AV73" i="3"/>
  <c r="AG73" i="3"/>
  <c r="AE73" i="3"/>
  <c r="S73" i="3"/>
  <c r="AN73" i="3" s="1"/>
  <c r="R73" i="3"/>
  <c r="D75" i="5" s="1"/>
  <c r="P73" i="3"/>
  <c r="O73" i="3"/>
  <c r="N73" i="3"/>
  <c r="M73" i="3"/>
  <c r="K73" i="3"/>
  <c r="J73" i="3"/>
  <c r="I73" i="3"/>
  <c r="H73" i="3"/>
  <c r="G73" i="3"/>
  <c r="AV72" i="3"/>
  <c r="AG72" i="3"/>
  <c r="AE72" i="3"/>
  <c r="S72" i="3"/>
  <c r="AN72" i="3" s="1"/>
  <c r="R72" i="3"/>
  <c r="D74" i="5" s="1"/>
  <c r="P72" i="3"/>
  <c r="O72" i="3"/>
  <c r="N72" i="3"/>
  <c r="M72" i="3"/>
  <c r="K72" i="3"/>
  <c r="J72" i="3"/>
  <c r="I72" i="3"/>
  <c r="H72" i="3"/>
  <c r="L72" i="3" s="1"/>
  <c r="G72" i="3"/>
  <c r="AV71" i="3"/>
  <c r="AG71" i="3"/>
  <c r="AE71" i="3"/>
  <c r="S71" i="3"/>
  <c r="AN71" i="3" s="1"/>
  <c r="R71" i="3"/>
  <c r="P71" i="3"/>
  <c r="O71" i="3"/>
  <c r="N71" i="3"/>
  <c r="M71" i="3"/>
  <c r="K71" i="3"/>
  <c r="J71" i="3"/>
  <c r="I71" i="3"/>
  <c r="H71" i="3"/>
  <c r="G71" i="3"/>
  <c r="AV70" i="3"/>
  <c r="AG70" i="3"/>
  <c r="AE70" i="3"/>
  <c r="S70" i="3"/>
  <c r="AN70" i="3" s="1"/>
  <c r="R70" i="3"/>
  <c r="D72" i="5" s="1"/>
  <c r="P70" i="3"/>
  <c r="O70" i="3"/>
  <c r="N70" i="3"/>
  <c r="M70" i="3"/>
  <c r="K70" i="3"/>
  <c r="J70" i="3"/>
  <c r="I70" i="3"/>
  <c r="H70" i="3"/>
  <c r="G70" i="3"/>
  <c r="AV69" i="3"/>
  <c r="AN69" i="3"/>
  <c r="AG69" i="3"/>
  <c r="AE69" i="3"/>
  <c r="S69" i="3"/>
  <c r="R69" i="3"/>
  <c r="D71" i="5" s="1"/>
  <c r="P69" i="3"/>
  <c r="O69" i="3"/>
  <c r="N69" i="3"/>
  <c r="M69" i="3"/>
  <c r="K69" i="3"/>
  <c r="J69" i="3"/>
  <c r="I69" i="3"/>
  <c r="H69" i="3"/>
  <c r="G69" i="3"/>
  <c r="AV68" i="3"/>
  <c r="AG68" i="3"/>
  <c r="AE68" i="3"/>
  <c r="S68" i="3"/>
  <c r="AN68" i="3" s="1"/>
  <c r="R68" i="3"/>
  <c r="D70" i="5" s="1"/>
  <c r="P68" i="3"/>
  <c r="O68" i="3"/>
  <c r="N68" i="3"/>
  <c r="M68" i="3"/>
  <c r="K68" i="3"/>
  <c r="J68" i="3"/>
  <c r="I68" i="3"/>
  <c r="H68" i="3"/>
  <c r="G68" i="3"/>
  <c r="AV67" i="3"/>
  <c r="AG67" i="3"/>
  <c r="AE67" i="3"/>
  <c r="S67" i="3"/>
  <c r="AN67" i="3" s="1"/>
  <c r="R67" i="3"/>
  <c r="P67" i="3"/>
  <c r="O67" i="3"/>
  <c r="N67" i="3"/>
  <c r="M67" i="3"/>
  <c r="K67" i="3"/>
  <c r="J67" i="3"/>
  <c r="I67" i="3"/>
  <c r="H67" i="3"/>
  <c r="G67" i="3"/>
  <c r="AV66" i="3"/>
  <c r="AG66" i="3"/>
  <c r="AE66" i="3"/>
  <c r="S66" i="3"/>
  <c r="AN66" i="3" s="1"/>
  <c r="R66" i="3"/>
  <c r="D68" i="5" s="1"/>
  <c r="P66" i="3"/>
  <c r="O66" i="3"/>
  <c r="N66" i="3"/>
  <c r="M66" i="3"/>
  <c r="K66" i="3"/>
  <c r="J66" i="3"/>
  <c r="I66" i="3"/>
  <c r="H66" i="3"/>
  <c r="G66" i="3"/>
  <c r="AV65" i="3"/>
  <c r="AG65" i="3"/>
  <c r="AE65" i="3"/>
  <c r="S65" i="3"/>
  <c r="AN65" i="3" s="1"/>
  <c r="R65" i="3"/>
  <c r="D67" i="5" s="1"/>
  <c r="P65" i="3"/>
  <c r="O65" i="3"/>
  <c r="N65" i="3"/>
  <c r="M65" i="3"/>
  <c r="K65" i="3"/>
  <c r="J65" i="3"/>
  <c r="I65" i="3"/>
  <c r="H65" i="3"/>
  <c r="G65" i="3"/>
  <c r="AV64" i="3"/>
  <c r="AN64" i="3"/>
  <c r="AG64" i="3"/>
  <c r="AE64" i="3"/>
  <c r="S64" i="3"/>
  <c r="R64" i="3"/>
  <c r="D66" i="5" s="1"/>
  <c r="P64" i="3"/>
  <c r="O64" i="3"/>
  <c r="N64" i="3"/>
  <c r="M64" i="3"/>
  <c r="K64" i="3"/>
  <c r="J64" i="3"/>
  <c r="I64" i="3"/>
  <c r="H64" i="3"/>
  <c r="G64" i="3"/>
  <c r="AV63" i="3"/>
  <c r="AG63" i="3"/>
  <c r="AE63" i="3"/>
  <c r="S63" i="3"/>
  <c r="AN63" i="3" s="1"/>
  <c r="R63" i="3"/>
  <c r="P63" i="3"/>
  <c r="O63" i="3"/>
  <c r="N63" i="3"/>
  <c r="M63" i="3"/>
  <c r="K63" i="3"/>
  <c r="J63" i="3"/>
  <c r="I63" i="3"/>
  <c r="H63" i="3"/>
  <c r="G63" i="3"/>
  <c r="AV62" i="3"/>
  <c r="AG62" i="3"/>
  <c r="AE62" i="3"/>
  <c r="S62" i="3"/>
  <c r="AN62" i="3" s="1"/>
  <c r="R62" i="3"/>
  <c r="D64" i="5" s="1"/>
  <c r="P62" i="3"/>
  <c r="O62" i="3"/>
  <c r="N62" i="3"/>
  <c r="M62" i="3"/>
  <c r="K62" i="3"/>
  <c r="J62" i="3"/>
  <c r="G62" i="3"/>
  <c r="AV61" i="3"/>
  <c r="AG61" i="3"/>
  <c r="AE61" i="3"/>
  <c r="S61" i="3"/>
  <c r="AN61" i="3" s="1"/>
  <c r="R61" i="3"/>
  <c r="D63" i="5" s="1"/>
  <c r="P61" i="3"/>
  <c r="O61" i="3"/>
  <c r="N61" i="3"/>
  <c r="M61" i="3"/>
  <c r="K61" i="3"/>
  <c r="J61" i="3"/>
  <c r="I61" i="3"/>
  <c r="H61" i="3"/>
  <c r="G61" i="3"/>
  <c r="AV60" i="3"/>
  <c r="AG60" i="3"/>
  <c r="AE60" i="3"/>
  <c r="S60" i="3"/>
  <c r="AN60" i="3" s="1"/>
  <c r="R60" i="3"/>
  <c r="P60" i="3"/>
  <c r="O60" i="3"/>
  <c r="N60" i="3"/>
  <c r="M60" i="3"/>
  <c r="K60" i="3"/>
  <c r="J60" i="3"/>
  <c r="I60" i="3"/>
  <c r="H60" i="3"/>
  <c r="G60" i="3"/>
  <c r="AV59" i="3"/>
  <c r="AG59" i="3"/>
  <c r="AE59" i="3"/>
  <c r="S59" i="3"/>
  <c r="AN59" i="3" s="1"/>
  <c r="R59" i="3"/>
  <c r="D61" i="5" s="1"/>
  <c r="P59" i="3"/>
  <c r="O59" i="3"/>
  <c r="N59" i="3"/>
  <c r="M59" i="3"/>
  <c r="K59" i="3"/>
  <c r="J59" i="3"/>
  <c r="I59" i="3"/>
  <c r="H59" i="3"/>
  <c r="G59" i="3"/>
  <c r="AV58" i="3"/>
  <c r="AG58" i="3"/>
  <c r="AE58" i="3"/>
  <c r="S58" i="3"/>
  <c r="AN58" i="3" s="1"/>
  <c r="R58" i="3"/>
  <c r="D60" i="5" s="1"/>
  <c r="P58" i="3"/>
  <c r="O58" i="3"/>
  <c r="N58" i="3"/>
  <c r="M58" i="3"/>
  <c r="K58" i="3"/>
  <c r="J58" i="3"/>
  <c r="I58" i="3"/>
  <c r="H58" i="3"/>
  <c r="L58" i="3" s="1"/>
  <c r="G58" i="3"/>
  <c r="AV57" i="3"/>
  <c r="AG57" i="3"/>
  <c r="AE57" i="3"/>
  <c r="S57" i="3"/>
  <c r="R57" i="3"/>
  <c r="D59" i="5" s="1"/>
  <c r="P57" i="3"/>
  <c r="O57" i="3"/>
  <c r="N57" i="3"/>
  <c r="M57" i="3"/>
  <c r="K57" i="3"/>
  <c r="J57" i="3"/>
  <c r="I57" i="3"/>
  <c r="H57" i="3"/>
  <c r="G57" i="3"/>
  <c r="AV56" i="3"/>
  <c r="AG56" i="3"/>
  <c r="AE56" i="3"/>
  <c r="S56" i="3"/>
  <c r="AN56" i="3" s="1"/>
  <c r="R56" i="3"/>
  <c r="P56" i="3"/>
  <c r="O56" i="3"/>
  <c r="N56" i="3"/>
  <c r="M56" i="3"/>
  <c r="K56" i="3"/>
  <c r="J56" i="3"/>
  <c r="I56" i="3"/>
  <c r="H56" i="3"/>
  <c r="G56" i="3"/>
  <c r="AV55" i="3"/>
  <c r="AG55" i="3"/>
  <c r="AE55" i="3"/>
  <c r="S55" i="3"/>
  <c r="AN55" i="3" s="1"/>
  <c r="R55" i="3"/>
  <c r="D57" i="5" s="1"/>
  <c r="P55" i="3"/>
  <c r="O55" i="3"/>
  <c r="N55" i="3"/>
  <c r="M55" i="3"/>
  <c r="K55" i="3"/>
  <c r="J55" i="3"/>
  <c r="I55" i="3"/>
  <c r="H55" i="3"/>
  <c r="G55" i="3"/>
  <c r="AV54" i="3"/>
  <c r="AG54" i="3"/>
  <c r="AE54" i="3"/>
  <c r="S54" i="3"/>
  <c r="AN54" i="3" s="1"/>
  <c r="R54" i="3"/>
  <c r="D56" i="5" s="1"/>
  <c r="P54" i="3"/>
  <c r="O54" i="3"/>
  <c r="N54" i="3"/>
  <c r="M54" i="3"/>
  <c r="K54" i="3"/>
  <c r="J54" i="3"/>
  <c r="I54" i="3"/>
  <c r="H54" i="3"/>
  <c r="G54" i="3"/>
  <c r="AV53" i="3"/>
  <c r="AG53" i="3"/>
  <c r="AE53" i="3"/>
  <c r="T53" i="3"/>
  <c r="S53" i="3"/>
  <c r="AN53" i="3" s="1"/>
  <c r="R53" i="3"/>
  <c r="D55" i="5" s="1"/>
  <c r="P53" i="3"/>
  <c r="O53" i="3"/>
  <c r="N53" i="3"/>
  <c r="M53" i="3"/>
  <c r="K53" i="3"/>
  <c r="J53" i="3"/>
  <c r="I53" i="3"/>
  <c r="H53" i="3"/>
  <c r="G53" i="3"/>
  <c r="AV52" i="3"/>
  <c r="AG52" i="3"/>
  <c r="AE52" i="3"/>
  <c r="S52" i="3"/>
  <c r="AN52" i="3" s="1"/>
  <c r="R52" i="3"/>
  <c r="P52" i="3"/>
  <c r="O52" i="3"/>
  <c r="N52" i="3"/>
  <c r="M52" i="3"/>
  <c r="K52" i="3"/>
  <c r="J52" i="3"/>
  <c r="I52" i="3"/>
  <c r="H52" i="3"/>
  <c r="G52" i="3"/>
  <c r="AV51" i="3"/>
  <c r="AG51" i="3"/>
  <c r="AE51" i="3"/>
  <c r="S51" i="3"/>
  <c r="AN51" i="3" s="1"/>
  <c r="R51" i="3"/>
  <c r="D53" i="5" s="1"/>
  <c r="P51" i="3"/>
  <c r="O51" i="3"/>
  <c r="N51" i="3"/>
  <c r="M51" i="3"/>
  <c r="K51" i="3"/>
  <c r="J51" i="3"/>
  <c r="I51" i="3"/>
  <c r="H51" i="3"/>
  <c r="G51" i="3"/>
  <c r="AV50" i="3"/>
  <c r="AG50" i="3"/>
  <c r="AE50" i="3"/>
  <c r="S50" i="3"/>
  <c r="AN50" i="3" s="1"/>
  <c r="R50" i="3"/>
  <c r="D52" i="5" s="1"/>
  <c r="P50" i="3"/>
  <c r="O50" i="3"/>
  <c r="N50" i="3"/>
  <c r="M50" i="3"/>
  <c r="K50" i="3"/>
  <c r="J50" i="3"/>
  <c r="I50" i="3"/>
  <c r="H50" i="3"/>
  <c r="G50" i="3"/>
  <c r="AV49" i="3"/>
  <c r="AG49" i="3"/>
  <c r="AE49" i="3"/>
  <c r="S49" i="3"/>
  <c r="AN49" i="3" s="1"/>
  <c r="R49" i="3"/>
  <c r="D51" i="5" s="1"/>
  <c r="P49" i="3"/>
  <c r="O49" i="3"/>
  <c r="N49" i="3"/>
  <c r="M49" i="3"/>
  <c r="K49" i="3"/>
  <c r="J49" i="3"/>
  <c r="I49" i="3"/>
  <c r="H49" i="3"/>
  <c r="G49" i="3"/>
  <c r="AV48" i="3"/>
  <c r="AG48" i="3"/>
  <c r="AE48" i="3"/>
  <c r="S48" i="3"/>
  <c r="AN48" i="3" s="1"/>
  <c r="R48" i="3"/>
  <c r="P48" i="3"/>
  <c r="O48" i="3"/>
  <c r="N48" i="3"/>
  <c r="M48" i="3"/>
  <c r="K48" i="3"/>
  <c r="J48" i="3"/>
  <c r="I48" i="3"/>
  <c r="H48" i="3"/>
  <c r="G48" i="3"/>
  <c r="AV47" i="3"/>
  <c r="AG47" i="3"/>
  <c r="AE47" i="3"/>
  <c r="S47" i="3"/>
  <c r="AN47" i="3" s="1"/>
  <c r="R47" i="3"/>
  <c r="D49" i="5" s="1"/>
  <c r="P47" i="3"/>
  <c r="O47" i="3"/>
  <c r="N47" i="3"/>
  <c r="M47" i="3"/>
  <c r="K47" i="3"/>
  <c r="J47" i="3"/>
  <c r="I47" i="3"/>
  <c r="H47" i="3"/>
  <c r="G47" i="3"/>
  <c r="AV46" i="3"/>
  <c r="AG46" i="3"/>
  <c r="AE46" i="3"/>
  <c r="S46" i="3"/>
  <c r="AN46" i="3" s="1"/>
  <c r="R46" i="3"/>
  <c r="D48" i="5" s="1"/>
  <c r="P46" i="3"/>
  <c r="O46" i="3"/>
  <c r="N46" i="3"/>
  <c r="M46" i="3"/>
  <c r="K46" i="3"/>
  <c r="J46" i="3"/>
  <c r="G46" i="3"/>
  <c r="AV45" i="3"/>
  <c r="AG45" i="3"/>
  <c r="AE45" i="3"/>
  <c r="T45" i="3"/>
  <c r="S45" i="3"/>
  <c r="AN45" i="3" s="1"/>
  <c r="R45" i="3"/>
  <c r="D47" i="5" s="1"/>
  <c r="P45" i="3"/>
  <c r="O45" i="3"/>
  <c r="N45" i="3"/>
  <c r="M45" i="3"/>
  <c r="K45" i="3"/>
  <c r="J45" i="3"/>
  <c r="I45" i="3"/>
  <c r="H45" i="3"/>
  <c r="G45" i="3"/>
  <c r="AV44" i="3"/>
  <c r="AG44" i="3"/>
  <c r="AE44" i="3"/>
  <c r="S44" i="3"/>
  <c r="AN44" i="3" s="1"/>
  <c r="R44" i="3"/>
  <c r="D46" i="5" s="1"/>
  <c r="P44" i="3"/>
  <c r="O44" i="3"/>
  <c r="N44" i="3"/>
  <c r="M44" i="3"/>
  <c r="K44" i="3"/>
  <c r="J44" i="3"/>
  <c r="I44" i="3"/>
  <c r="H44" i="3"/>
  <c r="G44" i="3"/>
  <c r="AV43" i="3"/>
  <c r="AN43" i="3"/>
  <c r="AG43" i="3"/>
  <c r="AE43" i="3"/>
  <c r="S43" i="3"/>
  <c r="T43" i="3" s="1"/>
  <c r="R43" i="3"/>
  <c r="D45" i="5" s="1"/>
  <c r="P43" i="3"/>
  <c r="O43" i="3"/>
  <c r="N43" i="3"/>
  <c r="M43" i="3"/>
  <c r="K43" i="3"/>
  <c r="J43" i="3"/>
  <c r="L43" i="3" s="1"/>
  <c r="I43" i="3"/>
  <c r="H43" i="3"/>
  <c r="G43" i="3"/>
  <c r="AV42" i="3"/>
  <c r="AG42" i="3"/>
  <c r="AE42" i="3"/>
  <c r="S42" i="3"/>
  <c r="AN42" i="3" s="1"/>
  <c r="R42" i="3"/>
  <c r="P42" i="3"/>
  <c r="O42" i="3"/>
  <c r="N42" i="3"/>
  <c r="M42" i="3"/>
  <c r="K42" i="3"/>
  <c r="J42" i="3"/>
  <c r="I42" i="3"/>
  <c r="H42" i="3"/>
  <c r="G42" i="3"/>
  <c r="AV41" i="3"/>
  <c r="AG41" i="3"/>
  <c r="AE41" i="3"/>
  <c r="S41" i="3"/>
  <c r="AN41" i="3" s="1"/>
  <c r="R41" i="3"/>
  <c r="D43" i="5" s="1"/>
  <c r="P41" i="3"/>
  <c r="O41" i="3"/>
  <c r="N41" i="3"/>
  <c r="M41" i="3"/>
  <c r="K41" i="3"/>
  <c r="J41" i="3"/>
  <c r="I41" i="3"/>
  <c r="H41" i="3"/>
  <c r="G41" i="3"/>
  <c r="AV40" i="3"/>
  <c r="AG40" i="3"/>
  <c r="AE40" i="3"/>
  <c r="S40" i="3"/>
  <c r="AN40" i="3" s="1"/>
  <c r="R40" i="3"/>
  <c r="D42" i="5" s="1"/>
  <c r="P40" i="3"/>
  <c r="O40" i="3"/>
  <c r="N40" i="3"/>
  <c r="M40" i="3"/>
  <c r="K40" i="3"/>
  <c r="J40" i="3"/>
  <c r="I40" i="3"/>
  <c r="H40" i="3"/>
  <c r="G40" i="3"/>
  <c r="AV39" i="3"/>
  <c r="AG39" i="3"/>
  <c r="AE39" i="3"/>
  <c r="S39" i="3"/>
  <c r="AN39" i="3" s="1"/>
  <c r="R39" i="3"/>
  <c r="D41" i="5" s="1"/>
  <c r="P39" i="3"/>
  <c r="O39" i="3"/>
  <c r="N39" i="3"/>
  <c r="M39" i="3"/>
  <c r="K39" i="3"/>
  <c r="J39" i="3"/>
  <c r="I39" i="3"/>
  <c r="H39" i="3"/>
  <c r="G39" i="3"/>
  <c r="AV38" i="3"/>
  <c r="AG38" i="3"/>
  <c r="AE38" i="3"/>
  <c r="S38" i="3"/>
  <c r="AN38" i="3" s="1"/>
  <c r="R38" i="3"/>
  <c r="P38" i="3"/>
  <c r="O38" i="3"/>
  <c r="N38" i="3"/>
  <c r="M38" i="3"/>
  <c r="K38" i="3"/>
  <c r="J38" i="3"/>
  <c r="I38" i="3"/>
  <c r="H38" i="3"/>
  <c r="G38" i="3"/>
  <c r="AV37" i="3"/>
  <c r="AG37" i="3"/>
  <c r="AE37" i="3"/>
  <c r="S37" i="3"/>
  <c r="AN37" i="3" s="1"/>
  <c r="R37" i="3"/>
  <c r="D39" i="5" s="1"/>
  <c r="P37" i="3"/>
  <c r="O37" i="3"/>
  <c r="N37" i="3"/>
  <c r="M37" i="3"/>
  <c r="K37" i="3"/>
  <c r="J37" i="3"/>
  <c r="I37" i="3"/>
  <c r="H37" i="3"/>
  <c r="G37" i="3"/>
  <c r="AV36" i="3"/>
  <c r="AN36" i="3"/>
  <c r="AG36" i="3"/>
  <c r="AE36" i="3"/>
  <c r="S36" i="3"/>
  <c r="R36" i="3"/>
  <c r="D38" i="5" s="1"/>
  <c r="P36" i="3"/>
  <c r="O36" i="3"/>
  <c r="N36" i="3"/>
  <c r="M36" i="3"/>
  <c r="K36" i="3"/>
  <c r="J36" i="3"/>
  <c r="I36" i="3"/>
  <c r="H36" i="3"/>
  <c r="G36" i="3"/>
  <c r="AV35" i="3"/>
  <c r="AG35" i="3"/>
  <c r="AE35" i="3"/>
  <c r="S35" i="3"/>
  <c r="AN35" i="3" s="1"/>
  <c r="R35" i="3"/>
  <c r="D37" i="5" s="1"/>
  <c r="P35" i="3"/>
  <c r="O35" i="3"/>
  <c r="N35" i="3"/>
  <c r="M35" i="3"/>
  <c r="K35" i="3"/>
  <c r="J35" i="3"/>
  <c r="I35" i="3"/>
  <c r="H35" i="3"/>
  <c r="G35" i="3"/>
  <c r="AV34" i="3"/>
  <c r="AG34" i="3"/>
  <c r="AE34" i="3"/>
  <c r="S34" i="3"/>
  <c r="AN34" i="3" s="1"/>
  <c r="R34" i="3"/>
  <c r="P34" i="3"/>
  <c r="O34" i="3"/>
  <c r="N34" i="3"/>
  <c r="M34" i="3"/>
  <c r="K34" i="3"/>
  <c r="J34" i="3"/>
  <c r="I34" i="3"/>
  <c r="H34" i="3"/>
  <c r="G34" i="3"/>
  <c r="AV33" i="3"/>
  <c r="AG33" i="3"/>
  <c r="AE33" i="3"/>
  <c r="S33" i="3"/>
  <c r="AN33" i="3" s="1"/>
  <c r="R33" i="3"/>
  <c r="D35" i="5" s="1"/>
  <c r="P33" i="3"/>
  <c r="O33" i="3"/>
  <c r="N33" i="3"/>
  <c r="M33" i="3"/>
  <c r="K33" i="3"/>
  <c r="J33" i="3"/>
  <c r="I33" i="3"/>
  <c r="H33" i="3"/>
  <c r="G33" i="3"/>
  <c r="AV32" i="3"/>
  <c r="AG32" i="3"/>
  <c r="AE32" i="3"/>
  <c r="S32" i="3"/>
  <c r="AN32" i="3" s="1"/>
  <c r="R32" i="3"/>
  <c r="D34" i="5" s="1"/>
  <c r="P32" i="3"/>
  <c r="O32" i="3"/>
  <c r="N32" i="3"/>
  <c r="M32" i="3"/>
  <c r="K32" i="3"/>
  <c r="J32" i="3"/>
  <c r="I32" i="3"/>
  <c r="H32" i="3"/>
  <c r="G32" i="3"/>
  <c r="AV31" i="3"/>
  <c r="AG31" i="3"/>
  <c r="AE31" i="3"/>
  <c r="S31" i="3"/>
  <c r="AN31" i="3" s="1"/>
  <c r="R31" i="3"/>
  <c r="D33" i="5" s="1"/>
  <c r="P31" i="3"/>
  <c r="O31" i="3"/>
  <c r="N31" i="3"/>
  <c r="M31" i="3"/>
  <c r="K31" i="3"/>
  <c r="J31" i="3"/>
  <c r="I31" i="3"/>
  <c r="H31" i="3"/>
  <c r="L31" i="3" s="1"/>
  <c r="G31" i="3"/>
  <c r="AV30" i="3"/>
  <c r="AG30" i="3"/>
  <c r="AE30" i="3"/>
  <c r="S30" i="3"/>
  <c r="AN30" i="3" s="1"/>
  <c r="R30" i="3"/>
  <c r="P30" i="3"/>
  <c r="O30" i="3"/>
  <c r="N30" i="3"/>
  <c r="M30" i="3"/>
  <c r="K30" i="3"/>
  <c r="J30" i="3"/>
  <c r="I30" i="3"/>
  <c r="H30" i="3"/>
  <c r="G30" i="3"/>
  <c r="AV29" i="3"/>
  <c r="AG29" i="3"/>
  <c r="AE29" i="3"/>
  <c r="S29" i="3"/>
  <c r="AN29" i="3" s="1"/>
  <c r="R29" i="3"/>
  <c r="D31" i="5" s="1"/>
  <c r="P29" i="3"/>
  <c r="O29" i="3"/>
  <c r="N29" i="3"/>
  <c r="M29" i="3"/>
  <c r="K29" i="3"/>
  <c r="J29" i="3"/>
  <c r="I29" i="3"/>
  <c r="H29" i="3"/>
  <c r="G29" i="3"/>
  <c r="AV28" i="3"/>
  <c r="AG28" i="3"/>
  <c r="AE28" i="3"/>
  <c r="S28" i="3"/>
  <c r="AN28" i="3" s="1"/>
  <c r="R28" i="3"/>
  <c r="D30" i="5" s="1"/>
  <c r="P28" i="3"/>
  <c r="O28" i="3"/>
  <c r="N28" i="3"/>
  <c r="M28" i="3"/>
  <c r="K28" i="3"/>
  <c r="J28" i="3"/>
  <c r="I28" i="3"/>
  <c r="H28" i="3"/>
  <c r="G28" i="3"/>
  <c r="AV27" i="3"/>
  <c r="AG27" i="3"/>
  <c r="AE27" i="3"/>
  <c r="S27" i="3"/>
  <c r="AN27" i="3" s="1"/>
  <c r="R27" i="3"/>
  <c r="D29" i="5" s="1"/>
  <c r="P27" i="3"/>
  <c r="O27" i="3"/>
  <c r="N27" i="3"/>
  <c r="M27" i="3"/>
  <c r="K27" i="3"/>
  <c r="J27" i="3"/>
  <c r="I27" i="3"/>
  <c r="H27" i="3"/>
  <c r="G27" i="3"/>
  <c r="AV26" i="3"/>
  <c r="AG26" i="3"/>
  <c r="AE26" i="3"/>
  <c r="S26" i="3"/>
  <c r="AN26" i="3" s="1"/>
  <c r="R26" i="3"/>
  <c r="P26" i="3"/>
  <c r="O26" i="3"/>
  <c r="N26" i="3"/>
  <c r="M26" i="3"/>
  <c r="K26" i="3"/>
  <c r="J26" i="3"/>
  <c r="I26" i="3"/>
  <c r="H26" i="3"/>
  <c r="G26" i="3"/>
  <c r="AV25" i="3"/>
  <c r="AG25" i="3"/>
  <c r="AE25" i="3"/>
  <c r="S25" i="3"/>
  <c r="AN25" i="3" s="1"/>
  <c r="R25" i="3"/>
  <c r="D27" i="5" s="1"/>
  <c r="P25" i="3"/>
  <c r="O25" i="3"/>
  <c r="N25" i="3"/>
  <c r="M25" i="3"/>
  <c r="K25" i="3"/>
  <c r="J25" i="3"/>
  <c r="I25" i="3"/>
  <c r="H25" i="3"/>
  <c r="G25" i="3"/>
  <c r="AV24" i="3"/>
  <c r="AG24" i="3"/>
  <c r="AE24" i="3"/>
  <c r="S24" i="3"/>
  <c r="AN24" i="3" s="1"/>
  <c r="R24" i="3"/>
  <c r="D26" i="5" s="1"/>
  <c r="P24" i="3"/>
  <c r="O24" i="3"/>
  <c r="N24" i="3"/>
  <c r="M24" i="3"/>
  <c r="K24" i="3"/>
  <c r="J24" i="3"/>
  <c r="I24" i="3"/>
  <c r="H24" i="3"/>
  <c r="G24" i="3"/>
  <c r="AV23" i="3"/>
  <c r="AG23" i="3"/>
  <c r="AE23" i="3"/>
  <c r="S23" i="3"/>
  <c r="AN23" i="3" s="1"/>
  <c r="R23" i="3"/>
  <c r="D25" i="5" s="1"/>
  <c r="P23" i="3"/>
  <c r="O23" i="3"/>
  <c r="N23" i="3"/>
  <c r="M23" i="3"/>
  <c r="K23" i="3"/>
  <c r="J23" i="3"/>
  <c r="I23" i="3"/>
  <c r="H23" i="3"/>
  <c r="G23" i="3"/>
  <c r="AV22" i="3"/>
  <c r="AG22" i="3"/>
  <c r="AE22" i="3"/>
  <c r="S22" i="3"/>
  <c r="AN22" i="3" s="1"/>
  <c r="R22" i="3"/>
  <c r="P22" i="3"/>
  <c r="O22" i="3"/>
  <c r="N22" i="3"/>
  <c r="M22" i="3"/>
  <c r="K22" i="3"/>
  <c r="J22" i="3"/>
  <c r="I22" i="3"/>
  <c r="H22" i="3"/>
  <c r="G22" i="3"/>
  <c r="AV21" i="3"/>
  <c r="AG21" i="3"/>
  <c r="AE21" i="3"/>
  <c r="S21" i="3"/>
  <c r="AN21" i="3" s="1"/>
  <c r="R21" i="3"/>
  <c r="D23" i="5" s="1"/>
  <c r="P21" i="3"/>
  <c r="O21" i="3"/>
  <c r="N21" i="3"/>
  <c r="M21" i="3"/>
  <c r="K21" i="3"/>
  <c r="J21" i="3"/>
  <c r="I21" i="3"/>
  <c r="H21" i="3"/>
  <c r="G21" i="3"/>
  <c r="AV20" i="3"/>
  <c r="AG20" i="3"/>
  <c r="AE20" i="3"/>
  <c r="S20" i="3"/>
  <c r="AN20" i="3" s="1"/>
  <c r="R20" i="3"/>
  <c r="D22" i="5" s="1"/>
  <c r="P20" i="3"/>
  <c r="O20" i="3"/>
  <c r="N20" i="3"/>
  <c r="M20" i="3"/>
  <c r="K20" i="3"/>
  <c r="J20" i="3"/>
  <c r="I20" i="3"/>
  <c r="H20" i="3"/>
  <c r="G20" i="3"/>
  <c r="AV19" i="3"/>
  <c r="AG19" i="3"/>
  <c r="AE19" i="3"/>
  <c r="T19" i="3"/>
  <c r="S19" i="3"/>
  <c r="AN19" i="3" s="1"/>
  <c r="R19" i="3"/>
  <c r="D21" i="5" s="1"/>
  <c r="P19" i="3"/>
  <c r="O19" i="3"/>
  <c r="N19" i="3"/>
  <c r="M19" i="3"/>
  <c r="K19" i="3"/>
  <c r="J19" i="3"/>
  <c r="I19" i="3"/>
  <c r="H19" i="3"/>
  <c r="G19" i="3"/>
  <c r="AV18" i="3"/>
  <c r="AG18" i="3"/>
  <c r="AE18" i="3"/>
  <c r="S18" i="3"/>
  <c r="AN18" i="3" s="1"/>
  <c r="R18" i="3"/>
  <c r="P18" i="3"/>
  <c r="O18" i="3"/>
  <c r="N18" i="3"/>
  <c r="M18" i="3"/>
  <c r="K18" i="3"/>
  <c r="J18" i="3"/>
  <c r="I18" i="3"/>
  <c r="H18" i="3"/>
  <c r="G18" i="3"/>
  <c r="AV17" i="3"/>
  <c r="AG17" i="3"/>
  <c r="AE17" i="3"/>
  <c r="T17" i="3"/>
  <c r="S17" i="3"/>
  <c r="AN17" i="3" s="1"/>
  <c r="R17" i="3"/>
  <c r="D19" i="5" s="1"/>
  <c r="P17" i="3"/>
  <c r="O17" i="3"/>
  <c r="N17" i="3"/>
  <c r="M17" i="3"/>
  <c r="K17" i="3"/>
  <c r="J17" i="3"/>
  <c r="I17" i="3"/>
  <c r="H17" i="3"/>
  <c r="G17" i="3"/>
  <c r="AV16" i="3"/>
  <c r="AG16" i="3"/>
  <c r="AE16" i="3"/>
  <c r="S16" i="3"/>
  <c r="AN16" i="3" s="1"/>
  <c r="R16" i="3"/>
  <c r="D18" i="5" s="1"/>
  <c r="P16" i="3"/>
  <c r="O16" i="3"/>
  <c r="N16" i="3"/>
  <c r="M16" i="3"/>
  <c r="K16" i="3"/>
  <c r="J16" i="3"/>
  <c r="I16" i="3"/>
  <c r="H16" i="3"/>
  <c r="G16" i="3"/>
  <c r="AV15" i="3"/>
  <c r="AG15" i="3"/>
  <c r="AE15" i="3"/>
  <c r="S15" i="3"/>
  <c r="AN15" i="3" s="1"/>
  <c r="R15" i="3"/>
  <c r="D17" i="5" s="1"/>
  <c r="P15" i="3"/>
  <c r="O15" i="3"/>
  <c r="N15" i="3"/>
  <c r="M15" i="3"/>
  <c r="K15" i="3"/>
  <c r="J15" i="3"/>
  <c r="I15" i="3"/>
  <c r="H15" i="3"/>
  <c r="L15" i="3" s="1"/>
  <c r="G15" i="3"/>
  <c r="AV14" i="3"/>
  <c r="AG14" i="3"/>
  <c r="AE14" i="3"/>
  <c r="S14" i="3"/>
  <c r="AN14" i="3" s="1"/>
  <c r="R14" i="3"/>
  <c r="P14" i="3"/>
  <c r="O14" i="3"/>
  <c r="N14" i="3"/>
  <c r="M14" i="3"/>
  <c r="K14" i="3"/>
  <c r="J14" i="3"/>
  <c r="I14" i="3"/>
  <c r="H14" i="3"/>
  <c r="G14" i="3"/>
  <c r="AV13" i="3"/>
  <c r="AG13" i="3"/>
  <c r="AE13" i="3"/>
  <c r="S13" i="3"/>
  <c r="AN13" i="3" s="1"/>
  <c r="R13" i="3"/>
  <c r="D15" i="5" s="1"/>
  <c r="P13" i="3"/>
  <c r="O13" i="3"/>
  <c r="N13" i="3"/>
  <c r="M13" i="3"/>
  <c r="K13" i="3"/>
  <c r="J13" i="3"/>
  <c r="I13" i="3"/>
  <c r="H13" i="3"/>
  <c r="G13" i="3"/>
  <c r="AV12" i="3"/>
  <c r="AG12" i="3"/>
  <c r="AE12" i="3"/>
  <c r="S12" i="3"/>
  <c r="AN12" i="3" s="1"/>
  <c r="R12" i="3"/>
  <c r="D14" i="5" s="1"/>
  <c r="P12" i="3"/>
  <c r="O12" i="3"/>
  <c r="N12" i="3"/>
  <c r="M12" i="3"/>
  <c r="K12" i="3"/>
  <c r="J12" i="3"/>
  <c r="I12" i="3"/>
  <c r="H12" i="3"/>
  <c r="G12" i="3"/>
  <c r="AV11" i="3"/>
  <c r="AG11" i="3"/>
  <c r="AE11" i="3"/>
  <c r="S11" i="3"/>
  <c r="AN11" i="3" s="1"/>
  <c r="R11" i="3"/>
  <c r="D13" i="5" s="1"/>
  <c r="P11" i="3"/>
  <c r="O11" i="3"/>
  <c r="N11" i="3"/>
  <c r="M11" i="3"/>
  <c r="K11" i="3"/>
  <c r="J11" i="3"/>
  <c r="I11" i="3"/>
  <c r="H11" i="3"/>
  <c r="G11" i="3"/>
  <c r="AV10" i="3"/>
  <c r="AG10" i="3"/>
  <c r="AE10" i="3"/>
  <c r="S10" i="3"/>
  <c r="AN10" i="3" s="1"/>
  <c r="R10" i="3"/>
  <c r="P10" i="3"/>
  <c r="O10" i="3"/>
  <c r="N10" i="3"/>
  <c r="M10" i="3"/>
  <c r="K10" i="3"/>
  <c r="J10" i="3"/>
  <c r="I10" i="3"/>
  <c r="H10" i="3"/>
  <c r="G10" i="3"/>
  <c r="AV9" i="3"/>
  <c r="AG9" i="3"/>
  <c r="AE9" i="3"/>
  <c r="S9" i="3"/>
  <c r="AN9" i="3" s="1"/>
  <c r="R9" i="3"/>
  <c r="D11" i="5" s="1"/>
  <c r="P9" i="3"/>
  <c r="O9" i="3"/>
  <c r="N9" i="3"/>
  <c r="M9" i="3"/>
  <c r="K9" i="3"/>
  <c r="J9" i="3"/>
  <c r="I9" i="3"/>
  <c r="H9" i="3"/>
  <c r="G9" i="3"/>
  <c r="AV8" i="3"/>
  <c r="AN8" i="3"/>
  <c r="AG8" i="3"/>
  <c r="AE8" i="3"/>
  <c r="S8" i="3"/>
  <c r="R8" i="3"/>
  <c r="P8" i="3"/>
  <c r="O8" i="3"/>
  <c r="N8" i="3"/>
  <c r="M8" i="3"/>
  <c r="K8" i="3"/>
  <c r="J8" i="3"/>
  <c r="I8" i="3"/>
  <c r="H8" i="3"/>
  <c r="G8" i="3"/>
  <c r="AV7" i="3"/>
  <c r="AG7" i="3"/>
  <c r="AE7" i="3"/>
  <c r="S7" i="3"/>
  <c r="AN7" i="3" s="1"/>
  <c r="R7" i="3"/>
  <c r="D9" i="5" s="1"/>
  <c r="P7" i="3"/>
  <c r="O7" i="3"/>
  <c r="N7" i="3"/>
  <c r="M7" i="3"/>
  <c r="K7" i="3"/>
  <c r="J7" i="3"/>
  <c r="I7" i="3"/>
  <c r="H7" i="3"/>
  <c r="G7" i="3"/>
  <c r="AV6" i="3"/>
  <c r="AG6" i="3"/>
  <c r="AE6" i="3"/>
  <c r="S6" i="3"/>
  <c r="AN6" i="3" s="1"/>
  <c r="R6" i="3"/>
  <c r="P6" i="3"/>
  <c r="O6" i="3"/>
  <c r="N6" i="3"/>
  <c r="M6" i="3"/>
  <c r="K6" i="3"/>
  <c r="J6" i="3"/>
  <c r="I6" i="3"/>
  <c r="H6" i="3"/>
  <c r="G6" i="3"/>
  <c r="AV5" i="3"/>
  <c r="AG5" i="3"/>
  <c r="AE5" i="3"/>
  <c r="S5" i="3"/>
  <c r="AN5" i="3" s="1"/>
  <c r="R5" i="3"/>
  <c r="D7" i="5" s="1"/>
  <c r="P5" i="3"/>
  <c r="O5" i="3"/>
  <c r="N5" i="3"/>
  <c r="M5" i="3"/>
  <c r="K5" i="3"/>
  <c r="J5" i="3"/>
  <c r="I5" i="3"/>
  <c r="H5" i="3"/>
  <c r="L5" i="3" s="1"/>
  <c r="G5" i="3"/>
  <c r="AV4" i="3"/>
  <c r="AG4" i="3"/>
  <c r="AE4" i="3"/>
  <c r="S4" i="3"/>
  <c r="AN4" i="3" s="1"/>
  <c r="R4" i="3"/>
  <c r="P4" i="3"/>
  <c r="O4" i="3"/>
  <c r="N4" i="3"/>
  <c r="M4" i="3"/>
  <c r="K4" i="3"/>
  <c r="J4" i="3"/>
  <c r="I4" i="3"/>
  <c r="H4" i="3"/>
  <c r="G4" i="3"/>
  <c r="AV3" i="3"/>
  <c r="AG3" i="3"/>
  <c r="AE3" i="3"/>
  <c r="S3" i="3"/>
  <c r="AN3" i="3" s="1"/>
  <c r="R3" i="3"/>
  <c r="D5" i="5" s="1"/>
  <c r="P3" i="3"/>
  <c r="O3" i="3"/>
  <c r="N3" i="3"/>
  <c r="M3" i="3"/>
  <c r="K3" i="3"/>
  <c r="J3" i="3"/>
  <c r="I3" i="3"/>
  <c r="H3" i="3"/>
  <c r="L3" i="3" s="1"/>
  <c r="G3" i="3"/>
  <c r="W23" i="2"/>
  <c r="T23" i="2"/>
  <c r="R23" i="2"/>
  <c r="J23" i="2"/>
  <c r="E23" i="2"/>
  <c r="W22" i="2"/>
  <c r="T22" i="2"/>
  <c r="R22" i="2"/>
  <c r="O22" i="2"/>
  <c r="J22" i="2"/>
  <c r="E22" i="2"/>
  <c r="W21" i="2"/>
  <c r="T21" i="2"/>
  <c r="R21" i="2"/>
  <c r="J21" i="2"/>
  <c r="E21" i="2"/>
  <c r="W20" i="2"/>
  <c r="T20" i="2"/>
  <c r="O20" i="2" s="1"/>
  <c r="R20" i="2"/>
  <c r="S20" i="2" s="1"/>
  <c r="J20" i="2"/>
  <c r="E20" i="2"/>
  <c r="AI187" i="3" s="1"/>
  <c r="W19" i="2"/>
  <c r="T19" i="2"/>
  <c r="R19" i="2"/>
  <c r="J19" i="2"/>
  <c r="E19" i="2"/>
  <c r="W18" i="2"/>
  <c r="T18" i="2"/>
  <c r="O18" i="2" s="1"/>
  <c r="R18" i="2"/>
  <c r="J18" i="2"/>
  <c r="E18" i="2"/>
  <c r="AI149" i="3" s="1"/>
  <c r="W17" i="2"/>
  <c r="T17" i="2"/>
  <c r="R17" i="2"/>
  <c r="J17" i="2"/>
  <c r="E17" i="2"/>
  <c r="W16" i="2"/>
  <c r="T16" i="2"/>
  <c r="O16" i="2" s="1"/>
  <c r="R16" i="2"/>
  <c r="J16" i="2"/>
  <c r="E16" i="2"/>
  <c r="AI131" i="3" s="1"/>
  <c r="W15" i="2"/>
  <c r="T15" i="2"/>
  <c r="R15" i="2"/>
  <c r="J15" i="2"/>
  <c r="E15" i="2"/>
  <c r="AI66" i="3" s="1"/>
  <c r="W14" i="2"/>
  <c r="T14" i="2"/>
  <c r="O14" i="2" s="1"/>
  <c r="R14" i="2"/>
  <c r="S14" i="2" s="1"/>
  <c r="J14" i="2"/>
  <c r="E14" i="2"/>
  <c r="AI81" i="3" s="1"/>
  <c r="AJ81" i="3" s="1"/>
  <c r="W13" i="2"/>
  <c r="T13" i="2"/>
  <c r="S13" i="2" s="1"/>
  <c r="R13" i="2"/>
  <c r="J13" i="2"/>
  <c r="E13" i="2"/>
  <c r="AI56" i="3" s="1"/>
  <c r="W12" i="2"/>
  <c r="T12" i="2"/>
  <c r="O12" i="2" s="1"/>
  <c r="R12" i="2"/>
  <c r="J12" i="2"/>
  <c r="E12" i="2"/>
  <c r="AI111" i="3" s="1"/>
  <c r="W11" i="2"/>
  <c r="T11" i="2"/>
  <c r="R11" i="2"/>
  <c r="J11" i="2"/>
  <c r="E11" i="2"/>
  <c r="W10" i="2"/>
  <c r="T10" i="2"/>
  <c r="R10" i="2"/>
  <c r="J10" i="2"/>
  <c r="E10" i="2"/>
  <c r="AI29" i="3" s="1"/>
  <c r="W9" i="2"/>
  <c r="T9" i="2"/>
  <c r="R9" i="2"/>
  <c r="J9" i="2"/>
  <c r="E9" i="2"/>
  <c r="W8" i="2"/>
  <c r="T8" i="2"/>
  <c r="R8" i="2"/>
  <c r="O8" i="2"/>
  <c r="J8" i="2"/>
  <c r="E8" i="2"/>
  <c r="AI99" i="3" s="1"/>
  <c r="C1" i="2"/>
  <c r="L117" i="3" l="1"/>
  <c r="T147" i="3"/>
  <c r="L224" i="3"/>
  <c r="S8" i="2"/>
  <c r="S10" i="2"/>
  <c r="T7" i="3"/>
  <c r="AI17" i="3"/>
  <c r="T68" i="3"/>
  <c r="N71" i="12" s="1"/>
  <c r="L113" i="3"/>
  <c r="AI115" i="3"/>
  <c r="AJ115" i="3" s="1"/>
  <c r="AI119" i="3"/>
  <c r="AL119" i="3" s="1"/>
  <c r="L163" i="3"/>
  <c r="L193" i="3"/>
  <c r="L208" i="3"/>
  <c r="L220" i="3"/>
  <c r="AI204" i="8"/>
  <c r="T97" i="3"/>
  <c r="L151" i="3"/>
  <c r="T163" i="3"/>
  <c r="S16" i="2"/>
  <c r="AI37" i="3"/>
  <c r="T49" i="3"/>
  <c r="T61" i="3"/>
  <c r="T64" i="3"/>
  <c r="T66" i="3"/>
  <c r="L68" i="3"/>
  <c r="L79" i="3"/>
  <c r="T109" i="3"/>
  <c r="T159" i="3"/>
  <c r="L172" i="3"/>
  <c r="T175" i="3"/>
  <c r="T186" i="3"/>
  <c r="L201" i="3"/>
  <c r="AI22" i="8"/>
  <c r="AI34" i="8"/>
  <c r="AO42" i="8"/>
  <c r="AO192" i="8"/>
  <c r="AI233" i="8"/>
  <c r="S22" i="2"/>
  <c r="AI5" i="3"/>
  <c r="AJ5" i="3" s="1"/>
  <c r="L27" i="3"/>
  <c r="T27" i="3"/>
  <c r="L54" i="3"/>
  <c r="L91" i="3"/>
  <c r="T155" i="3"/>
  <c r="L168" i="3"/>
  <c r="T182" i="3"/>
  <c r="L216" i="3"/>
  <c r="T219" i="3"/>
  <c r="T226" i="3"/>
  <c r="N229" i="11" s="1"/>
  <c r="AO120" i="8"/>
  <c r="AO184" i="8"/>
  <c r="AI185" i="8"/>
  <c r="AI45" i="3"/>
  <c r="AN147" i="3"/>
  <c r="L87" i="3"/>
  <c r="AI89" i="3"/>
  <c r="T187" i="3"/>
  <c r="T202" i="3"/>
  <c r="T207" i="3"/>
  <c r="N210" i="11" s="1"/>
  <c r="T212" i="3"/>
  <c r="AI100" i="8"/>
  <c r="AI108" i="8"/>
  <c r="AI202" i="8"/>
  <c r="S9" i="2"/>
  <c r="S15" i="2"/>
  <c r="L105" i="3"/>
  <c r="L125" i="3"/>
  <c r="AN143" i="3"/>
  <c r="L164" i="3"/>
  <c r="L229" i="8" s="1"/>
  <c r="AM229" i="8" s="1"/>
  <c r="T185" i="3"/>
  <c r="T200" i="3"/>
  <c r="AI44" i="8"/>
  <c r="AO100" i="8"/>
  <c r="AO108" i="8"/>
  <c r="AI144" i="8"/>
  <c r="S17" i="2"/>
  <c r="L50" i="3"/>
  <c r="K53" i="12" s="1"/>
  <c r="L83" i="3"/>
  <c r="K86" i="12" s="1"/>
  <c r="L96" i="3"/>
  <c r="K99" i="12" s="1"/>
  <c r="L171" i="3"/>
  <c r="L178" i="3"/>
  <c r="L197" i="3"/>
  <c r="T11" i="3"/>
  <c r="AI15" i="3"/>
  <c r="AJ15" i="3" s="1"/>
  <c r="AI33" i="3"/>
  <c r="AK33" i="3" s="1"/>
  <c r="S21" i="2"/>
  <c r="T41" i="3"/>
  <c r="N44" i="12" s="1"/>
  <c r="L76" i="3"/>
  <c r="L101" i="3"/>
  <c r="L160" i="3"/>
  <c r="T181" i="3"/>
  <c r="L200" i="3"/>
  <c r="L212" i="3"/>
  <c r="T215" i="3"/>
  <c r="T220" i="3"/>
  <c r="AO32" i="8"/>
  <c r="AI110" i="8"/>
  <c r="AI154" i="8"/>
  <c r="AI55" i="8"/>
  <c r="AI200" i="8"/>
  <c r="AM22" i="8"/>
  <c r="AM110" i="8"/>
  <c r="AI130" i="8"/>
  <c r="AO152" i="8"/>
  <c r="AO160" i="8"/>
  <c r="AI194" i="8"/>
  <c r="AI13" i="3"/>
  <c r="AI85" i="3"/>
  <c r="T99" i="3"/>
  <c r="T101" i="3"/>
  <c r="T113" i="3"/>
  <c r="T197" i="3"/>
  <c r="L205" i="3"/>
  <c r="T214" i="3"/>
  <c r="N49" i="10" s="1"/>
  <c r="T216" i="3"/>
  <c r="S11" i="2"/>
  <c r="AI7" i="3"/>
  <c r="AM7" i="3" s="1"/>
  <c r="T21" i="3"/>
  <c r="T23" i="3"/>
  <c r="AI41" i="3"/>
  <c r="T70" i="3"/>
  <c r="T72" i="3"/>
  <c r="N75" i="12" s="1"/>
  <c r="AN97" i="3"/>
  <c r="T105" i="3"/>
  <c r="N108" i="9" s="1"/>
  <c r="T117" i="3"/>
  <c r="T121" i="3"/>
  <c r="T129" i="3"/>
  <c r="L137" i="3"/>
  <c r="L182" i="3"/>
  <c r="L186" i="3"/>
  <c r="T193" i="3"/>
  <c r="T208" i="3"/>
  <c r="AI193" i="8"/>
  <c r="AO232" i="8"/>
  <c r="S18" i="2"/>
  <c r="T9" i="3"/>
  <c r="M11" i="5" s="1"/>
  <c r="T25" i="3"/>
  <c r="T74" i="3"/>
  <c r="T76" i="3"/>
  <c r="T82" i="3"/>
  <c r="T96" i="3"/>
  <c r="AI103" i="3"/>
  <c r="AL103" i="3" s="1"/>
  <c r="T172" i="3"/>
  <c r="N175" i="11" s="1"/>
  <c r="T191" i="3"/>
  <c r="T206" i="3"/>
  <c r="AI66" i="8"/>
  <c r="AI86" i="8"/>
  <c r="AO215" i="8"/>
  <c r="AN109" i="3"/>
  <c r="AN125" i="3"/>
  <c r="AN182" i="3"/>
  <c r="AN186" i="3"/>
  <c r="AI220" i="8"/>
  <c r="T100" i="3"/>
  <c r="N103" i="12" s="1"/>
  <c r="T221" i="3"/>
  <c r="G4" i="4"/>
  <c r="AI10" i="8"/>
  <c r="AI56" i="8"/>
  <c r="AI98" i="8"/>
  <c r="AO109" i="8"/>
  <c r="AI172" i="8"/>
  <c r="AM193" i="8"/>
  <c r="AO200" i="8"/>
  <c r="X19" i="2"/>
  <c r="AI21" i="3"/>
  <c r="AM21" i="3" s="1"/>
  <c r="T29" i="3"/>
  <c r="T140" i="3"/>
  <c r="L144" i="3"/>
  <c r="L152" i="3"/>
  <c r="T217" i="3"/>
  <c r="AO44" i="8"/>
  <c r="AI64" i="8"/>
  <c r="AO76" i="8"/>
  <c r="AI132" i="8"/>
  <c r="AI196" i="8"/>
  <c r="T3" i="3"/>
  <c r="AI25" i="3"/>
  <c r="T116" i="3"/>
  <c r="AN160" i="3"/>
  <c r="AO10" i="8"/>
  <c r="AI54" i="8"/>
  <c r="AI87" i="8"/>
  <c r="AI226" i="8"/>
  <c r="AI9" i="3"/>
  <c r="AL9" i="3" s="1"/>
  <c r="T31" i="3"/>
  <c r="T104" i="3"/>
  <c r="T128" i="3"/>
  <c r="T136" i="3"/>
  <c r="L148" i="3"/>
  <c r="L156" i="3"/>
  <c r="AI11" i="3"/>
  <c r="AJ11" i="3" s="1"/>
  <c r="T13" i="3"/>
  <c r="T33" i="3"/>
  <c r="N36" i="9" s="1"/>
  <c r="T35" i="3"/>
  <c r="N38" i="12" s="1"/>
  <c r="T93" i="3"/>
  <c r="S12" i="2"/>
  <c r="AI3" i="3"/>
  <c r="T5" i="3"/>
  <c r="T15" i="3"/>
  <c r="T37" i="3"/>
  <c r="T39" i="3"/>
  <c r="E41" i="5" s="1"/>
  <c r="L175" i="3"/>
  <c r="T199" i="3"/>
  <c r="N202" i="11" s="1"/>
  <c r="T203" i="3"/>
  <c r="T205" i="3"/>
  <c r="T222" i="3"/>
  <c r="T224" i="3"/>
  <c r="AI178" i="8"/>
  <c r="AM66" i="3"/>
  <c r="AL66" i="3"/>
  <c r="AJ66" i="3"/>
  <c r="AL99" i="3"/>
  <c r="AJ99" i="3"/>
  <c r="H45" i="12"/>
  <c r="H45" i="11"/>
  <c r="H45" i="9"/>
  <c r="I44" i="5" s="1"/>
  <c r="L42" i="3"/>
  <c r="N67" i="12"/>
  <c r="N67" i="11"/>
  <c r="N67" i="9"/>
  <c r="Q84" i="8"/>
  <c r="E66" i="5"/>
  <c r="M66" i="5"/>
  <c r="K6" i="12"/>
  <c r="K6" i="11"/>
  <c r="K6" i="9"/>
  <c r="L2" i="8"/>
  <c r="AM2" i="8" s="1"/>
  <c r="M27" i="12"/>
  <c r="M27" i="11"/>
  <c r="M27" i="9"/>
  <c r="N29" i="8"/>
  <c r="L26" i="5"/>
  <c r="I56" i="12"/>
  <c r="I56" i="11"/>
  <c r="I56" i="9"/>
  <c r="K70" i="8"/>
  <c r="L53" i="3"/>
  <c r="AM56" i="3"/>
  <c r="AL56" i="3"/>
  <c r="AJ56" i="3"/>
  <c r="T24" i="2"/>
  <c r="U23" i="2" s="1"/>
  <c r="G36" i="12"/>
  <c r="G36" i="11"/>
  <c r="G36" i="9"/>
  <c r="H35" i="5" s="1"/>
  <c r="I41" i="8"/>
  <c r="L33" i="3"/>
  <c r="M72" i="12"/>
  <c r="M72" i="11"/>
  <c r="M72" i="9"/>
  <c r="N92" i="8"/>
  <c r="L71" i="5"/>
  <c r="N22" i="12"/>
  <c r="N22" i="11"/>
  <c r="N22" i="9"/>
  <c r="Q24" i="8"/>
  <c r="M21" i="5"/>
  <c r="E21" i="5"/>
  <c r="L99" i="12"/>
  <c r="L99" i="11"/>
  <c r="L99" i="9"/>
  <c r="M128" i="8"/>
  <c r="K98" i="5"/>
  <c r="AL131" i="3"/>
  <c r="AJ131" i="3"/>
  <c r="J22" i="12"/>
  <c r="J22" i="11"/>
  <c r="J22" i="9"/>
  <c r="L19" i="3"/>
  <c r="N56" i="12"/>
  <c r="N56" i="11"/>
  <c r="N56" i="9"/>
  <c r="Q70" i="8"/>
  <c r="M55" i="5"/>
  <c r="E55" i="5"/>
  <c r="J67" i="12"/>
  <c r="J67" i="11"/>
  <c r="J67" i="9"/>
  <c r="L64" i="3"/>
  <c r="I81" i="12"/>
  <c r="I81" i="11"/>
  <c r="I81" i="9"/>
  <c r="K104" i="8"/>
  <c r="L78" i="3"/>
  <c r="M87" i="12"/>
  <c r="M87" i="11"/>
  <c r="N113" i="8"/>
  <c r="M87" i="9"/>
  <c r="L86" i="5"/>
  <c r="AI114" i="3"/>
  <c r="AI106" i="3"/>
  <c r="AI98" i="3"/>
  <c r="AI42" i="3"/>
  <c r="AM42" i="3" s="1"/>
  <c r="AI34" i="3"/>
  <c r="AI26" i="3"/>
  <c r="AI18" i="3"/>
  <c r="AM18" i="3" s="1"/>
  <c r="AI10" i="3"/>
  <c r="AI90" i="3"/>
  <c r="AI82" i="3"/>
  <c r="AI58" i="3"/>
  <c r="AI50" i="3"/>
  <c r="AI74" i="3"/>
  <c r="L15" i="12"/>
  <c r="L15" i="11"/>
  <c r="L15" i="9"/>
  <c r="M14" i="8"/>
  <c r="K14" i="5"/>
  <c r="O24" i="12"/>
  <c r="O24" i="11"/>
  <c r="O24" i="9"/>
  <c r="O26" i="8"/>
  <c r="F50" i="12"/>
  <c r="F50" i="11"/>
  <c r="F50" i="9"/>
  <c r="H61" i="8"/>
  <c r="C44" i="5"/>
  <c r="M58" i="12"/>
  <c r="M58" i="11"/>
  <c r="M58" i="9"/>
  <c r="N72" i="8"/>
  <c r="L57" i="5"/>
  <c r="O69" i="12"/>
  <c r="O69" i="11"/>
  <c r="O69" i="9"/>
  <c r="O83" i="12"/>
  <c r="O83" i="11"/>
  <c r="O83" i="9"/>
  <c r="O106" i="8"/>
  <c r="H7" i="12"/>
  <c r="H7" i="9"/>
  <c r="I6" i="5" s="1"/>
  <c r="H7" i="11"/>
  <c r="J3" i="8"/>
  <c r="X17" i="2"/>
  <c r="X21" i="2"/>
  <c r="X23" i="2"/>
  <c r="H29" i="12"/>
  <c r="H29" i="11"/>
  <c r="H29" i="9"/>
  <c r="I28" i="5" s="1"/>
  <c r="L26" i="3"/>
  <c r="J52" i="12"/>
  <c r="J52" i="11"/>
  <c r="J52" i="9"/>
  <c r="H74" i="12"/>
  <c r="H74" i="11"/>
  <c r="H74" i="9"/>
  <c r="I73" i="5" s="1"/>
  <c r="J94" i="8"/>
  <c r="L71" i="3"/>
  <c r="AN86" i="3"/>
  <c r="T86" i="3"/>
  <c r="F12" i="12"/>
  <c r="F12" i="11"/>
  <c r="F12" i="9"/>
  <c r="H8" i="8"/>
  <c r="C11" i="5"/>
  <c r="J38" i="12"/>
  <c r="J38" i="11"/>
  <c r="J38" i="9"/>
  <c r="L35" i="3"/>
  <c r="M43" i="12"/>
  <c r="M43" i="11"/>
  <c r="M43" i="9"/>
  <c r="N51" i="8"/>
  <c r="L42" i="5"/>
  <c r="L94" i="12"/>
  <c r="L94" i="11"/>
  <c r="L94" i="9"/>
  <c r="M123" i="8"/>
  <c r="K93" i="5"/>
  <c r="AI108" i="3"/>
  <c r="AM108" i="3" s="1"/>
  <c r="AI100" i="3"/>
  <c r="AI92" i="3"/>
  <c r="AI76" i="3"/>
  <c r="AK76" i="3" s="1"/>
  <c r="AI68" i="3"/>
  <c r="AK68" i="3" s="1"/>
  <c r="AI44" i="3"/>
  <c r="AI36" i="3"/>
  <c r="AI28" i="3"/>
  <c r="AI20" i="3"/>
  <c r="AI12" i="3"/>
  <c r="AM12" i="3" s="1"/>
  <c r="AI4" i="3"/>
  <c r="AM4" i="3" s="1"/>
  <c r="AI84" i="3"/>
  <c r="AI52" i="3"/>
  <c r="AK52" i="3" s="1"/>
  <c r="AI60" i="3"/>
  <c r="O23" i="2"/>
  <c r="S23" i="2"/>
  <c r="K8" i="12"/>
  <c r="K8" i="11"/>
  <c r="K8" i="9"/>
  <c r="J7" i="5" s="1"/>
  <c r="L4" i="8"/>
  <c r="AM4" i="8" s="1"/>
  <c r="D16" i="5"/>
  <c r="T14" i="3"/>
  <c r="G20" i="12"/>
  <c r="G20" i="11"/>
  <c r="G20" i="9"/>
  <c r="H19" i="5" s="1"/>
  <c r="I19" i="8"/>
  <c r="L17" i="3"/>
  <c r="AK17" i="3"/>
  <c r="AM37" i="3"/>
  <c r="AL37" i="3"/>
  <c r="AJ37" i="3"/>
  <c r="O54" i="12"/>
  <c r="O54" i="11"/>
  <c r="O54" i="9"/>
  <c r="O68" i="8"/>
  <c r="AN57" i="3"/>
  <c r="T57" i="3"/>
  <c r="O19" i="2"/>
  <c r="S19" i="2"/>
  <c r="O40" i="12"/>
  <c r="O40" i="11"/>
  <c r="O40" i="9"/>
  <c r="O48" i="8"/>
  <c r="I85" i="12"/>
  <c r="I85" i="11"/>
  <c r="I85" i="9"/>
  <c r="AM82" i="3"/>
  <c r="L82" i="3"/>
  <c r="N85" i="12"/>
  <c r="N85" i="11"/>
  <c r="N85" i="9"/>
  <c r="M84" i="5"/>
  <c r="E84" i="5"/>
  <c r="AM85" i="3"/>
  <c r="AL85" i="3"/>
  <c r="AJ85" i="3"/>
  <c r="AI110" i="3"/>
  <c r="AI102" i="3"/>
  <c r="AI38" i="3"/>
  <c r="AI30" i="3"/>
  <c r="AI22" i="3"/>
  <c r="AI14" i="3"/>
  <c r="AI6" i="3"/>
  <c r="AM6" i="3" s="1"/>
  <c r="AI86" i="3"/>
  <c r="AI78" i="3"/>
  <c r="AI94" i="3"/>
  <c r="AK94" i="3" s="1"/>
  <c r="AI54" i="3"/>
  <c r="AK54" i="3" s="1"/>
  <c r="AI46" i="3"/>
  <c r="AL111" i="3"/>
  <c r="AJ111" i="3"/>
  <c r="AI112" i="3"/>
  <c r="AI104" i="3"/>
  <c r="AI96" i="3"/>
  <c r="AI72" i="3"/>
  <c r="AK72" i="3" s="1"/>
  <c r="AI64" i="3"/>
  <c r="AK64" i="3" s="1"/>
  <c r="AI40" i="3"/>
  <c r="AM40" i="3" s="1"/>
  <c r="AI32" i="3"/>
  <c r="AM32" i="3" s="1"/>
  <c r="AI24" i="3"/>
  <c r="AM24" i="3" s="1"/>
  <c r="AI16" i="3"/>
  <c r="AI8" i="3"/>
  <c r="AI88" i="3"/>
  <c r="AI80" i="3"/>
  <c r="U21" i="2"/>
  <c r="O21" i="2"/>
  <c r="I7" i="12"/>
  <c r="I7" i="11"/>
  <c r="I7" i="9"/>
  <c r="K3" i="8"/>
  <c r="G12" i="12"/>
  <c r="G12" i="11"/>
  <c r="G12" i="9"/>
  <c r="H11" i="5" s="1"/>
  <c r="I8" i="8"/>
  <c r="L9" i="3"/>
  <c r="M15" i="12"/>
  <c r="M15" i="11"/>
  <c r="M15" i="9"/>
  <c r="N14" i="8"/>
  <c r="L14" i="5"/>
  <c r="H17" i="12"/>
  <c r="H17" i="11"/>
  <c r="H17" i="9"/>
  <c r="I16" i="5" s="1"/>
  <c r="J16" i="8"/>
  <c r="L14" i="3"/>
  <c r="F24" i="12"/>
  <c r="F24" i="11"/>
  <c r="F24" i="9"/>
  <c r="H26" i="8"/>
  <c r="C21" i="5"/>
  <c r="I29" i="12"/>
  <c r="I29" i="11"/>
  <c r="I29" i="9"/>
  <c r="L31" i="12"/>
  <c r="L31" i="11"/>
  <c r="L31" i="9"/>
  <c r="M36" i="8"/>
  <c r="K30" i="5"/>
  <c r="D32" i="5"/>
  <c r="T30" i="3"/>
  <c r="F40" i="12"/>
  <c r="F40" i="11"/>
  <c r="F40" i="9"/>
  <c r="H48" i="8"/>
  <c r="C35" i="5"/>
  <c r="I45" i="12"/>
  <c r="I45" i="11"/>
  <c r="I45" i="9"/>
  <c r="L47" i="12"/>
  <c r="L47" i="11"/>
  <c r="L47" i="9"/>
  <c r="M58" i="8"/>
  <c r="K46" i="5"/>
  <c r="F54" i="12"/>
  <c r="F54" i="11"/>
  <c r="F54" i="9"/>
  <c r="H68" i="8"/>
  <c r="C47" i="5"/>
  <c r="J56" i="12"/>
  <c r="J56" i="11"/>
  <c r="J56" i="9"/>
  <c r="O58" i="12"/>
  <c r="O58" i="11"/>
  <c r="O58" i="9"/>
  <c r="O72" i="8"/>
  <c r="I60" i="12"/>
  <c r="I60" i="11"/>
  <c r="I60" i="9"/>
  <c r="K74" i="8"/>
  <c r="L57" i="3"/>
  <c r="M62" i="12"/>
  <c r="M62" i="11"/>
  <c r="M62" i="9"/>
  <c r="N79" i="8"/>
  <c r="L61" i="5"/>
  <c r="F69" i="12"/>
  <c r="F69" i="11"/>
  <c r="F69" i="9"/>
  <c r="I74" i="12"/>
  <c r="I74" i="11"/>
  <c r="I74" i="9"/>
  <c r="K94" i="8"/>
  <c r="L76" i="12"/>
  <c r="L76" i="11"/>
  <c r="L76" i="9"/>
  <c r="M96" i="8"/>
  <c r="K75" i="5"/>
  <c r="D77" i="5"/>
  <c r="T75" i="3"/>
  <c r="F83" i="12"/>
  <c r="F83" i="11"/>
  <c r="F83" i="9"/>
  <c r="H106" i="8"/>
  <c r="C73" i="5"/>
  <c r="J85" i="12"/>
  <c r="J85" i="11"/>
  <c r="J85" i="9"/>
  <c r="O87" i="12"/>
  <c r="O87" i="11"/>
  <c r="O87" i="9"/>
  <c r="O113" i="8"/>
  <c r="I89" i="12"/>
  <c r="I89" i="11"/>
  <c r="I89" i="9"/>
  <c r="K115" i="8"/>
  <c r="L86" i="3"/>
  <c r="M91" i="12"/>
  <c r="M91" i="11"/>
  <c r="M91" i="9"/>
  <c r="N117" i="8"/>
  <c r="L90" i="5"/>
  <c r="AM89" i="3"/>
  <c r="AL89" i="3"/>
  <c r="J6" i="12"/>
  <c r="J6" i="11"/>
  <c r="J6" i="9"/>
  <c r="K228" i="3"/>
  <c r="N6" i="12"/>
  <c r="N6" i="9"/>
  <c r="N6" i="11"/>
  <c r="Q2" i="8"/>
  <c r="M5" i="5"/>
  <c r="E5" i="5"/>
  <c r="J10" i="12"/>
  <c r="J10" i="9"/>
  <c r="J10" i="11"/>
  <c r="N10" i="12"/>
  <c r="N10" i="11"/>
  <c r="N10" i="9"/>
  <c r="Q6" i="8"/>
  <c r="M9" i="5"/>
  <c r="E9" i="5"/>
  <c r="L11" i="12"/>
  <c r="L11" i="9"/>
  <c r="L11" i="11"/>
  <c r="M7" i="8"/>
  <c r="K10" i="5"/>
  <c r="J14" i="12"/>
  <c r="J14" i="11"/>
  <c r="J14" i="9"/>
  <c r="N14" i="12"/>
  <c r="N14" i="11"/>
  <c r="N14" i="9"/>
  <c r="Q13" i="8"/>
  <c r="M13" i="5"/>
  <c r="E13" i="5"/>
  <c r="I17" i="12"/>
  <c r="I17" i="11"/>
  <c r="I17" i="9"/>
  <c r="K16" i="8"/>
  <c r="G24" i="12"/>
  <c r="G24" i="11"/>
  <c r="G24" i="9"/>
  <c r="H23" i="5" s="1"/>
  <c r="I26" i="8"/>
  <c r="L21" i="3"/>
  <c r="AK21" i="3"/>
  <c r="J26" i="12"/>
  <c r="J26" i="11"/>
  <c r="J26" i="9"/>
  <c r="N26" i="12"/>
  <c r="N26" i="11"/>
  <c r="N26" i="9"/>
  <c r="Q28" i="8"/>
  <c r="M25" i="5"/>
  <c r="E25" i="5"/>
  <c r="O28" i="12"/>
  <c r="O28" i="11"/>
  <c r="O28" i="9"/>
  <c r="O30" i="8"/>
  <c r="AM25" i="3"/>
  <c r="AL25" i="3"/>
  <c r="AJ25" i="3"/>
  <c r="M31" i="12"/>
  <c r="M31" i="11"/>
  <c r="M31" i="9"/>
  <c r="N36" i="8"/>
  <c r="L30" i="5"/>
  <c r="H33" i="12"/>
  <c r="H33" i="11"/>
  <c r="H33" i="9"/>
  <c r="I32" i="5" s="1"/>
  <c r="J38" i="8"/>
  <c r="L30" i="3"/>
  <c r="G40" i="12"/>
  <c r="G40" i="11"/>
  <c r="G40" i="9"/>
  <c r="H39" i="5" s="1"/>
  <c r="I48" i="8"/>
  <c r="L37" i="3"/>
  <c r="AK37" i="3"/>
  <c r="J42" i="12"/>
  <c r="J42" i="11"/>
  <c r="J42" i="9"/>
  <c r="N42" i="12"/>
  <c r="N42" i="11"/>
  <c r="N42" i="9"/>
  <c r="Q50" i="8"/>
  <c r="M41" i="5"/>
  <c r="O44" i="12"/>
  <c r="O44" i="11"/>
  <c r="O44" i="9"/>
  <c r="O52" i="8"/>
  <c r="AM41" i="3"/>
  <c r="AL41" i="3"/>
  <c r="AJ41" i="3"/>
  <c r="M47" i="12"/>
  <c r="M47" i="11"/>
  <c r="M47" i="9"/>
  <c r="N58" i="8"/>
  <c r="L46" i="5"/>
  <c r="J49" i="12"/>
  <c r="J49" i="11"/>
  <c r="J49" i="9"/>
  <c r="G51" i="12"/>
  <c r="G51" i="11"/>
  <c r="G51" i="9"/>
  <c r="H50" i="5" s="1"/>
  <c r="I62" i="8"/>
  <c r="L48" i="3"/>
  <c r="D50" i="5"/>
  <c r="T48" i="3"/>
  <c r="F58" i="12"/>
  <c r="F58" i="11"/>
  <c r="F58" i="9"/>
  <c r="H72" i="8"/>
  <c r="C51" i="5"/>
  <c r="J60" i="12"/>
  <c r="J60" i="11"/>
  <c r="J60" i="9"/>
  <c r="O62" i="12"/>
  <c r="O62" i="11"/>
  <c r="O62" i="9"/>
  <c r="O79" i="8"/>
  <c r="I64" i="12"/>
  <c r="I64" i="11"/>
  <c r="I64" i="9"/>
  <c r="K81" i="8"/>
  <c r="L61" i="3"/>
  <c r="N64" i="12"/>
  <c r="N64" i="11"/>
  <c r="N64" i="9"/>
  <c r="Q81" i="8"/>
  <c r="M63" i="5"/>
  <c r="E63" i="5"/>
  <c r="G69" i="12"/>
  <c r="G69" i="11"/>
  <c r="G69" i="9"/>
  <c r="H68" i="5" s="1"/>
  <c r="L66" i="3"/>
  <c r="AK66" i="3"/>
  <c r="J71" i="12"/>
  <c r="J71" i="11"/>
  <c r="J71" i="9"/>
  <c r="N71" i="11"/>
  <c r="N71" i="9"/>
  <c r="Q91" i="8"/>
  <c r="E70" i="5"/>
  <c r="M70" i="5"/>
  <c r="O73" i="12"/>
  <c r="O73" i="11"/>
  <c r="O73" i="9"/>
  <c r="O93" i="8"/>
  <c r="AI70" i="3"/>
  <c r="M76" i="12"/>
  <c r="M76" i="11"/>
  <c r="M76" i="9"/>
  <c r="N96" i="8"/>
  <c r="L75" i="5"/>
  <c r="H78" i="12"/>
  <c r="H78" i="11"/>
  <c r="H78" i="9"/>
  <c r="I77" i="5" s="1"/>
  <c r="J101" i="8"/>
  <c r="L75" i="3"/>
  <c r="F87" i="12"/>
  <c r="F87" i="11"/>
  <c r="F87" i="9"/>
  <c r="H113" i="8"/>
  <c r="C76" i="5"/>
  <c r="J89" i="12"/>
  <c r="J89" i="11"/>
  <c r="J89" i="9"/>
  <c r="O91" i="12"/>
  <c r="O91" i="11"/>
  <c r="O91" i="9"/>
  <c r="O117" i="8"/>
  <c r="AJ89" i="3"/>
  <c r="I93" i="12"/>
  <c r="I93" i="11"/>
  <c r="I93" i="9"/>
  <c r="AM90" i="3"/>
  <c r="L90" i="3"/>
  <c r="T90" i="3"/>
  <c r="L7" i="12"/>
  <c r="L7" i="11"/>
  <c r="L7" i="9"/>
  <c r="M3" i="8"/>
  <c r="K6" i="5"/>
  <c r="F8" i="12"/>
  <c r="F8" i="11"/>
  <c r="F8" i="9"/>
  <c r="H4" i="8"/>
  <c r="C7" i="5"/>
  <c r="O8" i="12"/>
  <c r="O8" i="11"/>
  <c r="O8" i="9"/>
  <c r="O4" i="8"/>
  <c r="D8" i="5"/>
  <c r="T6" i="3"/>
  <c r="L7" i="3"/>
  <c r="M11" i="12"/>
  <c r="M11" i="11"/>
  <c r="M11" i="9"/>
  <c r="N7" i="8"/>
  <c r="L10" i="5"/>
  <c r="N12" i="12"/>
  <c r="N12" i="11"/>
  <c r="N12" i="9"/>
  <c r="Q8" i="8"/>
  <c r="E11" i="5"/>
  <c r="L11" i="3"/>
  <c r="O16" i="12"/>
  <c r="O16" i="11"/>
  <c r="O16" i="9"/>
  <c r="O15" i="8"/>
  <c r="AM13" i="3"/>
  <c r="AL13" i="3"/>
  <c r="AJ13" i="3"/>
  <c r="L19" i="12"/>
  <c r="L19" i="11"/>
  <c r="L19" i="9"/>
  <c r="M18" i="8"/>
  <c r="K18" i="5"/>
  <c r="D20" i="5"/>
  <c r="T18" i="3"/>
  <c r="L23" i="3"/>
  <c r="F28" i="12"/>
  <c r="F28" i="11"/>
  <c r="F28" i="9"/>
  <c r="H30" i="8"/>
  <c r="C25" i="5"/>
  <c r="I33" i="12"/>
  <c r="I33" i="11"/>
  <c r="I33" i="9"/>
  <c r="K38" i="8"/>
  <c r="AM30" i="3"/>
  <c r="L35" i="12"/>
  <c r="L35" i="11"/>
  <c r="L35" i="9"/>
  <c r="M40" i="8"/>
  <c r="K34" i="5"/>
  <c r="D36" i="5"/>
  <c r="T34" i="3"/>
  <c r="L39" i="3"/>
  <c r="F44" i="12"/>
  <c r="F44" i="11"/>
  <c r="F44" i="9"/>
  <c r="H52" i="8"/>
  <c r="C39" i="5"/>
  <c r="L46" i="3"/>
  <c r="H51" i="12"/>
  <c r="H51" i="11"/>
  <c r="H51" i="9"/>
  <c r="I50" i="5" s="1"/>
  <c r="J62" i="8"/>
  <c r="G55" i="12"/>
  <c r="G55" i="11"/>
  <c r="G55" i="9"/>
  <c r="H54" i="5" s="1"/>
  <c r="I69" i="8"/>
  <c r="L52" i="3"/>
  <c r="D54" i="5"/>
  <c r="T52" i="3"/>
  <c r="F62" i="12"/>
  <c r="F62" i="11"/>
  <c r="F62" i="9"/>
  <c r="H79" i="8"/>
  <c r="C54" i="5"/>
  <c r="J64" i="12"/>
  <c r="J64" i="11"/>
  <c r="J64" i="9"/>
  <c r="D65" i="5"/>
  <c r="T63" i="3"/>
  <c r="K71" i="12"/>
  <c r="K71" i="11"/>
  <c r="K71" i="9"/>
  <c r="J70" i="5" s="1"/>
  <c r="L91" i="8"/>
  <c r="AM91" i="8" s="1"/>
  <c r="F73" i="12"/>
  <c r="F73" i="11"/>
  <c r="F73" i="9"/>
  <c r="H93" i="8"/>
  <c r="C64" i="5"/>
  <c r="I78" i="12"/>
  <c r="I78" i="11"/>
  <c r="I78" i="9"/>
  <c r="K101" i="8"/>
  <c r="L80" i="12"/>
  <c r="L80" i="11"/>
  <c r="L80" i="9"/>
  <c r="M103" i="8"/>
  <c r="K79" i="5"/>
  <c r="G84" i="12"/>
  <c r="G84" i="11"/>
  <c r="G84" i="9"/>
  <c r="H83" i="5" s="1"/>
  <c r="I107" i="8"/>
  <c r="L81" i="3"/>
  <c r="AK81" i="3"/>
  <c r="D83" i="5"/>
  <c r="T81" i="3"/>
  <c r="F91" i="12"/>
  <c r="F91" i="11"/>
  <c r="F91" i="9"/>
  <c r="H117" i="8"/>
  <c r="C80" i="5"/>
  <c r="J93" i="12"/>
  <c r="J93" i="11"/>
  <c r="J93" i="9"/>
  <c r="U17" i="2"/>
  <c r="O17" i="2"/>
  <c r="O10" i="2"/>
  <c r="O15" i="2"/>
  <c r="AI226" i="3"/>
  <c r="AI174" i="3"/>
  <c r="AI190" i="3"/>
  <c r="AK190" i="3" s="1"/>
  <c r="AI186" i="3"/>
  <c r="AK186" i="3" s="1"/>
  <c r="AI182" i="3"/>
  <c r="AM182" i="3" s="1"/>
  <c r="AI178" i="3"/>
  <c r="AI198" i="3"/>
  <c r="AI194" i="3"/>
  <c r="AI206" i="3"/>
  <c r="AI202" i="3"/>
  <c r="AI222" i="3"/>
  <c r="AI218" i="3"/>
  <c r="AI214" i="3"/>
  <c r="AM214" i="3" s="1"/>
  <c r="AI210" i="3"/>
  <c r="AM210" i="3" s="1"/>
  <c r="M7" i="12"/>
  <c r="M7" i="11"/>
  <c r="M7" i="9"/>
  <c r="N3" i="8"/>
  <c r="L6" i="5"/>
  <c r="G8" i="12"/>
  <c r="G8" i="11"/>
  <c r="G8" i="9"/>
  <c r="H7" i="5" s="1"/>
  <c r="I4" i="8"/>
  <c r="H9" i="12"/>
  <c r="H9" i="11"/>
  <c r="H9" i="9"/>
  <c r="I8" i="5" s="1"/>
  <c r="J5" i="8"/>
  <c r="L6" i="3"/>
  <c r="J12" i="12"/>
  <c r="J12" i="11"/>
  <c r="J12" i="9"/>
  <c r="F16" i="12"/>
  <c r="F16" i="11"/>
  <c r="F16" i="9"/>
  <c r="H15" i="8"/>
  <c r="C14" i="5"/>
  <c r="M19" i="12"/>
  <c r="M19" i="11"/>
  <c r="M19" i="9"/>
  <c r="N18" i="8"/>
  <c r="L18" i="5"/>
  <c r="H21" i="12"/>
  <c r="H21" i="11"/>
  <c r="H21" i="9"/>
  <c r="I20" i="5" s="1"/>
  <c r="L18" i="3"/>
  <c r="G28" i="12"/>
  <c r="G28" i="11"/>
  <c r="G28" i="9"/>
  <c r="H27" i="5" s="1"/>
  <c r="I30" i="8"/>
  <c r="L25" i="3"/>
  <c r="AK25" i="3"/>
  <c r="J30" i="12"/>
  <c r="J30" i="11"/>
  <c r="J30" i="9"/>
  <c r="N30" i="12"/>
  <c r="N30" i="11"/>
  <c r="N30" i="9"/>
  <c r="Q35" i="8"/>
  <c r="M29" i="5"/>
  <c r="E29" i="5"/>
  <c r="O32" i="12"/>
  <c r="O32" i="11"/>
  <c r="O32" i="9"/>
  <c r="O37" i="8"/>
  <c r="AM29" i="3"/>
  <c r="AL29" i="3"/>
  <c r="AJ29" i="3"/>
  <c r="M35" i="12"/>
  <c r="M35" i="11"/>
  <c r="M35" i="9"/>
  <c r="N40" i="8"/>
  <c r="L34" i="5"/>
  <c r="H37" i="12"/>
  <c r="H37" i="11"/>
  <c r="H37" i="9"/>
  <c r="I36" i="5" s="1"/>
  <c r="L34" i="3"/>
  <c r="G44" i="12"/>
  <c r="G44" i="11"/>
  <c r="G44" i="9"/>
  <c r="H43" i="5" s="1"/>
  <c r="I52" i="8"/>
  <c r="L41" i="3"/>
  <c r="AK41" i="3"/>
  <c r="J46" i="12"/>
  <c r="J46" i="11"/>
  <c r="J46" i="9"/>
  <c r="N46" i="12"/>
  <c r="N46" i="11"/>
  <c r="N46" i="9"/>
  <c r="Q57" i="8"/>
  <c r="M45" i="5"/>
  <c r="E45" i="5"/>
  <c r="O48" i="12"/>
  <c r="O48" i="11"/>
  <c r="O48" i="9"/>
  <c r="O59" i="8"/>
  <c r="AM45" i="3"/>
  <c r="AL45" i="3"/>
  <c r="AJ45" i="3"/>
  <c r="H55" i="12"/>
  <c r="H55" i="11"/>
  <c r="H55" i="9"/>
  <c r="I54" i="5" s="1"/>
  <c r="J69" i="8"/>
  <c r="G59" i="12"/>
  <c r="G59" i="11"/>
  <c r="G59" i="9"/>
  <c r="H58" i="5" s="1"/>
  <c r="I73" i="8"/>
  <c r="L56" i="3"/>
  <c r="AK56" i="3"/>
  <c r="D58" i="5"/>
  <c r="T56" i="3"/>
  <c r="H66" i="12"/>
  <c r="H66" i="11"/>
  <c r="H66" i="9"/>
  <c r="I65" i="5" s="1"/>
  <c r="J83" i="8"/>
  <c r="L63" i="3"/>
  <c r="G73" i="12"/>
  <c r="G73" i="11"/>
  <c r="G73" i="9"/>
  <c r="H72" i="5" s="1"/>
  <c r="I93" i="8"/>
  <c r="L70" i="3"/>
  <c r="AK70" i="3"/>
  <c r="J75" i="12"/>
  <c r="J75" i="11"/>
  <c r="J75" i="9"/>
  <c r="M74" i="5"/>
  <c r="E74" i="5"/>
  <c r="O77" i="12"/>
  <c r="O77" i="11"/>
  <c r="O77" i="9"/>
  <c r="M80" i="12"/>
  <c r="M80" i="11"/>
  <c r="M80" i="9"/>
  <c r="N103" i="8"/>
  <c r="L79" i="5"/>
  <c r="K82" i="12"/>
  <c r="K82" i="11"/>
  <c r="K82" i="9"/>
  <c r="J81" i="5" s="1"/>
  <c r="L105" i="8"/>
  <c r="AM105" i="8" s="1"/>
  <c r="H84" i="12"/>
  <c r="H84" i="11"/>
  <c r="H84" i="9"/>
  <c r="I83" i="5" s="1"/>
  <c r="J107" i="8"/>
  <c r="G88" i="12"/>
  <c r="G88" i="11"/>
  <c r="G88" i="9"/>
  <c r="H87" i="5" s="1"/>
  <c r="I114" i="8"/>
  <c r="L85" i="3"/>
  <c r="AK85" i="3"/>
  <c r="D87" i="5"/>
  <c r="T85" i="3"/>
  <c r="O11" i="2"/>
  <c r="O13" i="2"/>
  <c r="AI196" i="3"/>
  <c r="AI192" i="3"/>
  <c r="AI204" i="3"/>
  <c r="AK204" i="3" s="1"/>
  <c r="AI200" i="3"/>
  <c r="AK200" i="3" s="1"/>
  <c r="AI224" i="3"/>
  <c r="AK224" i="3" s="1"/>
  <c r="AI220" i="3"/>
  <c r="AI216" i="3"/>
  <c r="AI212" i="3"/>
  <c r="AI208" i="3"/>
  <c r="AI172" i="3"/>
  <c r="AK172" i="3" s="1"/>
  <c r="AI188" i="3"/>
  <c r="AI184" i="3"/>
  <c r="AM184" i="3" s="1"/>
  <c r="AI180" i="3"/>
  <c r="AM180" i="3" s="1"/>
  <c r="AI176" i="3"/>
  <c r="AM176" i="3" s="1"/>
  <c r="AM5" i="3"/>
  <c r="I9" i="12"/>
  <c r="I9" i="11"/>
  <c r="I9" i="9"/>
  <c r="K5" i="8"/>
  <c r="D12" i="5"/>
  <c r="T10" i="3"/>
  <c r="G16" i="12"/>
  <c r="G16" i="11"/>
  <c r="G16" i="9"/>
  <c r="H15" i="5" s="1"/>
  <c r="I15" i="8"/>
  <c r="L13" i="3"/>
  <c r="AK13" i="3"/>
  <c r="J18" i="12"/>
  <c r="J18" i="11"/>
  <c r="J18" i="9"/>
  <c r="N18" i="12"/>
  <c r="N18" i="11"/>
  <c r="N18" i="9"/>
  <c r="Q17" i="8"/>
  <c r="M17" i="5"/>
  <c r="E17" i="5"/>
  <c r="I21" i="12"/>
  <c r="I21" i="11"/>
  <c r="I21" i="9"/>
  <c r="L23" i="12"/>
  <c r="L23" i="11"/>
  <c r="L23" i="9"/>
  <c r="M25" i="8"/>
  <c r="K22" i="5"/>
  <c r="D24" i="5"/>
  <c r="T22" i="3"/>
  <c r="K30" i="12"/>
  <c r="K30" i="11"/>
  <c r="K30" i="9"/>
  <c r="J29" i="5" s="1"/>
  <c r="L35" i="8"/>
  <c r="AM35" i="8" s="1"/>
  <c r="F32" i="12"/>
  <c r="F32" i="11"/>
  <c r="F32" i="9"/>
  <c r="H37" i="8"/>
  <c r="C28" i="5"/>
  <c r="I37" i="12"/>
  <c r="I37" i="11"/>
  <c r="I37" i="9"/>
  <c r="L39" i="12"/>
  <c r="L39" i="11"/>
  <c r="L39" i="9"/>
  <c r="M47" i="8"/>
  <c r="K38" i="5"/>
  <c r="D40" i="5"/>
  <c r="T38" i="3"/>
  <c r="K46" i="12"/>
  <c r="K46" i="11"/>
  <c r="K46" i="9"/>
  <c r="J45" i="5" s="1"/>
  <c r="L57" i="8"/>
  <c r="AM57" i="8" s="1"/>
  <c r="F48" i="12"/>
  <c r="F48" i="11"/>
  <c r="F48" i="9"/>
  <c r="H59" i="8"/>
  <c r="C42" i="5"/>
  <c r="L53" i="12"/>
  <c r="L53" i="11"/>
  <c r="L53" i="9"/>
  <c r="K52" i="5"/>
  <c r="K57" i="12"/>
  <c r="K57" i="11"/>
  <c r="K57" i="9"/>
  <c r="J56" i="5" s="1"/>
  <c r="L71" i="8"/>
  <c r="AM71" i="8" s="1"/>
  <c r="H59" i="12"/>
  <c r="H59" i="11"/>
  <c r="H59" i="9"/>
  <c r="I58" i="5" s="1"/>
  <c r="J73" i="8"/>
  <c r="G63" i="12"/>
  <c r="G63" i="11"/>
  <c r="G63" i="9"/>
  <c r="H62" i="5" s="1"/>
  <c r="I80" i="8"/>
  <c r="L60" i="3"/>
  <c r="AK60" i="3"/>
  <c r="D62" i="5"/>
  <c r="T60" i="3"/>
  <c r="I66" i="12"/>
  <c r="I66" i="11"/>
  <c r="I66" i="9"/>
  <c r="K83" i="8"/>
  <c r="L68" i="12"/>
  <c r="L68" i="11"/>
  <c r="L68" i="9"/>
  <c r="M85" i="8"/>
  <c r="K67" i="5"/>
  <c r="D69" i="5"/>
  <c r="T67" i="3"/>
  <c r="K75" i="12"/>
  <c r="K75" i="11"/>
  <c r="K75" i="9"/>
  <c r="J74" i="5" s="1"/>
  <c r="L95" i="8"/>
  <c r="AM95" i="8" s="1"/>
  <c r="F77" i="12"/>
  <c r="F77" i="11"/>
  <c r="F77" i="9"/>
  <c r="L82" i="12"/>
  <c r="L82" i="11"/>
  <c r="L82" i="9"/>
  <c r="M105" i="8"/>
  <c r="K81" i="5"/>
  <c r="K86" i="9"/>
  <c r="J85" i="5" s="1"/>
  <c r="L112" i="8"/>
  <c r="AM112" i="8" s="1"/>
  <c r="H88" i="12"/>
  <c r="H88" i="11"/>
  <c r="H88" i="9"/>
  <c r="I87" i="5" s="1"/>
  <c r="J114" i="8"/>
  <c r="G92" i="12"/>
  <c r="G92" i="11"/>
  <c r="G92" i="9"/>
  <c r="H91" i="5" s="1"/>
  <c r="I118" i="8"/>
  <c r="L89" i="3"/>
  <c r="AK89" i="3"/>
  <c r="D91" i="5"/>
  <c r="T89" i="3"/>
  <c r="U9" i="2"/>
  <c r="O9" i="2"/>
  <c r="AI130" i="3"/>
  <c r="AM130" i="3" s="1"/>
  <c r="AI126" i="3"/>
  <c r="AK126" i="3" s="1"/>
  <c r="AI122" i="3"/>
  <c r="AI118" i="3"/>
  <c r="AI170" i="3"/>
  <c r="AM170" i="3" s="1"/>
  <c r="AI166" i="3"/>
  <c r="AI162" i="3"/>
  <c r="AM162" i="3" s="1"/>
  <c r="AI158" i="3"/>
  <c r="AM158" i="3" s="1"/>
  <c r="AI154" i="3"/>
  <c r="AM154" i="3" s="1"/>
  <c r="AI150" i="3"/>
  <c r="AI146" i="3"/>
  <c r="AM146" i="3" s="1"/>
  <c r="AI142" i="3"/>
  <c r="AI138" i="3"/>
  <c r="AI134" i="3"/>
  <c r="AL187" i="3"/>
  <c r="AJ187" i="3"/>
  <c r="F6" i="12"/>
  <c r="F6" i="11"/>
  <c r="F6" i="9"/>
  <c r="H2" i="8"/>
  <c r="C5" i="5"/>
  <c r="X20" i="2"/>
  <c r="X16" i="2"/>
  <c r="X22" i="2"/>
  <c r="X18" i="2"/>
  <c r="O6" i="12"/>
  <c r="O6" i="11"/>
  <c r="O6" i="9"/>
  <c r="O2" i="8"/>
  <c r="F10" i="12"/>
  <c r="F10" i="11"/>
  <c r="F10" i="9"/>
  <c r="H6" i="8"/>
  <c r="C9" i="5"/>
  <c r="O10" i="12"/>
  <c r="O10" i="11"/>
  <c r="O10" i="9"/>
  <c r="O6" i="8"/>
  <c r="D10" i="5"/>
  <c r="T8" i="3"/>
  <c r="H13" i="12"/>
  <c r="H13" i="11"/>
  <c r="H13" i="9"/>
  <c r="I12" i="5" s="1"/>
  <c r="L10" i="3"/>
  <c r="AL11" i="3"/>
  <c r="K18" i="12"/>
  <c r="K18" i="11"/>
  <c r="K18" i="9"/>
  <c r="J17" i="5" s="1"/>
  <c r="W17" i="5" s="1"/>
  <c r="T18" i="12" s="1"/>
  <c r="L17" i="8"/>
  <c r="AM17" i="8" s="1"/>
  <c r="O20" i="12"/>
  <c r="O20" i="11"/>
  <c r="O20" i="9"/>
  <c r="O19" i="8"/>
  <c r="AM17" i="3"/>
  <c r="AL17" i="3"/>
  <c r="AJ17" i="3"/>
  <c r="M23" i="12"/>
  <c r="M23" i="11"/>
  <c r="M23" i="9"/>
  <c r="N25" i="8"/>
  <c r="L22" i="5"/>
  <c r="H25" i="12"/>
  <c r="H25" i="11"/>
  <c r="H25" i="9"/>
  <c r="I24" i="5" s="1"/>
  <c r="J27" i="8"/>
  <c r="L22" i="3"/>
  <c r="G32" i="12"/>
  <c r="G32" i="11"/>
  <c r="G32" i="9"/>
  <c r="H31" i="5" s="1"/>
  <c r="I37" i="8"/>
  <c r="L29" i="3"/>
  <c r="AK29" i="3"/>
  <c r="J34" i="12"/>
  <c r="J34" i="11"/>
  <c r="J34" i="9"/>
  <c r="N34" i="12"/>
  <c r="N34" i="11"/>
  <c r="N34" i="9"/>
  <c r="Q39" i="8"/>
  <c r="M33" i="5"/>
  <c r="E33" i="5"/>
  <c r="O36" i="12"/>
  <c r="O36" i="11"/>
  <c r="O36" i="9"/>
  <c r="O41" i="8"/>
  <c r="AM33" i="3"/>
  <c r="AL33" i="3"/>
  <c r="AJ33" i="3"/>
  <c r="M39" i="12"/>
  <c r="M39" i="11"/>
  <c r="M39" i="9"/>
  <c r="N47" i="8"/>
  <c r="L38" i="5"/>
  <c r="H41" i="12"/>
  <c r="H41" i="11"/>
  <c r="H41" i="9"/>
  <c r="I40" i="5" s="1"/>
  <c r="J49" i="8"/>
  <c r="L38" i="3"/>
  <c r="G48" i="12"/>
  <c r="G48" i="11"/>
  <c r="G48" i="9"/>
  <c r="H47" i="5" s="1"/>
  <c r="I59" i="8"/>
  <c r="L45" i="3"/>
  <c r="AK45" i="3"/>
  <c r="M50" i="12"/>
  <c r="M50" i="11"/>
  <c r="M50" i="9"/>
  <c r="N61" i="8"/>
  <c r="L49" i="5"/>
  <c r="AI48" i="3"/>
  <c r="AK48" i="3" s="1"/>
  <c r="L57" i="12"/>
  <c r="L57" i="11"/>
  <c r="L57" i="9"/>
  <c r="M71" i="8"/>
  <c r="K56" i="5"/>
  <c r="K61" i="12"/>
  <c r="K61" i="11"/>
  <c r="K61" i="9"/>
  <c r="J60" i="5" s="1"/>
  <c r="W60" i="5" s="1"/>
  <c r="T61" i="12" s="1"/>
  <c r="H63" i="12"/>
  <c r="H63" i="11"/>
  <c r="H63" i="9"/>
  <c r="I62" i="5" s="1"/>
  <c r="J80" i="8"/>
  <c r="M65" i="12"/>
  <c r="M65" i="11"/>
  <c r="M65" i="9"/>
  <c r="N82" i="8"/>
  <c r="L64" i="5"/>
  <c r="AI62" i="3"/>
  <c r="M68" i="12"/>
  <c r="M68" i="11"/>
  <c r="M68" i="9"/>
  <c r="N85" i="8"/>
  <c r="L67" i="5"/>
  <c r="H70" i="12"/>
  <c r="H70" i="11"/>
  <c r="H70" i="9"/>
  <c r="I69" i="5" s="1"/>
  <c r="J90" i="8"/>
  <c r="L67" i="3"/>
  <c r="G77" i="12"/>
  <c r="G77" i="11"/>
  <c r="G77" i="9"/>
  <c r="H76" i="5" s="1"/>
  <c r="L74" i="3"/>
  <c r="J79" i="12"/>
  <c r="J79" i="11"/>
  <c r="J79" i="9"/>
  <c r="N79" i="12"/>
  <c r="N79" i="11"/>
  <c r="N79" i="9"/>
  <c r="Q102" i="8"/>
  <c r="M78" i="5"/>
  <c r="E78" i="5"/>
  <c r="L86" i="12"/>
  <c r="L86" i="11"/>
  <c r="L86" i="9"/>
  <c r="M112" i="8"/>
  <c r="K85" i="5"/>
  <c r="K90" i="12"/>
  <c r="K90" i="11"/>
  <c r="K90" i="9"/>
  <c r="J89" i="5" s="1"/>
  <c r="L116" i="8"/>
  <c r="AM116" i="8" s="1"/>
  <c r="H92" i="12"/>
  <c r="H92" i="11"/>
  <c r="H92" i="9"/>
  <c r="I91" i="5" s="1"/>
  <c r="J118" i="8"/>
  <c r="AN92" i="3"/>
  <c r="T92" i="3"/>
  <c r="AI132" i="3"/>
  <c r="AI128" i="3"/>
  <c r="AI124" i="3"/>
  <c r="AM124" i="3" s="1"/>
  <c r="AI120" i="3"/>
  <c r="AI116" i="3"/>
  <c r="AM116" i="3" s="1"/>
  <c r="AI136" i="3"/>
  <c r="AI140" i="3"/>
  <c r="AI168" i="3"/>
  <c r="AI164" i="3"/>
  <c r="AI160" i="3"/>
  <c r="AI156" i="3"/>
  <c r="AK156" i="3" s="1"/>
  <c r="AI152" i="3"/>
  <c r="AK152" i="3" s="1"/>
  <c r="AI148" i="3"/>
  <c r="AK148" i="3" s="1"/>
  <c r="AI144" i="3"/>
  <c r="AK144" i="3" s="1"/>
  <c r="AL149" i="3"/>
  <c r="AJ149" i="3"/>
  <c r="G6" i="12"/>
  <c r="G6" i="11"/>
  <c r="G6" i="9"/>
  <c r="H5" i="5" s="1"/>
  <c r="H228" i="3"/>
  <c r="I2" i="8"/>
  <c r="AK3" i="3"/>
  <c r="AL3" i="3"/>
  <c r="D6" i="5"/>
  <c r="T4" i="3"/>
  <c r="J8" i="12"/>
  <c r="J8" i="11"/>
  <c r="J8" i="9"/>
  <c r="N8" i="12"/>
  <c r="N8" i="11"/>
  <c r="N8" i="9"/>
  <c r="Q4" i="8"/>
  <c r="M7" i="5"/>
  <c r="E7" i="5"/>
  <c r="L9" i="12"/>
  <c r="L9" i="11"/>
  <c r="L9" i="9"/>
  <c r="M5" i="8"/>
  <c r="K8" i="5"/>
  <c r="H11" i="12"/>
  <c r="H11" i="11"/>
  <c r="H11" i="9"/>
  <c r="I10" i="5" s="1"/>
  <c r="J7" i="8"/>
  <c r="O12" i="12"/>
  <c r="O12" i="11"/>
  <c r="O12" i="9"/>
  <c r="O8" i="8"/>
  <c r="AM9" i="3"/>
  <c r="I13" i="12"/>
  <c r="I13" i="11"/>
  <c r="I13" i="9"/>
  <c r="AM10" i="3"/>
  <c r="F20" i="12"/>
  <c r="F20" i="11"/>
  <c r="F20" i="9"/>
  <c r="H19" i="8"/>
  <c r="C18" i="5"/>
  <c r="I25" i="12"/>
  <c r="I25" i="11"/>
  <c r="I25" i="9"/>
  <c r="K27" i="8"/>
  <c r="AM22" i="3"/>
  <c r="L27" i="12"/>
  <c r="L27" i="11"/>
  <c r="L27" i="9"/>
  <c r="M29" i="8"/>
  <c r="K26" i="5"/>
  <c r="D28" i="5"/>
  <c r="T26" i="3"/>
  <c r="K34" i="12"/>
  <c r="K34" i="11"/>
  <c r="K34" i="9"/>
  <c r="J33" i="5" s="1"/>
  <c r="W33" i="5" s="1"/>
  <c r="T34" i="12" s="1"/>
  <c r="L39" i="8"/>
  <c r="AM39" i="8" s="1"/>
  <c r="F36" i="12"/>
  <c r="F36" i="11"/>
  <c r="F36" i="9"/>
  <c r="H41" i="8"/>
  <c r="C32" i="5"/>
  <c r="I41" i="12"/>
  <c r="I41" i="11"/>
  <c r="I41" i="9"/>
  <c r="K49" i="8"/>
  <c r="AM38" i="3"/>
  <c r="L43" i="12"/>
  <c r="L43" i="11"/>
  <c r="L43" i="9"/>
  <c r="M51" i="8"/>
  <c r="K42" i="5"/>
  <c r="D44" i="5"/>
  <c r="T42" i="3"/>
  <c r="O50" i="12"/>
  <c r="O50" i="11"/>
  <c r="O50" i="9"/>
  <c r="O61" i="8"/>
  <c r="I52" i="12"/>
  <c r="I52" i="11"/>
  <c r="I52" i="9"/>
  <c r="K63" i="8"/>
  <c r="L49" i="3"/>
  <c r="N52" i="12"/>
  <c r="N52" i="11"/>
  <c r="N52" i="9"/>
  <c r="Q63" i="8"/>
  <c r="M51" i="5"/>
  <c r="E51" i="5"/>
  <c r="M54" i="12"/>
  <c r="M54" i="11"/>
  <c r="M54" i="9"/>
  <c r="N68" i="8"/>
  <c r="L53" i="5"/>
  <c r="L61" i="12"/>
  <c r="L61" i="11"/>
  <c r="L61" i="9"/>
  <c r="K60" i="5"/>
  <c r="O65" i="12"/>
  <c r="O65" i="11"/>
  <c r="O65" i="9"/>
  <c r="O82" i="8"/>
  <c r="I70" i="12"/>
  <c r="I70" i="11"/>
  <c r="I70" i="9"/>
  <c r="K90" i="8"/>
  <c r="L72" i="12"/>
  <c r="L72" i="11"/>
  <c r="L72" i="9"/>
  <c r="M92" i="8"/>
  <c r="K71" i="5"/>
  <c r="D73" i="5"/>
  <c r="T71" i="3"/>
  <c r="K79" i="12"/>
  <c r="K79" i="11"/>
  <c r="K79" i="9"/>
  <c r="J78" i="5" s="1"/>
  <c r="L102" i="8"/>
  <c r="AM102" i="8" s="1"/>
  <c r="F81" i="12"/>
  <c r="F81" i="11"/>
  <c r="F81" i="9"/>
  <c r="H104" i="8"/>
  <c r="C71" i="5"/>
  <c r="M83" i="12"/>
  <c r="M83" i="11"/>
  <c r="M83" i="9"/>
  <c r="N106" i="8"/>
  <c r="L82" i="5"/>
  <c r="AM81" i="3"/>
  <c r="AL81" i="3"/>
  <c r="L90" i="12"/>
  <c r="L90" i="11"/>
  <c r="L90" i="9"/>
  <c r="M116" i="8"/>
  <c r="K89" i="5"/>
  <c r="K94" i="12"/>
  <c r="K94" i="11"/>
  <c r="K94" i="9"/>
  <c r="J93" i="5" s="1"/>
  <c r="L123" i="8"/>
  <c r="AM123" i="8" s="1"/>
  <c r="I95" i="12"/>
  <c r="I95" i="11"/>
  <c r="I95" i="9"/>
  <c r="K124" i="8"/>
  <c r="L92" i="3"/>
  <c r="H97" i="12"/>
  <c r="H97" i="11"/>
  <c r="H97" i="9"/>
  <c r="I96" i="5" s="1"/>
  <c r="J126" i="8"/>
  <c r="J98" i="12"/>
  <c r="J98" i="11"/>
  <c r="J98" i="9"/>
  <c r="K104" i="12"/>
  <c r="K104" i="11"/>
  <c r="K104" i="9"/>
  <c r="J103" i="5" s="1"/>
  <c r="L136" i="8"/>
  <c r="AM136" i="8" s="1"/>
  <c r="D104" i="5"/>
  <c r="T102" i="3"/>
  <c r="F113" i="12"/>
  <c r="F113" i="11"/>
  <c r="F113" i="9"/>
  <c r="H148" i="8"/>
  <c r="C99" i="5"/>
  <c r="J115" i="12"/>
  <c r="J115" i="11"/>
  <c r="J115" i="9"/>
  <c r="O117" i="12"/>
  <c r="O117" i="11"/>
  <c r="O117" i="9"/>
  <c r="I119" i="12"/>
  <c r="I119" i="11"/>
  <c r="I119" i="9"/>
  <c r="K157" i="8"/>
  <c r="L116" i="3"/>
  <c r="N119" i="12"/>
  <c r="N119" i="11"/>
  <c r="N119" i="9"/>
  <c r="Q157" i="8"/>
  <c r="E118" i="5"/>
  <c r="M118" i="5"/>
  <c r="M121" i="12"/>
  <c r="M121" i="11"/>
  <c r="M121" i="9"/>
  <c r="L120" i="5"/>
  <c r="N159" i="8"/>
  <c r="L128" i="12"/>
  <c r="L128" i="11"/>
  <c r="L128" i="9"/>
  <c r="M170" i="8"/>
  <c r="K127" i="5"/>
  <c r="H130" i="12"/>
  <c r="H130" i="11"/>
  <c r="H130" i="9"/>
  <c r="I129" i="5" s="1"/>
  <c r="J174" i="8"/>
  <c r="K132" i="12"/>
  <c r="K132" i="11"/>
  <c r="K132" i="9"/>
  <c r="J131" i="5" s="1"/>
  <c r="L176" i="8"/>
  <c r="AM176" i="8" s="1"/>
  <c r="G137" i="12"/>
  <c r="G137" i="11"/>
  <c r="G137" i="9"/>
  <c r="H136" i="5" s="1"/>
  <c r="I183" i="8"/>
  <c r="L134" i="3"/>
  <c r="AK134" i="3"/>
  <c r="K139" i="12"/>
  <c r="K139" i="11"/>
  <c r="K139" i="9"/>
  <c r="J138" i="5" s="1"/>
  <c r="K140" i="12"/>
  <c r="K140" i="11"/>
  <c r="K140" i="9"/>
  <c r="J139" i="5" s="1"/>
  <c r="O144" i="12"/>
  <c r="O144" i="11"/>
  <c r="O144" i="9"/>
  <c r="AI145" i="3"/>
  <c r="M151" i="12"/>
  <c r="M151" i="11"/>
  <c r="M151" i="9"/>
  <c r="N205" i="8"/>
  <c r="L150" i="5"/>
  <c r="I153" i="12"/>
  <c r="I153" i="11"/>
  <c r="I153" i="9"/>
  <c r="K207" i="8"/>
  <c r="L155" i="12"/>
  <c r="L155" i="11"/>
  <c r="L155" i="9"/>
  <c r="M211" i="8"/>
  <c r="K154" i="5"/>
  <c r="H157" i="12"/>
  <c r="H157" i="11"/>
  <c r="H157" i="9"/>
  <c r="I156" i="5" s="1"/>
  <c r="J213" i="8"/>
  <c r="L154" i="3"/>
  <c r="D160" i="5"/>
  <c r="T158" i="3"/>
  <c r="G168" i="12"/>
  <c r="G168" i="11"/>
  <c r="G168" i="9"/>
  <c r="H167" i="5" s="1"/>
  <c r="I230" i="8"/>
  <c r="L165" i="3"/>
  <c r="K170" i="12"/>
  <c r="K170" i="11"/>
  <c r="K170" i="9"/>
  <c r="J169" i="5" s="1"/>
  <c r="L234" i="8"/>
  <c r="AM234" i="8" s="1"/>
  <c r="K171" i="12"/>
  <c r="K171" i="11"/>
  <c r="K171" i="9"/>
  <c r="J170" i="5" s="1"/>
  <c r="L235" i="8"/>
  <c r="AM235" i="8" s="1"/>
  <c r="F172" i="12"/>
  <c r="F172" i="11"/>
  <c r="F172" i="9"/>
  <c r="H236" i="8"/>
  <c r="C158" i="5"/>
  <c r="J174" i="11"/>
  <c r="J6" i="10"/>
  <c r="N174" i="11"/>
  <c r="N6" i="10"/>
  <c r="Q240" i="8"/>
  <c r="O176" i="11"/>
  <c r="O8" i="10"/>
  <c r="O242" i="8"/>
  <c r="I183" i="11"/>
  <c r="I15" i="10"/>
  <c r="K249" i="8"/>
  <c r="L185" i="11"/>
  <c r="L17" i="10"/>
  <c r="M251" i="8"/>
  <c r="H187" i="11"/>
  <c r="H19" i="10"/>
  <c r="J253" i="8"/>
  <c r="L184" i="3"/>
  <c r="N191" i="11"/>
  <c r="N23" i="10"/>
  <c r="Q257" i="8"/>
  <c r="L196" i="11"/>
  <c r="L28" i="10"/>
  <c r="M262" i="8"/>
  <c r="L200" i="11"/>
  <c r="L32" i="10"/>
  <c r="M266" i="8"/>
  <c r="M204" i="11"/>
  <c r="M36" i="10"/>
  <c r="N270" i="8"/>
  <c r="I206" i="11"/>
  <c r="I38" i="10"/>
  <c r="K272" i="8"/>
  <c r="L208" i="11"/>
  <c r="L40" i="10"/>
  <c r="M274" i="8"/>
  <c r="I210" i="11"/>
  <c r="I42" i="10"/>
  <c r="K276" i="8"/>
  <c r="L207" i="3"/>
  <c r="M212" i="11"/>
  <c r="M44" i="10"/>
  <c r="N278" i="8"/>
  <c r="I214" i="11"/>
  <c r="I46" i="10"/>
  <c r="K280" i="8"/>
  <c r="L211" i="3"/>
  <c r="N214" i="11"/>
  <c r="N46" i="10"/>
  <c r="Q280" i="8"/>
  <c r="M216" i="11"/>
  <c r="M48" i="10"/>
  <c r="N282" i="8"/>
  <c r="I218" i="11"/>
  <c r="I50" i="10"/>
  <c r="K284" i="8"/>
  <c r="L215" i="3"/>
  <c r="N218" i="11"/>
  <c r="N50" i="10"/>
  <c r="Q284" i="8"/>
  <c r="M220" i="11"/>
  <c r="M52" i="10"/>
  <c r="N286" i="8"/>
  <c r="I222" i="11"/>
  <c r="I54" i="10"/>
  <c r="K288" i="8"/>
  <c r="L219" i="3"/>
  <c r="N222" i="11"/>
  <c r="Q288" i="8"/>
  <c r="N54" i="10"/>
  <c r="M224" i="11"/>
  <c r="M56" i="10"/>
  <c r="N290" i="8"/>
  <c r="I226" i="11"/>
  <c r="I58" i="10"/>
  <c r="K292" i="8"/>
  <c r="L223" i="3"/>
  <c r="N226" i="11"/>
  <c r="N58" i="10"/>
  <c r="Q292" i="8"/>
  <c r="M228" i="11"/>
  <c r="M60" i="10"/>
  <c r="N294" i="8"/>
  <c r="I229" i="11"/>
  <c r="I61" i="10"/>
  <c r="K295" i="8"/>
  <c r="AM226" i="3"/>
  <c r="F100" i="12"/>
  <c r="F100" i="11"/>
  <c r="F100" i="9"/>
  <c r="H129" i="8"/>
  <c r="C88" i="5"/>
  <c r="O100" i="12"/>
  <c r="O100" i="11"/>
  <c r="O100" i="9"/>
  <c r="O129" i="8"/>
  <c r="I103" i="12"/>
  <c r="I103" i="11"/>
  <c r="I103" i="9"/>
  <c r="K135" i="8"/>
  <c r="AM100" i="3"/>
  <c r="L100" i="3"/>
  <c r="Q135" i="8"/>
  <c r="M102" i="5"/>
  <c r="E102" i="5"/>
  <c r="L104" i="12"/>
  <c r="L104" i="11"/>
  <c r="L104" i="9"/>
  <c r="M136" i="8"/>
  <c r="K103" i="5"/>
  <c r="H105" i="12"/>
  <c r="H105" i="11"/>
  <c r="H105" i="9"/>
  <c r="I104" i="5" s="1"/>
  <c r="J137" i="8"/>
  <c r="N112" i="12"/>
  <c r="N112" i="11"/>
  <c r="N112" i="9"/>
  <c r="Q147" i="8"/>
  <c r="E111" i="5"/>
  <c r="M111" i="5"/>
  <c r="F117" i="12"/>
  <c r="F117" i="11"/>
  <c r="F117" i="9"/>
  <c r="C103" i="5"/>
  <c r="J119" i="12"/>
  <c r="J119" i="11"/>
  <c r="J119" i="9"/>
  <c r="O121" i="12"/>
  <c r="O121" i="11"/>
  <c r="O121" i="9"/>
  <c r="O159" i="8"/>
  <c r="I123" i="12"/>
  <c r="I123" i="11"/>
  <c r="I123" i="9"/>
  <c r="K163" i="8"/>
  <c r="AM120" i="3"/>
  <c r="L120" i="3"/>
  <c r="T120" i="3"/>
  <c r="M125" i="12"/>
  <c r="M125" i="11"/>
  <c r="M125" i="9"/>
  <c r="N165" i="8"/>
  <c r="L124" i="5"/>
  <c r="L132" i="12"/>
  <c r="L132" i="11"/>
  <c r="L132" i="9"/>
  <c r="M176" i="8"/>
  <c r="K131" i="5"/>
  <c r="G134" i="12"/>
  <c r="G134" i="11"/>
  <c r="G134" i="9"/>
  <c r="H133" i="5" s="1"/>
  <c r="I180" i="8"/>
  <c r="L131" i="3"/>
  <c r="AK131" i="3"/>
  <c r="D133" i="5"/>
  <c r="T131" i="3"/>
  <c r="F144" i="12"/>
  <c r="F144" i="11"/>
  <c r="F144" i="9"/>
  <c r="C130" i="5"/>
  <c r="J146" i="12"/>
  <c r="J146" i="11"/>
  <c r="J146" i="9"/>
  <c r="N146" i="12"/>
  <c r="N146" i="11"/>
  <c r="N146" i="9"/>
  <c r="Q188" i="8"/>
  <c r="E145" i="5"/>
  <c r="M145" i="5"/>
  <c r="O148" i="12"/>
  <c r="O148" i="11"/>
  <c r="O148" i="9"/>
  <c r="M155" i="12"/>
  <c r="M155" i="11"/>
  <c r="M155" i="9"/>
  <c r="N211" i="8"/>
  <c r="L154" i="5"/>
  <c r="I157" i="12"/>
  <c r="I157" i="11"/>
  <c r="I157" i="9"/>
  <c r="K213" i="8"/>
  <c r="L159" i="12"/>
  <c r="L159" i="11"/>
  <c r="L159" i="9"/>
  <c r="M217" i="8"/>
  <c r="K158" i="5"/>
  <c r="H161" i="12"/>
  <c r="H161" i="11"/>
  <c r="H161" i="9"/>
  <c r="I160" i="5" s="1"/>
  <c r="J219" i="8"/>
  <c r="L158" i="3"/>
  <c r="D164" i="5"/>
  <c r="T162" i="3"/>
  <c r="G172" i="12"/>
  <c r="G172" i="11"/>
  <c r="G172" i="9"/>
  <c r="H171" i="5" s="1"/>
  <c r="I236" i="8"/>
  <c r="L169" i="3"/>
  <c r="K174" i="11"/>
  <c r="K6" i="10"/>
  <c r="L240" i="8"/>
  <c r="AM240" i="8" s="1"/>
  <c r="K175" i="11"/>
  <c r="K7" i="10"/>
  <c r="L241" i="8"/>
  <c r="AM241" i="8" s="1"/>
  <c r="F176" i="11"/>
  <c r="F8" i="10"/>
  <c r="H242" i="8"/>
  <c r="C162" i="5"/>
  <c r="L178" i="11"/>
  <c r="L10" i="10"/>
  <c r="M244" i="8"/>
  <c r="H180" i="11"/>
  <c r="H12" i="10"/>
  <c r="J246" i="8"/>
  <c r="L177" i="3"/>
  <c r="AI179" i="3"/>
  <c r="AM179" i="3" s="1"/>
  <c r="M185" i="11"/>
  <c r="M17" i="10"/>
  <c r="N251" i="8"/>
  <c r="I187" i="11"/>
  <c r="I19" i="10"/>
  <c r="K253" i="8"/>
  <c r="L189" i="11"/>
  <c r="L21" i="10"/>
  <c r="M255" i="8"/>
  <c r="H191" i="11"/>
  <c r="H23" i="10"/>
  <c r="J257" i="8"/>
  <c r="L188" i="3"/>
  <c r="M208" i="11"/>
  <c r="M40" i="10"/>
  <c r="N274" i="8"/>
  <c r="J210" i="11"/>
  <c r="J42" i="10"/>
  <c r="O212" i="11"/>
  <c r="O44" i="10"/>
  <c r="O278" i="8"/>
  <c r="J214" i="11"/>
  <c r="J46" i="10"/>
  <c r="O216" i="11"/>
  <c r="O48" i="10"/>
  <c r="O282" i="8"/>
  <c r="J218" i="11"/>
  <c r="J50" i="10"/>
  <c r="O220" i="11"/>
  <c r="O52" i="10"/>
  <c r="O286" i="8"/>
  <c r="J222" i="11"/>
  <c r="J54" i="10"/>
  <c r="O224" i="11"/>
  <c r="O56" i="10"/>
  <c r="O290" i="8"/>
  <c r="J226" i="11"/>
  <c r="J58" i="10"/>
  <c r="O228" i="11"/>
  <c r="O60" i="10"/>
  <c r="O294" i="8"/>
  <c r="AI109" i="3"/>
  <c r="AK109" i="3" s="1"/>
  <c r="AI101" i="3"/>
  <c r="AI93" i="3"/>
  <c r="AI113" i="3"/>
  <c r="AI105" i="3"/>
  <c r="AI97" i="3"/>
  <c r="AI129" i="3"/>
  <c r="AI125" i="3"/>
  <c r="AK125" i="3" s="1"/>
  <c r="AI121" i="3"/>
  <c r="AI117" i="3"/>
  <c r="AI133" i="3"/>
  <c r="AI137" i="3"/>
  <c r="AK137" i="3" s="1"/>
  <c r="AI177" i="3"/>
  <c r="AM177" i="3" s="1"/>
  <c r="AI189" i="3"/>
  <c r="AI185" i="3"/>
  <c r="AK185" i="3" s="1"/>
  <c r="AI181" i="3"/>
  <c r="AK181" i="3" s="1"/>
  <c r="AI197" i="3"/>
  <c r="AI193" i="3"/>
  <c r="AK193" i="3" s="1"/>
  <c r="AI205" i="3"/>
  <c r="AI201" i="3"/>
  <c r="AI225" i="3"/>
  <c r="AK225" i="3" s="1"/>
  <c r="AI221" i="3"/>
  <c r="AK221" i="3" s="1"/>
  <c r="AI217" i="3"/>
  <c r="AI213" i="3"/>
  <c r="AM213" i="3" s="1"/>
  <c r="AI209" i="3"/>
  <c r="AK209" i="3" s="1"/>
  <c r="L6" i="12"/>
  <c r="L6" i="11"/>
  <c r="L6" i="9"/>
  <c r="M2" i="8"/>
  <c r="M228" i="3"/>
  <c r="K5" i="5"/>
  <c r="F7" i="12"/>
  <c r="F7" i="11"/>
  <c r="F7" i="9"/>
  <c r="H3" i="8"/>
  <c r="C6" i="5"/>
  <c r="O7" i="12"/>
  <c r="O7" i="11"/>
  <c r="O7" i="9"/>
  <c r="O3" i="8"/>
  <c r="H8" i="12"/>
  <c r="H8" i="11"/>
  <c r="H8" i="9"/>
  <c r="I7" i="5" s="1"/>
  <c r="J4" i="8"/>
  <c r="J9" i="12"/>
  <c r="J9" i="11"/>
  <c r="J9" i="9"/>
  <c r="L10" i="12"/>
  <c r="L10" i="11"/>
  <c r="L10" i="9"/>
  <c r="M6" i="8"/>
  <c r="K9" i="5"/>
  <c r="F11" i="12"/>
  <c r="F11" i="11"/>
  <c r="F11" i="9"/>
  <c r="H7" i="8"/>
  <c r="O11" i="12"/>
  <c r="O11" i="11"/>
  <c r="O11" i="9"/>
  <c r="O7" i="8"/>
  <c r="H12" i="12"/>
  <c r="H12" i="11"/>
  <c r="H12" i="9"/>
  <c r="I11" i="5" s="1"/>
  <c r="J8" i="8"/>
  <c r="J13" i="12"/>
  <c r="J13" i="11"/>
  <c r="J13" i="9"/>
  <c r="L14" i="12"/>
  <c r="L14" i="11"/>
  <c r="L14" i="9"/>
  <c r="M13" i="8"/>
  <c r="K13" i="5"/>
  <c r="F15" i="11"/>
  <c r="F15" i="12"/>
  <c r="F15" i="9"/>
  <c r="H14" i="8"/>
  <c r="C13" i="5"/>
  <c r="O15" i="12"/>
  <c r="O15" i="11"/>
  <c r="O15" i="9"/>
  <c r="O14" i="8"/>
  <c r="H16" i="12"/>
  <c r="H16" i="11"/>
  <c r="H16" i="9"/>
  <c r="I15" i="5" s="1"/>
  <c r="J15" i="8"/>
  <c r="J17" i="12"/>
  <c r="J17" i="11"/>
  <c r="J17" i="9"/>
  <c r="L18" i="12"/>
  <c r="L18" i="11"/>
  <c r="L18" i="9"/>
  <c r="M17" i="8"/>
  <c r="K17" i="5"/>
  <c r="F19" i="12"/>
  <c r="F19" i="11"/>
  <c r="F19" i="9"/>
  <c r="H18" i="8"/>
  <c r="C17" i="5"/>
  <c r="O19" i="12"/>
  <c r="O19" i="11"/>
  <c r="O19" i="9"/>
  <c r="O18" i="8"/>
  <c r="H20" i="12"/>
  <c r="H20" i="11"/>
  <c r="H20" i="9"/>
  <c r="I19" i="5" s="1"/>
  <c r="J19" i="8"/>
  <c r="J21" i="12"/>
  <c r="J21" i="11"/>
  <c r="J21" i="9"/>
  <c r="L22" i="12"/>
  <c r="L22" i="11"/>
  <c r="L22" i="9"/>
  <c r="M24" i="8"/>
  <c r="K21" i="5"/>
  <c r="F23" i="12"/>
  <c r="F23" i="11"/>
  <c r="F23" i="9"/>
  <c r="H25" i="8"/>
  <c r="C20" i="5"/>
  <c r="O23" i="12"/>
  <c r="O23" i="11"/>
  <c r="O23" i="9"/>
  <c r="O25" i="8"/>
  <c r="H24" i="12"/>
  <c r="H24" i="11"/>
  <c r="H24" i="9"/>
  <c r="I23" i="5" s="1"/>
  <c r="J26" i="8"/>
  <c r="J25" i="12"/>
  <c r="J25" i="11"/>
  <c r="J25" i="9"/>
  <c r="L26" i="12"/>
  <c r="L26" i="11"/>
  <c r="L26" i="9"/>
  <c r="M28" i="8"/>
  <c r="K25" i="5"/>
  <c r="F27" i="12"/>
  <c r="F27" i="11"/>
  <c r="F27" i="9"/>
  <c r="H29" i="8"/>
  <c r="C24" i="5"/>
  <c r="O27" i="12"/>
  <c r="O27" i="11"/>
  <c r="O27" i="9"/>
  <c r="O29" i="8"/>
  <c r="H28" i="12"/>
  <c r="H28" i="11"/>
  <c r="H28" i="9"/>
  <c r="I27" i="5" s="1"/>
  <c r="J30" i="8"/>
  <c r="J29" i="12"/>
  <c r="J29" i="11"/>
  <c r="J29" i="9"/>
  <c r="L30" i="12"/>
  <c r="L30" i="11"/>
  <c r="L30" i="9"/>
  <c r="M35" i="8"/>
  <c r="K29" i="5"/>
  <c r="F31" i="12"/>
  <c r="F31" i="11"/>
  <c r="F31" i="9"/>
  <c r="H36" i="8"/>
  <c r="O31" i="12"/>
  <c r="O31" i="11"/>
  <c r="O31" i="9"/>
  <c r="O36" i="8"/>
  <c r="H32" i="12"/>
  <c r="H32" i="11"/>
  <c r="H32" i="9"/>
  <c r="I31" i="5" s="1"/>
  <c r="J37" i="8"/>
  <c r="J33" i="12"/>
  <c r="J33" i="11"/>
  <c r="J33" i="9"/>
  <c r="L34" i="12"/>
  <c r="L34" i="11"/>
  <c r="L34" i="9"/>
  <c r="M39" i="8"/>
  <c r="K33" i="5"/>
  <c r="F35" i="12"/>
  <c r="F35" i="11"/>
  <c r="F35" i="9"/>
  <c r="H40" i="8"/>
  <c r="C31" i="5"/>
  <c r="O35" i="12"/>
  <c r="O35" i="11"/>
  <c r="O35" i="9"/>
  <c r="O40" i="8"/>
  <c r="H36" i="12"/>
  <c r="H36" i="11"/>
  <c r="H36" i="9"/>
  <c r="I35" i="5" s="1"/>
  <c r="J41" i="8"/>
  <c r="J37" i="12"/>
  <c r="J37" i="11"/>
  <c r="J37" i="9"/>
  <c r="L38" i="12"/>
  <c r="L38" i="11"/>
  <c r="L38" i="9"/>
  <c r="M46" i="8"/>
  <c r="K37" i="5"/>
  <c r="F39" i="12"/>
  <c r="F39" i="11"/>
  <c r="F39" i="9"/>
  <c r="H47" i="8"/>
  <c r="C34" i="5"/>
  <c r="O39" i="12"/>
  <c r="O39" i="11"/>
  <c r="O39" i="9"/>
  <c r="O47" i="8"/>
  <c r="H40" i="12"/>
  <c r="H40" i="11"/>
  <c r="H40" i="9"/>
  <c r="I39" i="5" s="1"/>
  <c r="J48" i="8"/>
  <c r="J41" i="12"/>
  <c r="J41" i="11"/>
  <c r="J41" i="9"/>
  <c r="L42" i="12"/>
  <c r="L42" i="11"/>
  <c r="L42" i="9"/>
  <c r="M50" i="8"/>
  <c r="K41" i="5"/>
  <c r="F43" i="12"/>
  <c r="F43" i="11"/>
  <c r="F43" i="9"/>
  <c r="H51" i="8"/>
  <c r="C38" i="5"/>
  <c r="O43" i="12"/>
  <c r="O43" i="11"/>
  <c r="O43" i="9"/>
  <c r="O51" i="8"/>
  <c r="H44" i="12"/>
  <c r="H44" i="11"/>
  <c r="H44" i="9"/>
  <c r="I43" i="5" s="1"/>
  <c r="J52" i="8"/>
  <c r="J45" i="12"/>
  <c r="J45" i="11"/>
  <c r="J45" i="9"/>
  <c r="L46" i="12"/>
  <c r="L46" i="11"/>
  <c r="L46" i="9"/>
  <c r="M57" i="8"/>
  <c r="K45" i="5"/>
  <c r="F47" i="12"/>
  <c r="F47" i="11"/>
  <c r="F47" i="9"/>
  <c r="H58" i="8"/>
  <c r="C41" i="5"/>
  <c r="O47" i="12"/>
  <c r="O47" i="11"/>
  <c r="O47" i="9"/>
  <c r="O58" i="8"/>
  <c r="H48" i="12"/>
  <c r="H48" i="11"/>
  <c r="H48" i="9"/>
  <c r="I47" i="5" s="1"/>
  <c r="J59" i="8"/>
  <c r="L49" i="12"/>
  <c r="L49" i="11"/>
  <c r="L49" i="9"/>
  <c r="M60" i="8"/>
  <c r="K48" i="5"/>
  <c r="G50" i="12"/>
  <c r="G50" i="11"/>
  <c r="G50" i="9"/>
  <c r="H49" i="5" s="1"/>
  <c r="I61" i="8"/>
  <c r="AI47" i="3"/>
  <c r="I51" i="12"/>
  <c r="I51" i="11"/>
  <c r="I51" i="9"/>
  <c r="K62" i="8"/>
  <c r="M53" i="12"/>
  <c r="M53" i="11"/>
  <c r="M53" i="9"/>
  <c r="L52" i="5"/>
  <c r="G54" i="12"/>
  <c r="G54" i="11"/>
  <c r="G54" i="9"/>
  <c r="H53" i="5" s="1"/>
  <c r="I68" i="8"/>
  <c r="AI51" i="3"/>
  <c r="I55" i="12"/>
  <c r="I55" i="11"/>
  <c r="I55" i="9"/>
  <c r="K69" i="8"/>
  <c r="M57" i="12"/>
  <c r="M57" i="11"/>
  <c r="M57" i="9"/>
  <c r="N71" i="8"/>
  <c r="L56" i="5"/>
  <c r="G58" i="12"/>
  <c r="G58" i="11"/>
  <c r="G58" i="9"/>
  <c r="H57" i="5" s="1"/>
  <c r="I72" i="8"/>
  <c r="AI55" i="3"/>
  <c r="I59" i="12"/>
  <c r="I59" i="11"/>
  <c r="I59" i="9"/>
  <c r="K73" i="8"/>
  <c r="M61" i="12"/>
  <c r="M61" i="11"/>
  <c r="M61" i="9"/>
  <c r="L60" i="5"/>
  <c r="G62" i="12"/>
  <c r="G62" i="11"/>
  <c r="G62" i="9"/>
  <c r="H61" i="5" s="1"/>
  <c r="I79" i="8"/>
  <c r="AI59" i="3"/>
  <c r="I63" i="12"/>
  <c r="I63" i="11"/>
  <c r="I63" i="9"/>
  <c r="K80" i="8"/>
  <c r="J66" i="12"/>
  <c r="J66" i="11"/>
  <c r="J66" i="9"/>
  <c r="L67" i="12"/>
  <c r="L67" i="11"/>
  <c r="L67" i="9"/>
  <c r="M84" i="8"/>
  <c r="K66" i="5"/>
  <c r="F68" i="12"/>
  <c r="F68" i="11"/>
  <c r="F68" i="9"/>
  <c r="H85" i="8"/>
  <c r="C60" i="5"/>
  <c r="O68" i="12"/>
  <c r="O68" i="11"/>
  <c r="O68" i="9"/>
  <c r="O85" i="8"/>
  <c r="H69" i="12"/>
  <c r="H69" i="11"/>
  <c r="H69" i="9"/>
  <c r="I68" i="5" s="1"/>
  <c r="J70" i="12"/>
  <c r="J70" i="11"/>
  <c r="J70" i="9"/>
  <c r="L71" i="12"/>
  <c r="L71" i="11"/>
  <c r="L71" i="9"/>
  <c r="M91" i="8"/>
  <c r="K70" i="5"/>
  <c r="F72" i="12"/>
  <c r="F72" i="11"/>
  <c r="F72" i="9"/>
  <c r="H92" i="8"/>
  <c r="C63" i="5"/>
  <c r="O72" i="12"/>
  <c r="O72" i="11"/>
  <c r="O72" i="9"/>
  <c r="O92" i="8"/>
  <c r="H73" i="12"/>
  <c r="H73" i="11"/>
  <c r="H73" i="9"/>
  <c r="I72" i="5" s="1"/>
  <c r="J93" i="8"/>
  <c r="J74" i="12"/>
  <c r="J74" i="11"/>
  <c r="J74" i="9"/>
  <c r="L75" i="12"/>
  <c r="L75" i="11"/>
  <c r="L75" i="9"/>
  <c r="M95" i="8"/>
  <c r="K74" i="5"/>
  <c r="F76" i="12"/>
  <c r="F76" i="11"/>
  <c r="F76" i="9"/>
  <c r="H96" i="8"/>
  <c r="C67" i="5"/>
  <c r="O76" i="12"/>
  <c r="O76" i="11"/>
  <c r="O76" i="9"/>
  <c r="O96" i="8"/>
  <c r="H77" i="12"/>
  <c r="H77" i="11"/>
  <c r="H77" i="9"/>
  <c r="I76" i="5" s="1"/>
  <c r="J78" i="12"/>
  <c r="J78" i="11"/>
  <c r="J78" i="9"/>
  <c r="L79" i="12"/>
  <c r="L79" i="11"/>
  <c r="L79" i="9"/>
  <c r="M102" i="8"/>
  <c r="K78" i="5"/>
  <c r="F80" i="12"/>
  <c r="F80" i="11"/>
  <c r="F80" i="9"/>
  <c r="H103" i="8"/>
  <c r="C70" i="5"/>
  <c r="O80" i="12"/>
  <c r="O80" i="11"/>
  <c r="O80" i="9"/>
  <c r="O103" i="8"/>
  <c r="J81" i="12"/>
  <c r="J81" i="11"/>
  <c r="J81" i="9"/>
  <c r="M82" i="12"/>
  <c r="M82" i="11"/>
  <c r="M82" i="9"/>
  <c r="N105" i="8"/>
  <c r="L81" i="5"/>
  <c r="G83" i="12"/>
  <c r="G83" i="11"/>
  <c r="G83" i="9"/>
  <c r="H82" i="5" s="1"/>
  <c r="I106" i="8"/>
  <c r="I84" i="12"/>
  <c r="I84" i="11"/>
  <c r="I84" i="9"/>
  <c r="K107" i="8"/>
  <c r="M86" i="12"/>
  <c r="M86" i="11"/>
  <c r="M86" i="9"/>
  <c r="N112" i="8"/>
  <c r="L85" i="5"/>
  <c r="G87" i="12"/>
  <c r="G87" i="11"/>
  <c r="G87" i="9"/>
  <c r="H86" i="5" s="1"/>
  <c r="I113" i="8"/>
  <c r="I88" i="12"/>
  <c r="I88" i="11"/>
  <c r="I88" i="9"/>
  <c r="K114" i="8"/>
  <c r="M90" i="12"/>
  <c r="M90" i="11"/>
  <c r="M90" i="9"/>
  <c r="N116" i="8"/>
  <c r="L89" i="5"/>
  <c r="G91" i="12"/>
  <c r="G91" i="11"/>
  <c r="G91" i="9"/>
  <c r="H90" i="5" s="1"/>
  <c r="I117" i="8"/>
  <c r="I92" i="12"/>
  <c r="I92" i="11"/>
  <c r="I92" i="9"/>
  <c r="K118" i="8"/>
  <c r="M94" i="12"/>
  <c r="M94" i="11"/>
  <c r="M94" i="9"/>
  <c r="N123" i="8"/>
  <c r="L93" i="5"/>
  <c r="J95" i="12"/>
  <c r="J95" i="11"/>
  <c r="J95" i="9"/>
  <c r="I96" i="12"/>
  <c r="I96" i="11"/>
  <c r="I96" i="9"/>
  <c r="K125" i="8"/>
  <c r="N96" i="12"/>
  <c r="N96" i="11"/>
  <c r="N96" i="9"/>
  <c r="Q125" i="8"/>
  <c r="M95" i="5"/>
  <c r="E95" i="5"/>
  <c r="AI95" i="3"/>
  <c r="G102" i="12"/>
  <c r="G102" i="11"/>
  <c r="G102" i="9"/>
  <c r="H101" i="5" s="1"/>
  <c r="I134" i="8"/>
  <c r="L99" i="3"/>
  <c r="AK99" i="3"/>
  <c r="J103" i="12"/>
  <c r="J103" i="11"/>
  <c r="J103" i="9"/>
  <c r="AJ103" i="3"/>
  <c r="K108" i="12"/>
  <c r="K108" i="11"/>
  <c r="K108" i="9"/>
  <c r="J107" i="5" s="1"/>
  <c r="L140" i="8"/>
  <c r="AM140" i="8" s="1"/>
  <c r="G110" i="12"/>
  <c r="G110" i="11"/>
  <c r="G110" i="9"/>
  <c r="H109" i="5" s="1"/>
  <c r="I145" i="8"/>
  <c r="L107" i="3"/>
  <c r="D109" i="5"/>
  <c r="T107" i="3"/>
  <c r="N116" i="12"/>
  <c r="N116" i="11"/>
  <c r="N116" i="9"/>
  <c r="Q151" i="8"/>
  <c r="M115" i="5"/>
  <c r="E115" i="5"/>
  <c r="F121" i="12"/>
  <c r="F121" i="11"/>
  <c r="F121" i="9"/>
  <c r="H159" i="8"/>
  <c r="C107" i="5"/>
  <c r="AJ119" i="3"/>
  <c r="J123" i="12"/>
  <c r="J123" i="11"/>
  <c r="J123" i="9"/>
  <c r="O125" i="12"/>
  <c r="O125" i="11"/>
  <c r="O125" i="9"/>
  <c r="O165" i="8"/>
  <c r="AI123" i="3"/>
  <c r="AM123" i="3" s="1"/>
  <c r="I127" i="12"/>
  <c r="I127" i="11"/>
  <c r="I127" i="9"/>
  <c r="K169" i="8"/>
  <c r="L124" i="3"/>
  <c r="T124" i="3"/>
  <c r="M129" i="12"/>
  <c r="M129" i="11"/>
  <c r="M129" i="9"/>
  <c r="N171" i="8"/>
  <c r="L128" i="5"/>
  <c r="H134" i="12"/>
  <c r="H134" i="11"/>
  <c r="H134" i="9"/>
  <c r="I133" i="5" s="1"/>
  <c r="J180" i="8"/>
  <c r="K136" i="12"/>
  <c r="K136" i="11"/>
  <c r="K136" i="9"/>
  <c r="J135" i="5" s="1"/>
  <c r="L182" i="8"/>
  <c r="AM182" i="8" s="1"/>
  <c r="D137" i="5"/>
  <c r="T135" i="3"/>
  <c r="G141" i="12"/>
  <c r="G141" i="11"/>
  <c r="G141" i="9"/>
  <c r="H140" i="5" s="1"/>
  <c r="L138" i="3"/>
  <c r="D140" i="5"/>
  <c r="T138" i="3"/>
  <c r="L143" i="3"/>
  <c r="K147" i="12"/>
  <c r="K147" i="11"/>
  <c r="K147" i="9"/>
  <c r="J146" i="5" s="1"/>
  <c r="F148" i="12"/>
  <c r="F148" i="11"/>
  <c r="F148" i="9"/>
  <c r="C134" i="5"/>
  <c r="J150" i="12"/>
  <c r="J150" i="11"/>
  <c r="J150" i="9"/>
  <c r="N150" i="12"/>
  <c r="N150" i="11"/>
  <c r="N150" i="9"/>
  <c r="Q189" i="8"/>
  <c r="M149" i="5"/>
  <c r="E149" i="5"/>
  <c r="O152" i="12"/>
  <c r="O152" i="11"/>
  <c r="O152" i="9"/>
  <c r="O206" i="8"/>
  <c r="AI153" i="3"/>
  <c r="AM153" i="3" s="1"/>
  <c r="M159" i="12"/>
  <c r="M159" i="11"/>
  <c r="M159" i="9"/>
  <c r="N217" i="8"/>
  <c r="L158" i="5"/>
  <c r="I161" i="12"/>
  <c r="I161" i="11"/>
  <c r="I161" i="9"/>
  <c r="K219" i="8"/>
  <c r="L163" i="12"/>
  <c r="L163" i="11"/>
  <c r="L163" i="9"/>
  <c r="M223" i="8"/>
  <c r="K162" i="5"/>
  <c r="H165" i="12"/>
  <c r="H165" i="11"/>
  <c r="H165" i="9"/>
  <c r="I164" i="5" s="1"/>
  <c r="J225" i="8"/>
  <c r="L162" i="3"/>
  <c r="D168" i="5"/>
  <c r="T166" i="3"/>
  <c r="G176" i="11"/>
  <c r="G8" i="10"/>
  <c r="I242" i="8"/>
  <c r="L173" i="3"/>
  <c r="M178" i="11"/>
  <c r="M10" i="10"/>
  <c r="N244" i="8"/>
  <c r="I180" i="11"/>
  <c r="I12" i="10"/>
  <c r="K246" i="8"/>
  <c r="O182" i="11"/>
  <c r="O14" i="10"/>
  <c r="O248" i="8"/>
  <c r="AI183" i="3"/>
  <c r="AK183" i="3" s="1"/>
  <c r="M189" i="11"/>
  <c r="M21" i="10"/>
  <c r="N255" i="8"/>
  <c r="I191" i="11"/>
  <c r="I23" i="10"/>
  <c r="K257" i="8"/>
  <c r="AM188" i="3"/>
  <c r="L193" i="11"/>
  <c r="L25" i="10"/>
  <c r="M259" i="8"/>
  <c r="AI191" i="3"/>
  <c r="AK191" i="3" s="1"/>
  <c r="I195" i="11"/>
  <c r="I27" i="10"/>
  <c r="K261" i="8"/>
  <c r="AM192" i="3"/>
  <c r="L192" i="3"/>
  <c r="T192" i="3"/>
  <c r="M197" i="11"/>
  <c r="M29" i="10"/>
  <c r="N263" i="8"/>
  <c r="AI195" i="3"/>
  <c r="AM195" i="3" s="1"/>
  <c r="I199" i="11"/>
  <c r="I31" i="10"/>
  <c r="K265" i="8"/>
  <c r="L196" i="3"/>
  <c r="T196" i="3"/>
  <c r="M201" i="11"/>
  <c r="M33" i="10"/>
  <c r="N267" i="8"/>
  <c r="J203" i="11"/>
  <c r="J35" i="10"/>
  <c r="N203" i="11"/>
  <c r="N35" i="10"/>
  <c r="Q269" i="8"/>
  <c r="O205" i="11"/>
  <c r="O37" i="10"/>
  <c r="O271" i="8"/>
  <c r="N211" i="11"/>
  <c r="N43" i="10"/>
  <c r="Q277" i="8"/>
  <c r="F212" i="11"/>
  <c r="F44" i="10"/>
  <c r="H278" i="8"/>
  <c r="N215" i="11"/>
  <c r="N47" i="10"/>
  <c r="Q281" i="8"/>
  <c r="F216" i="11"/>
  <c r="F48" i="10"/>
  <c r="H282" i="8"/>
  <c r="N219" i="11"/>
  <c r="N51" i="10"/>
  <c r="Q285" i="8"/>
  <c r="F220" i="11"/>
  <c r="F52" i="10"/>
  <c r="H286" i="8"/>
  <c r="N223" i="11"/>
  <c r="N55" i="10"/>
  <c r="Q289" i="8"/>
  <c r="F224" i="11"/>
  <c r="F56" i="10"/>
  <c r="H290" i="8"/>
  <c r="N227" i="11"/>
  <c r="N59" i="10"/>
  <c r="Q293" i="8"/>
  <c r="F228" i="11"/>
  <c r="F60" i="10"/>
  <c r="H294" i="8"/>
  <c r="Z6" i="5"/>
  <c r="Y7" i="5"/>
  <c r="Y8" i="5" s="1"/>
  <c r="Y9" i="5" s="1"/>
  <c r="M6" i="12"/>
  <c r="M6" i="11"/>
  <c r="M6" i="9"/>
  <c r="N2" i="8"/>
  <c r="L5" i="5"/>
  <c r="G7" i="12"/>
  <c r="G7" i="11"/>
  <c r="G7" i="9"/>
  <c r="H6" i="5" s="1"/>
  <c r="I3" i="8"/>
  <c r="I8" i="12"/>
  <c r="I8" i="11"/>
  <c r="I8" i="9"/>
  <c r="K4" i="8"/>
  <c r="M10" i="12"/>
  <c r="M10" i="11"/>
  <c r="M10" i="9"/>
  <c r="N6" i="8"/>
  <c r="L9" i="5"/>
  <c r="G11" i="12"/>
  <c r="G11" i="11"/>
  <c r="G11" i="9"/>
  <c r="H10" i="5" s="1"/>
  <c r="I7" i="8"/>
  <c r="I12" i="12"/>
  <c r="I12" i="11"/>
  <c r="I12" i="9"/>
  <c r="K8" i="8"/>
  <c r="M14" i="12"/>
  <c r="M14" i="11"/>
  <c r="M14" i="9"/>
  <c r="N13" i="8"/>
  <c r="L13" i="5"/>
  <c r="G15" i="12"/>
  <c r="G15" i="11"/>
  <c r="G15" i="9"/>
  <c r="H14" i="5" s="1"/>
  <c r="I14" i="8"/>
  <c r="I16" i="12"/>
  <c r="I16" i="11"/>
  <c r="I16" i="9"/>
  <c r="K15" i="8"/>
  <c r="M18" i="12"/>
  <c r="M18" i="11"/>
  <c r="M18" i="9"/>
  <c r="N17" i="8"/>
  <c r="L17" i="5"/>
  <c r="G19" i="12"/>
  <c r="G19" i="11"/>
  <c r="G19" i="9"/>
  <c r="H18" i="5" s="1"/>
  <c r="I18" i="8"/>
  <c r="I20" i="12"/>
  <c r="I20" i="11"/>
  <c r="I20" i="9"/>
  <c r="K19" i="8"/>
  <c r="M22" i="12"/>
  <c r="M22" i="11"/>
  <c r="M22" i="9"/>
  <c r="N24" i="8"/>
  <c r="L21" i="5"/>
  <c r="G23" i="12"/>
  <c r="G23" i="11"/>
  <c r="G23" i="9"/>
  <c r="H22" i="5" s="1"/>
  <c r="I25" i="8"/>
  <c r="I24" i="12"/>
  <c r="I24" i="11"/>
  <c r="I24" i="9"/>
  <c r="K26" i="8"/>
  <c r="M26" i="12"/>
  <c r="M26" i="11"/>
  <c r="M26" i="9"/>
  <c r="N28" i="8"/>
  <c r="L25" i="5"/>
  <c r="G27" i="12"/>
  <c r="G27" i="11"/>
  <c r="G27" i="9"/>
  <c r="H26" i="5" s="1"/>
  <c r="I29" i="8"/>
  <c r="I28" i="12"/>
  <c r="I28" i="11"/>
  <c r="I28" i="9"/>
  <c r="K30" i="8"/>
  <c r="M30" i="12"/>
  <c r="M30" i="11"/>
  <c r="M30" i="9"/>
  <c r="N35" i="8"/>
  <c r="L29" i="5"/>
  <c r="G31" i="12"/>
  <c r="G31" i="11"/>
  <c r="G31" i="9"/>
  <c r="H30" i="5" s="1"/>
  <c r="I36" i="8"/>
  <c r="I32" i="12"/>
  <c r="I32" i="11"/>
  <c r="I32" i="9"/>
  <c r="K37" i="8"/>
  <c r="M34" i="12"/>
  <c r="M34" i="11"/>
  <c r="M34" i="9"/>
  <c r="N39" i="8"/>
  <c r="L33" i="5"/>
  <c r="G35" i="12"/>
  <c r="G35" i="11"/>
  <c r="G35" i="9"/>
  <c r="H34" i="5" s="1"/>
  <c r="I40" i="8"/>
  <c r="I36" i="12"/>
  <c r="I36" i="11"/>
  <c r="I36" i="9"/>
  <c r="K41" i="8"/>
  <c r="M38" i="12"/>
  <c r="M38" i="11"/>
  <c r="M38" i="9"/>
  <c r="N46" i="8"/>
  <c r="L37" i="5"/>
  <c r="G39" i="12"/>
  <c r="G39" i="11"/>
  <c r="G39" i="9"/>
  <c r="H38" i="5" s="1"/>
  <c r="I47" i="8"/>
  <c r="I40" i="12"/>
  <c r="I40" i="11"/>
  <c r="I40" i="9"/>
  <c r="K48" i="8"/>
  <c r="M42" i="12"/>
  <c r="M42" i="11"/>
  <c r="M42" i="9"/>
  <c r="N50" i="8"/>
  <c r="L41" i="5"/>
  <c r="G43" i="12"/>
  <c r="G43" i="11"/>
  <c r="G43" i="9"/>
  <c r="H42" i="5" s="1"/>
  <c r="I51" i="8"/>
  <c r="I44" i="12"/>
  <c r="I44" i="11"/>
  <c r="I44" i="9"/>
  <c r="K52" i="8"/>
  <c r="M46" i="12"/>
  <c r="M46" i="11"/>
  <c r="M46" i="9"/>
  <c r="N57" i="8"/>
  <c r="L45" i="5"/>
  <c r="G47" i="12"/>
  <c r="G47" i="11"/>
  <c r="G47" i="9"/>
  <c r="H46" i="5" s="1"/>
  <c r="I58" i="8"/>
  <c r="I48" i="12"/>
  <c r="I48" i="11"/>
  <c r="I48" i="9"/>
  <c r="K59" i="8"/>
  <c r="M49" i="12"/>
  <c r="M49" i="11"/>
  <c r="M49" i="9"/>
  <c r="N60" i="8"/>
  <c r="L48" i="5"/>
  <c r="H50" i="12"/>
  <c r="H50" i="11"/>
  <c r="H50" i="9"/>
  <c r="I49" i="5" s="1"/>
  <c r="J61" i="8"/>
  <c r="J51" i="12"/>
  <c r="J51" i="11"/>
  <c r="J51" i="9"/>
  <c r="L52" i="12"/>
  <c r="L52" i="11"/>
  <c r="L52" i="9"/>
  <c r="M63" i="8"/>
  <c r="K51" i="5"/>
  <c r="F53" i="12"/>
  <c r="F53" i="11"/>
  <c r="F53" i="9"/>
  <c r="O53" i="12"/>
  <c r="O53" i="11"/>
  <c r="O53" i="9"/>
  <c r="H54" i="12"/>
  <c r="H54" i="11"/>
  <c r="H54" i="9"/>
  <c r="I53" i="5" s="1"/>
  <c r="J68" i="8"/>
  <c r="J55" i="12"/>
  <c r="J55" i="11"/>
  <c r="J55" i="9"/>
  <c r="L56" i="12"/>
  <c r="L56" i="11"/>
  <c r="L56" i="9"/>
  <c r="M70" i="8"/>
  <c r="K55" i="5"/>
  <c r="F57" i="12"/>
  <c r="F57" i="11"/>
  <c r="F57" i="9"/>
  <c r="H71" i="8"/>
  <c r="C50" i="5"/>
  <c r="O57" i="12"/>
  <c r="O57" i="11"/>
  <c r="O57" i="9"/>
  <c r="O71" i="8"/>
  <c r="H58" i="12"/>
  <c r="H58" i="11"/>
  <c r="H58" i="9"/>
  <c r="I57" i="5" s="1"/>
  <c r="J72" i="8"/>
  <c r="J59" i="12"/>
  <c r="J59" i="11"/>
  <c r="J59" i="9"/>
  <c r="L60" i="12"/>
  <c r="L60" i="11"/>
  <c r="L60" i="9"/>
  <c r="M74" i="8"/>
  <c r="K59" i="5"/>
  <c r="F61" i="12"/>
  <c r="F61" i="11"/>
  <c r="F61" i="9"/>
  <c r="O61" i="12"/>
  <c r="O61" i="11"/>
  <c r="O61" i="9"/>
  <c r="H62" i="12"/>
  <c r="H62" i="11"/>
  <c r="H62" i="9"/>
  <c r="I61" i="5" s="1"/>
  <c r="J79" i="8"/>
  <c r="J63" i="12"/>
  <c r="J63" i="11"/>
  <c r="J63" i="9"/>
  <c r="L64" i="12"/>
  <c r="L64" i="11"/>
  <c r="L64" i="9"/>
  <c r="M81" i="8"/>
  <c r="K63" i="5"/>
  <c r="F65" i="12"/>
  <c r="F65" i="11"/>
  <c r="F65" i="9"/>
  <c r="H82" i="8"/>
  <c r="C57" i="5"/>
  <c r="M67" i="12"/>
  <c r="M67" i="11"/>
  <c r="M67" i="9"/>
  <c r="N84" i="8"/>
  <c r="L66" i="5"/>
  <c r="G68" i="12"/>
  <c r="G68" i="11"/>
  <c r="G68" i="9"/>
  <c r="H67" i="5" s="1"/>
  <c r="I85" i="8"/>
  <c r="AI65" i="3"/>
  <c r="AM65" i="3" s="1"/>
  <c r="I69" i="12"/>
  <c r="I69" i="11"/>
  <c r="I69" i="9"/>
  <c r="M71" i="12"/>
  <c r="M71" i="11"/>
  <c r="M71" i="9"/>
  <c r="N91" i="8"/>
  <c r="L70" i="5"/>
  <c r="G72" i="12"/>
  <c r="G72" i="11"/>
  <c r="G72" i="9"/>
  <c r="H71" i="5" s="1"/>
  <c r="I92" i="8"/>
  <c r="AI69" i="3"/>
  <c r="I73" i="12"/>
  <c r="I73" i="11"/>
  <c r="I73" i="9"/>
  <c r="K93" i="8"/>
  <c r="M75" i="12"/>
  <c r="M75" i="11"/>
  <c r="M75" i="9"/>
  <c r="N95" i="8"/>
  <c r="L74" i="5"/>
  <c r="G76" i="12"/>
  <c r="G76" i="11"/>
  <c r="G76" i="9"/>
  <c r="H75" i="5" s="1"/>
  <c r="I96" i="8"/>
  <c r="AI73" i="3"/>
  <c r="I77" i="12"/>
  <c r="I77" i="11"/>
  <c r="I77" i="9"/>
  <c r="M79" i="12"/>
  <c r="M79" i="11"/>
  <c r="M79" i="9"/>
  <c r="N102" i="8"/>
  <c r="L78" i="5"/>
  <c r="G80" i="12"/>
  <c r="G80" i="11"/>
  <c r="G80" i="9"/>
  <c r="H79" i="5" s="1"/>
  <c r="I103" i="8"/>
  <c r="AI77" i="3"/>
  <c r="F82" i="12"/>
  <c r="F82" i="11"/>
  <c r="F82" i="9"/>
  <c r="H105" i="8"/>
  <c r="C72" i="5"/>
  <c r="O82" i="12"/>
  <c r="O82" i="11"/>
  <c r="O82" i="9"/>
  <c r="O105" i="8"/>
  <c r="H83" i="12"/>
  <c r="H83" i="11"/>
  <c r="H83" i="9"/>
  <c r="I82" i="5" s="1"/>
  <c r="J106" i="8"/>
  <c r="J84" i="12"/>
  <c r="J84" i="11"/>
  <c r="J84" i="9"/>
  <c r="L85" i="12"/>
  <c r="L85" i="11"/>
  <c r="L85" i="9"/>
  <c r="K84" i="5"/>
  <c r="F86" i="12"/>
  <c r="F86" i="11"/>
  <c r="F86" i="9"/>
  <c r="H112" i="8"/>
  <c r="C75" i="5"/>
  <c r="O86" i="12"/>
  <c r="O86" i="11"/>
  <c r="O86" i="9"/>
  <c r="O112" i="8"/>
  <c r="H87" i="12"/>
  <c r="H87" i="11"/>
  <c r="H87" i="9"/>
  <c r="I86" i="5" s="1"/>
  <c r="J113" i="8"/>
  <c r="J88" i="12"/>
  <c r="J88" i="11"/>
  <c r="J88" i="9"/>
  <c r="L89" i="12"/>
  <c r="L89" i="11"/>
  <c r="L89" i="9"/>
  <c r="M115" i="8"/>
  <c r="K88" i="5"/>
  <c r="F90" i="12"/>
  <c r="F90" i="11"/>
  <c r="F90" i="9"/>
  <c r="H116" i="8"/>
  <c r="C79" i="5"/>
  <c r="O90" i="12"/>
  <c r="O90" i="11"/>
  <c r="O90" i="9"/>
  <c r="O116" i="8"/>
  <c r="H91" i="12"/>
  <c r="H91" i="11"/>
  <c r="H91" i="9"/>
  <c r="I90" i="5" s="1"/>
  <c r="J117" i="8"/>
  <c r="J92" i="12"/>
  <c r="J92" i="11"/>
  <c r="J92" i="9"/>
  <c r="L93" i="12"/>
  <c r="L93" i="11"/>
  <c r="L93" i="9"/>
  <c r="K92" i="5"/>
  <c r="F94" i="12"/>
  <c r="F94" i="11"/>
  <c r="F94" i="9"/>
  <c r="H123" i="8"/>
  <c r="C82" i="5"/>
  <c r="O94" i="12"/>
  <c r="O94" i="11"/>
  <c r="O94" i="9"/>
  <c r="O123" i="8"/>
  <c r="AI91" i="3"/>
  <c r="M101" i="12"/>
  <c r="M101" i="11"/>
  <c r="M101" i="9"/>
  <c r="L100" i="5"/>
  <c r="H102" i="12"/>
  <c r="H102" i="11"/>
  <c r="H102" i="9"/>
  <c r="I101" i="5" s="1"/>
  <c r="J134" i="8"/>
  <c r="L103" i="12"/>
  <c r="L103" i="11"/>
  <c r="L103" i="9"/>
  <c r="M135" i="8"/>
  <c r="K102" i="5"/>
  <c r="F104" i="12"/>
  <c r="F104" i="11"/>
  <c r="F104" i="9"/>
  <c r="H136" i="8"/>
  <c r="C91" i="5"/>
  <c r="O104" i="12"/>
  <c r="O104" i="11"/>
  <c r="O104" i="9"/>
  <c r="O136" i="8"/>
  <c r="I107" i="12"/>
  <c r="I107" i="11"/>
  <c r="I107" i="9"/>
  <c r="K139" i="8"/>
  <c r="L104" i="3"/>
  <c r="N107" i="12"/>
  <c r="N107" i="11"/>
  <c r="N107" i="9"/>
  <c r="Q139" i="8"/>
  <c r="E106" i="5"/>
  <c r="M106" i="5"/>
  <c r="L108" i="12"/>
  <c r="L108" i="11"/>
  <c r="L108" i="9"/>
  <c r="M140" i="8"/>
  <c r="K107" i="5"/>
  <c r="H110" i="12"/>
  <c r="H110" i="11"/>
  <c r="H110" i="9"/>
  <c r="I109" i="5" s="1"/>
  <c r="J145" i="8"/>
  <c r="K112" i="12"/>
  <c r="K112" i="11"/>
  <c r="K112" i="9"/>
  <c r="J111" i="5" s="1"/>
  <c r="L147" i="8"/>
  <c r="AM147" i="8" s="1"/>
  <c r="G114" i="12"/>
  <c r="G114" i="11"/>
  <c r="G114" i="9"/>
  <c r="H113" i="5" s="1"/>
  <c r="I149" i="8"/>
  <c r="L111" i="3"/>
  <c r="AK111" i="3"/>
  <c r="D113" i="5"/>
  <c r="T111" i="3"/>
  <c r="N120" i="12"/>
  <c r="N120" i="11"/>
  <c r="N120" i="9"/>
  <c r="Q158" i="8"/>
  <c r="E119" i="5"/>
  <c r="M119" i="5"/>
  <c r="F125" i="12"/>
  <c r="F125" i="11"/>
  <c r="F125" i="9"/>
  <c r="H165" i="8"/>
  <c r="C111" i="5"/>
  <c r="J127" i="12"/>
  <c r="J127" i="11"/>
  <c r="J127" i="9"/>
  <c r="O129" i="12"/>
  <c r="O129" i="11"/>
  <c r="O129" i="9"/>
  <c r="O171" i="8"/>
  <c r="AI127" i="3"/>
  <c r="AK127" i="3" s="1"/>
  <c r="I131" i="12"/>
  <c r="I131" i="11"/>
  <c r="I131" i="9"/>
  <c r="K175" i="8"/>
  <c r="L128" i="3"/>
  <c r="N131" i="12"/>
  <c r="N131" i="11"/>
  <c r="N131" i="9"/>
  <c r="Q175" i="8"/>
  <c r="E130" i="5"/>
  <c r="M130" i="5"/>
  <c r="L136" i="12"/>
  <c r="L136" i="11"/>
  <c r="L136" i="9"/>
  <c r="M182" i="8"/>
  <c r="K135" i="5"/>
  <c r="H138" i="12"/>
  <c r="H138" i="11"/>
  <c r="H138" i="9"/>
  <c r="I137" i="5" s="1"/>
  <c r="J186" i="8"/>
  <c r="L135" i="3"/>
  <c r="H141" i="12"/>
  <c r="H141" i="11"/>
  <c r="H141" i="9"/>
  <c r="I140" i="5" s="1"/>
  <c r="K143" i="12"/>
  <c r="K143" i="11"/>
  <c r="K143" i="9"/>
  <c r="J142" i="5" s="1"/>
  <c r="G148" i="12"/>
  <c r="G148" i="11"/>
  <c r="G148" i="9"/>
  <c r="H147" i="5" s="1"/>
  <c r="L145" i="3"/>
  <c r="K150" i="12"/>
  <c r="K150" i="11"/>
  <c r="K150" i="9"/>
  <c r="J149" i="5" s="1"/>
  <c r="L189" i="8"/>
  <c r="AM189" i="8" s="1"/>
  <c r="K151" i="12"/>
  <c r="K151" i="11"/>
  <c r="K151" i="9"/>
  <c r="J150" i="5" s="1"/>
  <c r="L205" i="8"/>
  <c r="AM205" i="8" s="1"/>
  <c r="F152" i="12"/>
  <c r="F152" i="11"/>
  <c r="F152" i="9"/>
  <c r="H206" i="8"/>
  <c r="C138" i="5"/>
  <c r="J154" i="12"/>
  <c r="J154" i="11"/>
  <c r="J154" i="9"/>
  <c r="N154" i="12"/>
  <c r="N154" i="11"/>
  <c r="N154" i="9"/>
  <c r="Q210" i="8"/>
  <c r="E153" i="5"/>
  <c r="M153" i="5"/>
  <c r="O156" i="12"/>
  <c r="O156" i="11"/>
  <c r="O156" i="9"/>
  <c r="O212" i="8"/>
  <c r="AI157" i="3"/>
  <c r="AK157" i="3" s="1"/>
  <c r="M163" i="12"/>
  <c r="M163" i="11"/>
  <c r="M163" i="9"/>
  <c r="N223" i="8"/>
  <c r="L162" i="5"/>
  <c r="I165" i="12"/>
  <c r="I165" i="11"/>
  <c r="I165" i="9"/>
  <c r="K225" i="8"/>
  <c r="L167" i="12"/>
  <c r="L167" i="11"/>
  <c r="L167" i="9"/>
  <c r="M229" i="8"/>
  <c r="K166" i="5"/>
  <c r="H169" i="12"/>
  <c r="H169" i="11"/>
  <c r="H169" i="9"/>
  <c r="I168" i="5" s="1"/>
  <c r="J231" i="8"/>
  <c r="L166" i="3"/>
  <c r="D172" i="5"/>
  <c r="T170" i="3"/>
  <c r="F182" i="11"/>
  <c r="F14" i="10"/>
  <c r="H248" i="8"/>
  <c r="C168" i="5"/>
  <c r="J184" i="11"/>
  <c r="J16" i="10"/>
  <c r="N184" i="11"/>
  <c r="N16" i="10"/>
  <c r="Q250" i="8"/>
  <c r="O186" i="11"/>
  <c r="O18" i="10"/>
  <c r="O252" i="8"/>
  <c r="M193" i="11"/>
  <c r="M25" i="10"/>
  <c r="N259" i="8"/>
  <c r="J195" i="11"/>
  <c r="J27" i="10"/>
  <c r="O197" i="11"/>
  <c r="O29" i="10"/>
  <c r="O263" i="8"/>
  <c r="J199" i="11"/>
  <c r="J31" i="10"/>
  <c r="O201" i="11"/>
  <c r="O33" i="10"/>
  <c r="O267" i="8"/>
  <c r="K203" i="11"/>
  <c r="K35" i="10"/>
  <c r="L269" i="8"/>
  <c r="AM269" i="8" s="1"/>
  <c r="K204" i="11"/>
  <c r="K36" i="10"/>
  <c r="L270" i="8"/>
  <c r="AM270" i="8" s="1"/>
  <c r="N204" i="11"/>
  <c r="N36" i="10"/>
  <c r="Q270" i="8"/>
  <c r="F205" i="11"/>
  <c r="F37" i="10"/>
  <c r="H271" i="8"/>
  <c r="J207" i="11"/>
  <c r="J39" i="10"/>
  <c r="N207" i="11"/>
  <c r="N39" i="10"/>
  <c r="Q273" i="8"/>
  <c r="O209" i="11"/>
  <c r="O41" i="10"/>
  <c r="O275" i="8"/>
  <c r="N212" i="11"/>
  <c r="N44" i="10"/>
  <c r="Q278" i="8"/>
  <c r="N216" i="11"/>
  <c r="N48" i="10"/>
  <c r="Q282" i="8"/>
  <c r="L13" i="12"/>
  <c r="L13" i="11"/>
  <c r="L13" i="9"/>
  <c r="K12" i="5"/>
  <c r="F14" i="12"/>
  <c r="F14" i="11"/>
  <c r="F14" i="9"/>
  <c r="H13" i="8"/>
  <c r="C12" i="5"/>
  <c r="O14" i="12"/>
  <c r="O14" i="11"/>
  <c r="O14" i="9"/>
  <c r="O13" i="8"/>
  <c r="H15" i="12"/>
  <c r="H15" i="11"/>
  <c r="H15" i="9"/>
  <c r="I14" i="5" s="1"/>
  <c r="J14" i="8"/>
  <c r="J16" i="12"/>
  <c r="J16" i="11"/>
  <c r="J16" i="9"/>
  <c r="N16" i="12"/>
  <c r="N16" i="11"/>
  <c r="N16" i="9"/>
  <c r="Q15" i="8"/>
  <c r="M15" i="5"/>
  <c r="E15" i="5"/>
  <c r="L17" i="12"/>
  <c r="L17" i="11"/>
  <c r="L17" i="9"/>
  <c r="M16" i="8"/>
  <c r="K16" i="5"/>
  <c r="F18" i="12"/>
  <c r="F18" i="11"/>
  <c r="F18" i="9"/>
  <c r="H17" i="8"/>
  <c r="C16" i="5"/>
  <c r="O18" i="12"/>
  <c r="O18" i="11"/>
  <c r="O18" i="9"/>
  <c r="O17" i="8"/>
  <c r="H19" i="12"/>
  <c r="H19" i="11"/>
  <c r="H19" i="9"/>
  <c r="I18" i="5" s="1"/>
  <c r="J18" i="8"/>
  <c r="J20" i="12"/>
  <c r="J20" i="11"/>
  <c r="J20" i="9"/>
  <c r="N20" i="12"/>
  <c r="N20" i="11"/>
  <c r="N20" i="9"/>
  <c r="Q19" i="8"/>
  <c r="M19" i="5"/>
  <c r="E19" i="5"/>
  <c r="L21" i="12"/>
  <c r="L21" i="11"/>
  <c r="L21" i="9"/>
  <c r="K20" i="5"/>
  <c r="F22" i="12"/>
  <c r="F22" i="11"/>
  <c r="F22" i="9"/>
  <c r="H24" i="8"/>
  <c r="C19" i="5"/>
  <c r="O22" i="12"/>
  <c r="O22" i="11"/>
  <c r="O22" i="9"/>
  <c r="O24" i="8"/>
  <c r="H23" i="12"/>
  <c r="H23" i="11"/>
  <c r="H23" i="9"/>
  <c r="I22" i="5" s="1"/>
  <c r="J25" i="8"/>
  <c r="J24" i="12"/>
  <c r="J24" i="11"/>
  <c r="J24" i="9"/>
  <c r="N24" i="12"/>
  <c r="N24" i="11"/>
  <c r="N24" i="9"/>
  <c r="Q26" i="8"/>
  <c r="M23" i="5"/>
  <c r="E23" i="5"/>
  <c r="L25" i="12"/>
  <c r="L25" i="11"/>
  <c r="L25" i="9"/>
  <c r="M27" i="8"/>
  <c r="K24" i="5"/>
  <c r="F26" i="12"/>
  <c r="F26" i="11"/>
  <c r="F26" i="9"/>
  <c r="H28" i="8"/>
  <c r="C23" i="5"/>
  <c r="O26" i="12"/>
  <c r="O26" i="11"/>
  <c r="O26" i="9"/>
  <c r="O28" i="8"/>
  <c r="H27" i="12"/>
  <c r="H27" i="11"/>
  <c r="H27" i="9"/>
  <c r="I26" i="5" s="1"/>
  <c r="J29" i="8"/>
  <c r="J28" i="12"/>
  <c r="J28" i="11"/>
  <c r="J28" i="9"/>
  <c r="N28" i="12"/>
  <c r="N28" i="11"/>
  <c r="N28" i="9"/>
  <c r="Q30" i="8"/>
  <c r="M27" i="5"/>
  <c r="E27" i="5"/>
  <c r="L29" i="12"/>
  <c r="L29" i="11"/>
  <c r="L29" i="9"/>
  <c r="K28" i="5"/>
  <c r="F30" i="12"/>
  <c r="F30" i="11"/>
  <c r="F30" i="9"/>
  <c r="H35" i="8"/>
  <c r="C26" i="5"/>
  <c r="O30" i="12"/>
  <c r="O30" i="11"/>
  <c r="O30" i="9"/>
  <c r="O35" i="8"/>
  <c r="H31" i="12"/>
  <c r="H31" i="11"/>
  <c r="H31" i="9"/>
  <c r="I30" i="5" s="1"/>
  <c r="J36" i="8"/>
  <c r="J32" i="12"/>
  <c r="J32" i="11"/>
  <c r="J32" i="9"/>
  <c r="N32" i="12"/>
  <c r="N32" i="11"/>
  <c r="N32" i="9"/>
  <c r="Q37" i="8"/>
  <c r="M31" i="5"/>
  <c r="E31" i="5"/>
  <c r="L33" i="11"/>
  <c r="L33" i="12"/>
  <c r="L33" i="9"/>
  <c r="M38" i="8"/>
  <c r="K32" i="5"/>
  <c r="F34" i="12"/>
  <c r="F34" i="11"/>
  <c r="F34" i="9"/>
  <c r="H39" i="8"/>
  <c r="C30" i="5"/>
  <c r="O34" i="12"/>
  <c r="O34" i="11"/>
  <c r="O34" i="9"/>
  <c r="O39" i="8"/>
  <c r="H35" i="12"/>
  <c r="H35" i="11"/>
  <c r="H35" i="9"/>
  <c r="I34" i="5" s="1"/>
  <c r="J40" i="8"/>
  <c r="J36" i="12"/>
  <c r="J36" i="11"/>
  <c r="J36" i="9"/>
  <c r="N36" i="12"/>
  <c r="N36" i="11"/>
  <c r="L37" i="12"/>
  <c r="L37" i="11"/>
  <c r="L37" i="9"/>
  <c r="K36" i="5"/>
  <c r="F38" i="12"/>
  <c r="F38" i="11"/>
  <c r="F38" i="9"/>
  <c r="H46" i="8"/>
  <c r="C33" i="5"/>
  <c r="O38" i="12"/>
  <c r="O38" i="11"/>
  <c r="O38" i="9"/>
  <c r="O46" i="8"/>
  <c r="H39" i="12"/>
  <c r="H39" i="11"/>
  <c r="H39" i="9"/>
  <c r="I38" i="5" s="1"/>
  <c r="J47" i="8"/>
  <c r="J40" i="12"/>
  <c r="J40" i="11"/>
  <c r="J40" i="9"/>
  <c r="N40" i="12"/>
  <c r="N40" i="11"/>
  <c r="N40" i="9"/>
  <c r="Q48" i="8"/>
  <c r="M39" i="5"/>
  <c r="E39" i="5"/>
  <c r="L41" i="12"/>
  <c r="L41" i="11"/>
  <c r="L41" i="9"/>
  <c r="M49" i="8"/>
  <c r="K40" i="5"/>
  <c r="F42" i="12"/>
  <c r="F42" i="11"/>
  <c r="F42" i="9"/>
  <c r="H50" i="8"/>
  <c r="C37" i="5"/>
  <c r="O42" i="12"/>
  <c r="O42" i="11"/>
  <c r="O42" i="9"/>
  <c r="O50" i="8"/>
  <c r="H43" i="12"/>
  <c r="H43" i="11"/>
  <c r="H43" i="9"/>
  <c r="I42" i="5" s="1"/>
  <c r="J51" i="8"/>
  <c r="J44" i="12"/>
  <c r="J44" i="11"/>
  <c r="J44" i="9"/>
  <c r="L45" i="12"/>
  <c r="L45" i="11"/>
  <c r="L45" i="9"/>
  <c r="K44" i="5"/>
  <c r="F46" i="12"/>
  <c r="F46" i="11"/>
  <c r="F46" i="9"/>
  <c r="H57" i="8"/>
  <c r="C40" i="5"/>
  <c r="O46" i="12"/>
  <c r="O46" i="11"/>
  <c r="O46" i="9"/>
  <c r="O57" i="8"/>
  <c r="H47" i="12"/>
  <c r="H47" i="11"/>
  <c r="H47" i="9"/>
  <c r="I46" i="5" s="1"/>
  <c r="J58" i="8"/>
  <c r="J48" i="12"/>
  <c r="J48" i="11"/>
  <c r="J48" i="9"/>
  <c r="N48" i="12"/>
  <c r="N48" i="11"/>
  <c r="Q59" i="8"/>
  <c r="N48" i="9"/>
  <c r="M47" i="5"/>
  <c r="E47" i="5"/>
  <c r="O49" i="12"/>
  <c r="O49" i="11"/>
  <c r="O49" i="9"/>
  <c r="O60" i="8"/>
  <c r="I50" i="12"/>
  <c r="I50" i="11"/>
  <c r="I50" i="9"/>
  <c r="K61" i="8"/>
  <c r="M52" i="12"/>
  <c r="M52" i="11"/>
  <c r="M52" i="9"/>
  <c r="N63" i="8"/>
  <c r="L51" i="5"/>
  <c r="G53" i="12"/>
  <c r="G53" i="11"/>
  <c r="G53" i="9"/>
  <c r="H52" i="5" s="1"/>
  <c r="I54" i="12"/>
  <c r="I54" i="11"/>
  <c r="I54" i="9"/>
  <c r="K68" i="8"/>
  <c r="M56" i="12"/>
  <c r="M56" i="11"/>
  <c r="M56" i="9"/>
  <c r="N70" i="8"/>
  <c r="L55" i="5"/>
  <c r="G57" i="12"/>
  <c r="G57" i="11"/>
  <c r="G57" i="9"/>
  <c r="H56" i="5" s="1"/>
  <c r="I71" i="8"/>
  <c r="I58" i="12"/>
  <c r="I58" i="11"/>
  <c r="I58" i="9"/>
  <c r="K72" i="8"/>
  <c r="M60" i="12"/>
  <c r="M60" i="11"/>
  <c r="M60" i="9"/>
  <c r="N74" i="8"/>
  <c r="L59" i="5"/>
  <c r="G61" i="12"/>
  <c r="G61" i="11"/>
  <c r="G61" i="9"/>
  <c r="H60" i="5" s="1"/>
  <c r="I62" i="12"/>
  <c r="I62" i="11"/>
  <c r="I62" i="9"/>
  <c r="K79" i="8"/>
  <c r="M64" i="12"/>
  <c r="M64" i="11"/>
  <c r="M64" i="9"/>
  <c r="N81" i="8"/>
  <c r="L63" i="5"/>
  <c r="I65" i="12"/>
  <c r="I65" i="11"/>
  <c r="I65" i="9"/>
  <c r="K82" i="8"/>
  <c r="L66" i="12"/>
  <c r="L66" i="11"/>
  <c r="L66" i="9"/>
  <c r="M83" i="8"/>
  <c r="K65" i="5"/>
  <c r="F67" i="12"/>
  <c r="F67" i="11"/>
  <c r="F67" i="9"/>
  <c r="H84" i="8"/>
  <c r="C59" i="5"/>
  <c r="O67" i="12"/>
  <c r="O67" i="11"/>
  <c r="O67" i="9"/>
  <c r="O84" i="8"/>
  <c r="H68" i="12"/>
  <c r="H68" i="11"/>
  <c r="H68" i="9"/>
  <c r="I67" i="5" s="1"/>
  <c r="J85" i="8"/>
  <c r="J69" i="12"/>
  <c r="J69" i="11"/>
  <c r="J69" i="9"/>
  <c r="N69" i="12"/>
  <c r="N69" i="11"/>
  <c r="N69" i="9"/>
  <c r="M68" i="5"/>
  <c r="E68" i="5"/>
  <c r="L70" i="12"/>
  <c r="L70" i="11"/>
  <c r="L70" i="9"/>
  <c r="M90" i="8"/>
  <c r="K69" i="5"/>
  <c r="F71" i="12"/>
  <c r="F71" i="11"/>
  <c r="F71" i="9"/>
  <c r="H91" i="8"/>
  <c r="C62" i="5"/>
  <c r="O71" i="12"/>
  <c r="O71" i="11"/>
  <c r="O71" i="9"/>
  <c r="O91" i="8"/>
  <c r="H72" i="12"/>
  <c r="H72" i="11"/>
  <c r="H72" i="9"/>
  <c r="I71" i="5" s="1"/>
  <c r="J92" i="8"/>
  <c r="J73" i="12"/>
  <c r="J73" i="11"/>
  <c r="J73" i="9"/>
  <c r="N73" i="12"/>
  <c r="N73" i="11"/>
  <c r="N73" i="9"/>
  <c r="Q93" i="8"/>
  <c r="M72" i="5"/>
  <c r="E72" i="5"/>
  <c r="L74" i="12"/>
  <c r="L74" i="11"/>
  <c r="L74" i="9"/>
  <c r="M94" i="8"/>
  <c r="K73" i="5"/>
  <c r="F75" i="12"/>
  <c r="F75" i="11"/>
  <c r="F75" i="9"/>
  <c r="H95" i="8"/>
  <c r="C66" i="5"/>
  <c r="O75" i="12"/>
  <c r="O75" i="11"/>
  <c r="O75" i="9"/>
  <c r="O95" i="8"/>
  <c r="H76" i="12"/>
  <c r="H76" i="11"/>
  <c r="H76" i="9"/>
  <c r="I75" i="5" s="1"/>
  <c r="J96" i="8"/>
  <c r="J77" i="12"/>
  <c r="J77" i="11"/>
  <c r="J77" i="9"/>
  <c r="N77" i="12"/>
  <c r="N77" i="11"/>
  <c r="N77" i="9"/>
  <c r="E76" i="5"/>
  <c r="M76" i="5"/>
  <c r="L78" i="12"/>
  <c r="L78" i="11"/>
  <c r="L78" i="9"/>
  <c r="M101" i="8"/>
  <c r="K77" i="5"/>
  <c r="F79" i="12"/>
  <c r="F79" i="11"/>
  <c r="F79" i="9"/>
  <c r="H102" i="8"/>
  <c r="C69" i="5"/>
  <c r="O79" i="12"/>
  <c r="O79" i="11"/>
  <c r="O79" i="9"/>
  <c r="O102" i="8"/>
  <c r="H80" i="12"/>
  <c r="H80" i="11"/>
  <c r="H80" i="9"/>
  <c r="I79" i="5" s="1"/>
  <c r="J103" i="8"/>
  <c r="L81" i="12"/>
  <c r="L81" i="11"/>
  <c r="L81" i="9"/>
  <c r="M104" i="8"/>
  <c r="K80" i="5"/>
  <c r="G82" i="12"/>
  <c r="G82" i="11"/>
  <c r="G82" i="9"/>
  <c r="H81" i="5" s="1"/>
  <c r="I105" i="8"/>
  <c r="AI79" i="3"/>
  <c r="I83" i="12"/>
  <c r="I83" i="11"/>
  <c r="I83" i="9"/>
  <c r="K106" i="8"/>
  <c r="M85" i="12"/>
  <c r="M85" i="11"/>
  <c r="M85" i="9"/>
  <c r="L84" i="5"/>
  <c r="G86" i="12"/>
  <c r="G86" i="11"/>
  <c r="G86" i="9"/>
  <c r="H85" i="5" s="1"/>
  <c r="I112" i="8"/>
  <c r="AI83" i="3"/>
  <c r="I87" i="12"/>
  <c r="I87" i="11"/>
  <c r="I87" i="9"/>
  <c r="K113" i="8"/>
  <c r="M89" i="12"/>
  <c r="M89" i="11"/>
  <c r="M89" i="9"/>
  <c r="N115" i="8"/>
  <c r="L88" i="5"/>
  <c r="G90" i="12"/>
  <c r="G90" i="11"/>
  <c r="G90" i="9"/>
  <c r="H89" i="5" s="1"/>
  <c r="I116" i="8"/>
  <c r="AI87" i="3"/>
  <c r="AK87" i="3" s="1"/>
  <c r="I91" i="12"/>
  <c r="I91" i="11"/>
  <c r="I91" i="9"/>
  <c r="K117" i="8"/>
  <c r="M93" i="12"/>
  <c r="M93" i="11"/>
  <c r="M93" i="9"/>
  <c r="L92" i="5"/>
  <c r="G94" i="12"/>
  <c r="G94" i="11"/>
  <c r="G94" i="9"/>
  <c r="H93" i="5" s="1"/>
  <c r="I123" i="8"/>
  <c r="L95" i="12"/>
  <c r="L95" i="11"/>
  <c r="L95" i="9"/>
  <c r="M124" i="8"/>
  <c r="K94" i="5"/>
  <c r="K96" i="12"/>
  <c r="K96" i="11"/>
  <c r="K96" i="9"/>
  <c r="J95" i="5" s="1"/>
  <c r="L125" i="8"/>
  <c r="AM125" i="8" s="1"/>
  <c r="M97" i="12"/>
  <c r="M97" i="11"/>
  <c r="M97" i="9"/>
  <c r="N126" i="8"/>
  <c r="L96" i="5"/>
  <c r="N100" i="12"/>
  <c r="N100" i="11"/>
  <c r="N100" i="9"/>
  <c r="Q129" i="8"/>
  <c r="E99" i="5"/>
  <c r="M99" i="5"/>
  <c r="O101" i="12"/>
  <c r="O101" i="11"/>
  <c r="O101" i="9"/>
  <c r="N102" i="12"/>
  <c r="N102" i="11"/>
  <c r="N102" i="9"/>
  <c r="Q134" i="8"/>
  <c r="M101" i="5"/>
  <c r="E101" i="5"/>
  <c r="G106" i="12"/>
  <c r="G106" i="11"/>
  <c r="G106" i="9"/>
  <c r="H105" i="5" s="1"/>
  <c r="I138" i="8"/>
  <c r="L103" i="3"/>
  <c r="AK103" i="3"/>
  <c r="J107" i="12"/>
  <c r="J107" i="11"/>
  <c r="J107" i="9"/>
  <c r="L112" i="12"/>
  <c r="L112" i="11"/>
  <c r="L112" i="9"/>
  <c r="M147" i="8"/>
  <c r="K111" i="5"/>
  <c r="H114" i="12"/>
  <c r="H114" i="11"/>
  <c r="H114" i="9"/>
  <c r="I113" i="5" s="1"/>
  <c r="J149" i="8"/>
  <c r="K116" i="12"/>
  <c r="K116" i="11"/>
  <c r="K116" i="9"/>
  <c r="J115" i="5" s="1"/>
  <c r="L151" i="8"/>
  <c r="AM151" i="8" s="1"/>
  <c r="G118" i="12"/>
  <c r="G118" i="11"/>
  <c r="G118" i="9"/>
  <c r="H117" i="5" s="1"/>
  <c r="I156" i="8"/>
  <c r="L115" i="3"/>
  <c r="AK115" i="3"/>
  <c r="D117" i="5"/>
  <c r="T115" i="3"/>
  <c r="N124" i="12"/>
  <c r="N124" i="11"/>
  <c r="N124" i="9"/>
  <c r="M123" i="5"/>
  <c r="E123" i="5"/>
  <c r="Q164" i="8"/>
  <c r="F129" i="12"/>
  <c r="F129" i="11"/>
  <c r="F129" i="9"/>
  <c r="H171" i="8"/>
  <c r="C115" i="5"/>
  <c r="J131" i="12"/>
  <c r="J131" i="11"/>
  <c r="J131" i="9"/>
  <c r="M133" i="12"/>
  <c r="M133" i="11"/>
  <c r="M133" i="9"/>
  <c r="N177" i="8"/>
  <c r="L132" i="5"/>
  <c r="I138" i="12"/>
  <c r="I138" i="11"/>
  <c r="I138" i="9"/>
  <c r="K186" i="8"/>
  <c r="L140" i="12"/>
  <c r="L140" i="11"/>
  <c r="L140" i="9"/>
  <c r="K139" i="5"/>
  <c r="L143" i="12"/>
  <c r="L143" i="11"/>
  <c r="L143" i="9"/>
  <c r="K142" i="5"/>
  <c r="D144" i="5"/>
  <c r="T142" i="3"/>
  <c r="G152" i="12"/>
  <c r="G152" i="11"/>
  <c r="G152" i="9"/>
  <c r="H151" i="5" s="1"/>
  <c r="I206" i="8"/>
  <c r="L149" i="3"/>
  <c r="AK149" i="3"/>
  <c r="K154" i="12"/>
  <c r="K154" i="11"/>
  <c r="K154" i="9"/>
  <c r="J153" i="5" s="1"/>
  <c r="L210" i="8"/>
  <c r="AM210" i="8" s="1"/>
  <c r="K155" i="12"/>
  <c r="K155" i="11"/>
  <c r="K155" i="9"/>
  <c r="J154" i="5" s="1"/>
  <c r="L211" i="8"/>
  <c r="AM211" i="8" s="1"/>
  <c r="F156" i="12"/>
  <c r="F156" i="11"/>
  <c r="F156" i="9"/>
  <c r="H212" i="8"/>
  <c r="C142" i="5"/>
  <c r="J158" i="12"/>
  <c r="J158" i="11"/>
  <c r="J158" i="9"/>
  <c r="N158" i="12"/>
  <c r="N158" i="11"/>
  <c r="N158" i="9"/>
  <c r="Q216" i="8"/>
  <c r="M157" i="5"/>
  <c r="E157" i="5"/>
  <c r="O160" i="12"/>
  <c r="O160" i="11"/>
  <c r="O160" i="9"/>
  <c r="O218" i="8"/>
  <c r="AI161" i="3"/>
  <c r="AM161" i="3" s="1"/>
  <c r="M167" i="12"/>
  <c r="M167" i="11"/>
  <c r="M167" i="9"/>
  <c r="N229" i="8"/>
  <c r="L166" i="5"/>
  <c r="I169" i="12"/>
  <c r="I169" i="11"/>
  <c r="I169" i="9"/>
  <c r="K231" i="8"/>
  <c r="AM166" i="3"/>
  <c r="L171" i="12"/>
  <c r="L171" i="11"/>
  <c r="L171" i="9"/>
  <c r="M235" i="8"/>
  <c r="K170" i="5"/>
  <c r="H173" i="12"/>
  <c r="H173" i="11"/>
  <c r="H173" i="9"/>
  <c r="I172" i="5" s="1"/>
  <c r="J237" i="8"/>
  <c r="L170" i="3"/>
  <c r="O179" i="11"/>
  <c r="O11" i="10"/>
  <c r="O245" i="8"/>
  <c r="G182" i="11"/>
  <c r="G14" i="10"/>
  <c r="I248" i="8"/>
  <c r="L179" i="3"/>
  <c r="AK179" i="3"/>
  <c r="N182" i="11"/>
  <c r="N14" i="10"/>
  <c r="Q248" i="8"/>
  <c r="K184" i="11"/>
  <c r="K16" i="10"/>
  <c r="L250" i="8"/>
  <c r="AM250" i="8" s="1"/>
  <c r="K185" i="11"/>
  <c r="K17" i="10"/>
  <c r="L251" i="8"/>
  <c r="AM251" i="8" s="1"/>
  <c r="F186" i="11"/>
  <c r="F18" i="10"/>
  <c r="H252" i="8"/>
  <c r="C172" i="5"/>
  <c r="J188" i="11"/>
  <c r="J20" i="10"/>
  <c r="N188" i="11"/>
  <c r="N20" i="10"/>
  <c r="Q254" i="8"/>
  <c r="O190" i="11"/>
  <c r="O22" i="10"/>
  <c r="O256" i="8"/>
  <c r="N196" i="11"/>
  <c r="N28" i="10"/>
  <c r="Q262" i="8"/>
  <c r="F197" i="11"/>
  <c r="F29" i="10"/>
  <c r="H263" i="8"/>
  <c r="N200" i="11"/>
  <c r="N32" i="10"/>
  <c r="Q266" i="8"/>
  <c r="F201" i="11"/>
  <c r="F33" i="10"/>
  <c r="H267" i="8"/>
  <c r="G205" i="11"/>
  <c r="G37" i="10"/>
  <c r="I271" i="8"/>
  <c r="L202" i="3"/>
  <c r="AK202" i="3"/>
  <c r="N205" i="11"/>
  <c r="N37" i="10"/>
  <c r="Q271" i="8"/>
  <c r="L204" i="3"/>
  <c r="K208" i="11"/>
  <c r="K40" i="10"/>
  <c r="L274" i="8"/>
  <c r="AM274" i="8" s="1"/>
  <c r="N208" i="11"/>
  <c r="N40" i="10"/>
  <c r="Q274" i="8"/>
  <c r="F209" i="11"/>
  <c r="F41" i="10"/>
  <c r="H275" i="8"/>
  <c r="G213" i="11"/>
  <c r="G45" i="10"/>
  <c r="I279" i="8"/>
  <c r="L210" i="3"/>
  <c r="N213" i="11"/>
  <c r="N45" i="10"/>
  <c r="Q279" i="8"/>
  <c r="G217" i="11"/>
  <c r="G49" i="10"/>
  <c r="I283" i="8"/>
  <c r="L214" i="3"/>
  <c r="AK214" i="3"/>
  <c r="N217" i="11"/>
  <c r="N220" i="11"/>
  <c r="N52" i="10"/>
  <c r="Q286" i="8"/>
  <c r="G221" i="11"/>
  <c r="G53" i="10"/>
  <c r="I287" i="8"/>
  <c r="L218" i="3"/>
  <c r="AK218" i="3"/>
  <c r="N221" i="11"/>
  <c r="N53" i="10"/>
  <c r="Q287" i="8"/>
  <c r="N224" i="11"/>
  <c r="N56" i="10"/>
  <c r="Q290" i="8"/>
  <c r="G225" i="11"/>
  <c r="G57" i="10"/>
  <c r="I291" i="8"/>
  <c r="L222" i="3"/>
  <c r="AK222" i="3"/>
  <c r="N225" i="11"/>
  <c r="N57" i="10"/>
  <c r="Q291" i="8"/>
  <c r="C10" i="5"/>
  <c r="M9" i="12"/>
  <c r="M9" i="11"/>
  <c r="M9" i="9"/>
  <c r="N5" i="8"/>
  <c r="L8" i="5"/>
  <c r="G10" i="12"/>
  <c r="G10" i="11"/>
  <c r="G10" i="9"/>
  <c r="H9" i="5" s="1"/>
  <c r="I6" i="8"/>
  <c r="I11" i="12"/>
  <c r="I11" i="11"/>
  <c r="I11" i="9"/>
  <c r="K7" i="8"/>
  <c r="M13" i="12"/>
  <c r="M13" i="11"/>
  <c r="M13" i="9"/>
  <c r="L12" i="5"/>
  <c r="G14" i="12"/>
  <c r="G14" i="11"/>
  <c r="G14" i="9"/>
  <c r="H13" i="5" s="1"/>
  <c r="I13" i="8"/>
  <c r="I15" i="12"/>
  <c r="I15" i="11"/>
  <c r="I15" i="9"/>
  <c r="K14" i="8"/>
  <c r="M17" i="12"/>
  <c r="M17" i="11"/>
  <c r="M17" i="9"/>
  <c r="N16" i="8"/>
  <c r="L16" i="5"/>
  <c r="G18" i="12"/>
  <c r="G18" i="11"/>
  <c r="G18" i="9"/>
  <c r="H17" i="5" s="1"/>
  <c r="I17" i="8"/>
  <c r="I19" i="12"/>
  <c r="I19" i="11"/>
  <c r="I19" i="9"/>
  <c r="K18" i="8"/>
  <c r="M21" i="12"/>
  <c r="M21" i="11"/>
  <c r="M21" i="9"/>
  <c r="L20" i="5"/>
  <c r="G22" i="12"/>
  <c r="G22" i="11"/>
  <c r="G22" i="9"/>
  <c r="H21" i="5" s="1"/>
  <c r="I24" i="8"/>
  <c r="AI19" i="3"/>
  <c r="AK19" i="3" s="1"/>
  <c r="I23" i="12"/>
  <c r="I23" i="11"/>
  <c r="I23" i="9"/>
  <c r="K25" i="8"/>
  <c r="M25" i="12"/>
  <c r="M25" i="11"/>
  <c r="M25" i="9"/>
  <c r="N27" i="8"/>
  <c r="L24" i="5"/>
  <c r="G26" i="12"/>
  <c r="G26" i="11"/>
  <c r="G26" i="9"/>
  <c r="H25" i="5" s="1"/>
  <c r="I28" i="8"/>
  <c r="AI23" i="3"/>
  <c r="AK23" i="3" s="1"/>
  <c r="I27" i="12"/>
  <c r="I27" i="11"/>
  <c r="I27" i="9"/>
  <c r="K29" i="8"/>
  <c r="M29" i="12"/>
  <c r="M29" i="11"/>
  <c r="M29" i="9"/>
  <c r="L28" i="5"/>
  <c r="G30" i="12"/>
  <c r="G30" i="11"/>
  <c r="G30" i="9"/>
  <c r="H29" i="5" s="1"/>
  <c r="I35" i="8"/>
  <c r="AI27" i="3"/>
  <c r="AK27" i="3" s="1"/>
  <c r="I31" i="12"/>
  <c r="I31" i="11"/>
  <c r="I31" i="9"/>
  <c r="K36" i="8"/>
  <c r="M33" i="12"/>
  <c r="M33" i="11"/>
  <c r="M33" i="9"/>
  <c r="N38" i="8"/>
  <c r="L32" i="5"/>
  <c r="G34" i="12"/>
  <c r="G34" i="11"/>
  <c r="G34" i="9"/>
  <c r="H33" i="5" s="1"/>
  <c r="I39" i="8"/>
  <c r="AI31" i="3"/>
  <c r="I35" i="12"/>
  <c r="I35" i="11"/>
  <c r="I35" i="9"/>
  <c r="K40" i="8"/>
  <c r="M37" i="12"/>
  <c r="M37" i="11"/>
  <c r="M37" i="9"/>
  <c r="L36" i="5"/>
  <c r="G38" i="12"/>
  <c r="G38" i="11"/>
  <c r="G38" i="9"/>
  <c r="H37" i="5" s="1"/>
  <c r="I46" i="8"/>
  <c r="AI35" i="3"/>
  <c r="I39" i="12"/>
  <c r="I39" i="11"/>
  <c r="I39" i="9"/>
  <c r="K47" i="8"/>
  <c r="M41" i="12"/>
  <c r="M41" i="11"/>
  <c r="M41" i="9"/>
  <c r="N49" i="8"/>
  <c r="L40" i="5"/>
  <c r="G42" i="12"/>
  <c r="G42" i="11"/>
  <c r="G42" i="9"/>
  <c r="H41" i="5" s="1"/>
  <c r="I50" i="8"/>
  <c r="AI39" i="3"/>
  <c r="AK39" i="3" s="1"/>
  <c r="I43" i="12"/>
  <c r="I43" i="11"/>
  <c r="I43" i="9"/>
  <c r="K51" i="8"/>
  <c r="M45" i="12"/>
  <c r="M45" i="11"/>
  <c r="M45" i="9"/>
  <c r="L44" i="5"/>
  <c r="G46" i="12"/>
  <c r="G46" i="11"/>
  <c r="G46" i="9"/>
  <c r="H45" i="5" s="1"/>
  <c r="I57" i="8"/>
  <c r="AI43" i="3"/>
  <c r="I47" i="12"/>
  <c r="I47" i="11"/>
  <c r="I47" i="9"/>
  <c r="K58" i="8"/>
  <c r="J50" i="12"/>
  <c r="J50" i="11"/>
  <c r="J50" i="9"/>
  <c r="T47" i="3"/>
  <c r="L51" i="12"/>
  <c r="L51" i="11"/>
  <c r="L51" i="9"/>
  <c r="M62" i="8"/>
  <c r="K50" i="5"/>
  <c r="F52" i="12"/>
  <c r="F52" i="11"/>
  <c r="F52" i="9"/>
  <c r="H63" i="8"/>
  <c r="C46" i="5"/>
  <c r="O52" i="12"/>
  <c r="O52" i="11"/>
  <c r="O52" i="9"/>
  <c r="O63" i="8"/>
  <c r="H53" i="12"/>
  <c r="H53" i="11"/>
  <c r="H53" i="9"/>
  <c r="I52" i="5" s="1"/>
  <c r="J54" i="12"/>
  <c r="J54" i="11"/>
  <c r="J54" i="9"/>
  <c r="T51" i="3"/>
  <c r="L55" i="12"/>
  <c r="L55" i="11"/>
  <c r="L55" i="9"/>
  <c r="M69" i="8"/>
  <c r="K54" i="5"/>
  <c r="F56" i="12"/>
  <c r="F56" i="11"/>
  <c r="F56" i="9"/>
  <c r="H70" i="8"/>
  <c r="C49" i="5"/>
  <c r="O56" i="12"/>
  <c r="O56" i="11"/>
  <c r="O56" i="9"/>
  <c r="O70" i="8"/>
  <c r="H57" i="12"/>
  <c r="H57" i="11"/>
  <c r="H57" i="9"/>
  <c r="I56" i="5" s="1"/>
  <c r="J71" i="8"/>
  <c r="J58" i="12"/>
  <c r="J58" i="11"/>
  <c r="J58" i="9"/>
  <c r="T55" i="3"/>
  <c r="L59" i="12"/>
  <c r="L59" i="11"/>
  <c r="L59" i="9"/>
  <c r="M73" i="8"/>
  <c r="K58" i="5"/>
  <c r="F60" i="12"/>
  <c r="F60" i="11"/>
  <c r="F60" i="9"/>
  <c r="H74" i="8"/>
  <c r="C53" i="5"/>
  <c r="O60" i="12"/>
  <c r="O60" i="11"/>
  <c r="O60" i="9"/>
  <c r="O74" i="8"/>
  <c r="H61" i="12"/>
  <c r="H61" i="11"/>
  <c r="H61" i="9"/>
  <c r="I60" i="5" s="1"/>
  <c r="J62" i="12"/>
  <c r="J62" i="11"/>
  <c r="J62" i="9"/>
  <c r="T59" i="3"/>
  <c r="L63" i="12"/>
  <c r="L63" i="11"/>
  <c r="L63" i="9"/>
  <c r="M80" i="8"/>
  <c r="K62" i="5"/>
  <c r="F64" i="12"/>
  <c r="F64" i="11"/>
  <c r="F64" i="9"/>
  <c r="H81" i="8"/>
  <c r="C56" i="5"/>
  <c r="O64" i="12"/>
  <c r="O64" i="11"/>
  <c r="O64" i="9"/>
  <c r="O81" i="8"/>
  <c r="J65" i="12"/>
  <c r="J65" i="11"/>
  <c r="J65" i="9"/>
  <c r="M66" i="12"/>
  <c r="M66" i="11"/>
  <c r="M66" i="9"/>
  <c r="N83" i="8"/>
  <c r="L65" i="5"/>
  <c r="G67" i="12"/>
  <c r="G67" i="11"/>
  <c r="G67" i="9"/>
  <c r="H66" i="5" s="1"/>
  <c r="I84" i="8"/>
  <c r="I68" i="12"/>
  <c r="I68" i="11"/>
  <c r="I68" i="9"/>
  <c r="K85" i="8"/>
  <c r="M70" i="12"/>
  <c r="M70" i="11"/>
  <c r="M70" i="9"/>
  <c r="N90" i="8"/>
  <c r="L69" i="5"/>
  <c r="G71" i="12"/>
  <c r="G71" i="11"/>
  <c r="G71" i="9"/>
  <c r="H70" i="5" s="1"/>
  <c r="I91" i="8"/>
  <c r="I72" i="12"/>
  <c r="I72" i="11"/>
  <c r="I72" i="9"/>
  <c r="K92" i="8"/>
  <c r="M74" i="12"/>
  <c r="M74" i="11"/>
  <c r="M74" i="9"/>
  <c r="N94" i="8"/>
  <c r="L73" i="5"/>
  <c r="G75" i="12"/>
  <c r="G75" i="11"/>
  <c r="G75" i="9"/>
  <c r="H74" i="5" s="1"/>
  <c r="I95" i="8"/>
  <c r="I76" i="12"/>
  <c r="I76" i="11"/>
  <c r="I76" i="9"/>
  <c r="K96" i="8"/>
  <c r="M78" i="12"/>
  <c r="M78" i="11"/>
  <c r="M78" i="9"/>
  <c r="N101" i="8"/>
  <c r="L77" i="5"/>
  <c r="G79" i="12"/>
  <c r="G79" i="11"/>
  <c r="G79" i="9"/>
  <c r="H78" i="5" s="1"/>
  <c r="I102" i="8"/>
  <c r="I80" i="12"/>
  <c r="I80" i="11"/>
  <c r="I80" i="9"/>
  <c r="K103" i="8"/>
  <c r="M81" i="12"/>
  <c r="M81" i="11"/>
  <c r="M81" i="9"/>
  <c r="N104" i="8"/>
  <c r="L80" i="5"/>
  <c r="H82" i="12"/>
  <c r="H82" i="11"/>
  <c r="H82" i="9"/>
  <c r="I81" i="5" s="1"/>
  <c r="J105" i="8"/>
  <c r="J83" i="12"/>
  <c r="J83" i="11"/>
  <c r="J83" i="9"/>
  <c r="T80" i="3"/>
  <c r="L84" i="12"/>
  <c r="L84" i="11"/>
  <c r="L84" i="9"/>
  <c r="M107" i="8"/>
  <c r="K83" i="5"/>
  <c r="F85" i="12"/>
  <c r="F85" i="11"/>
  <c r="F85" i="9"/>
  <c r="O85" i="12"/>
  <c r="O85" i="11"/>
  <c r="O85" i="9"/>
  <c r="H86" i="12"/>
  <c r="H86" i="11"/>
  <c r="H86" i="9"/>
  <c r="I85" i="5" s="1"/>
  <c r="J112" i="8"/>
  <c r="J87" i="12"/>
  <c r="J87" i="11"/>
  <c r="J87" i="9"/>
  <c r="T84" i="3"/>
  <c r="L88" i="12"/>
  <c r="L88" i="11"/>
  <c r="L88" i="9"/>
  <c r="M114" i="8"/>
  <c r="K87" i="5"/>
  <c r="F89" i="12"/>
  <c r="F89" i="11"/>
  <c r="F89" i="9"/>
  <c r="H115" i="8"/>
  <c r="C78" i="5"/>
  <c r="O89" i="12"/>
  <c r="O89" i="11"/>
  <c r="O89" i="9"/>
  <c r="O115" i="8"/>
  <c r="H90" i="12"/>
  <c r="H90" i="11"/>
  <c r="H90" i="9"/>
  <c r="I89" i="5" s="1"/>
  <c r="J116" i="8"/>
  <c r="J91" i="12"/>
  <c r="J91" i="11"/>
  <c r="J91" i="9"/>
  <c r="T88" i="3"/>
  <c r="L92" i="12"/>
  <c r="L92" i="11"/>
  <c r="L92" i="9"/>
  <c r="M118" i="8"/>
  <c r="K91" i="5"/>
  <c r="F93" i="12"/>
  <c r="F93" i="11"/>
  <c r="F93" i="9"/>
  <c r="O93" i="12"/>
  <c r="O93" i="11"/>
  <c r="O93" i="9"/>
  <c r="H94" i="12"/>
  <c r="H94" i="11"/>
  <c r="H94" i="9"/>
  <c r="I93" i="5" s="1"/>
  <c r="J123" i="8"/>
  <c r="L96" i="12"/>
  <c r="L96" i="11"/>
  <c r="L96" i="9"/>
  <c r="M125" i="8"/>
  <c r="K95" i="5"/>
  <c r="O97" i="12"/>
  <c r="O97" i="11"/>
  <c r="O97" i="9"/>
  <c r="O126" i="8"/>
  <c r="G98" i="12"/>
  <c r="G98" i="11"/>
  <c r="G98" i="9"/>
  <c r="H97" i="5" s="1"/>
  <c r="I127" i="8"/>
  <c r="L95" i="3"/>
  <c r="F101" i="12"/>
  <c r="F101" i="11"/>
  <c r="F101" i="9"/>
  <c r="J102" i="12"/>
  <c r="J102" i="11"/>
  <c r="J102" i="9"/>
  <c r="M105" i="12"/>
  <c r="M105" i="9"/>
  <c r="M105" i="11"/>
  <c r="N137" i="8"/>
  <c r="L104" i="5"/>
  <c r="H106" i="12"/>
  <c r="H106" i="11"/>
  <c r="H106" i="9"/>
  <c r="I105" i="5" s="1"/>
  <c r="J138" i="8"/>
  <c r="L107" i="12"/>
  <c r="L107" i="11"/>
  <c r="L107" i="9"/>
  <c r="M139" i="8"/>
  <c r="K106" i="5"/>
  <c r="M109" i="12"/>
  <c r="M109" i="11"/>
  <c r="M109" i="9"/>
  <c r="L108" i="5"/>
  <c r="L116" i="12"/>
  <c r="L116" i="11"/>
  <c r="L116" i="9"/>
  <c r="M151" i="8"/>
  <c r="K115" i="5"/>
  <c r="H118" i="12"/>
  <c r="H118" i="11"/>
  <c r="H118" i="9"/>
  <c r="I117" i="5" s="1"/>
  <c r="J156" i="8"/>
  <c r="K120" i="12"/>
  <c r="K120" i="11"/>
  <c r="K120" i="9"/>
  <c r="J119" i="5" s="1"/>
  <c r="W119" i="5" s="1"/>
  <c r="T120" i="12" s="1"/>
  <c r="L158" i="8"/>
  <c r="AM158" i="8" s="1"/>
  <c r="G122" i="12"/>
  <c r="G122" i="11"/>
  <c r="G122" i="9"/>
  <c r="H121" i="5" s="1"/>
  <c r="I162" i="8"/>
  <c r="L119" i="3"/>
  <c r="AK119" i="3"/>
  <c r="D121" i="5"/>
  <c r="T119" i="3"/>
  <c r="N128" i="12"/>
  <c r="N128" i="11"/>
  <c r="N128" i="9"/>
  <c r="Q170" i="8"/>
  <c r="E127" i="5"/>
  <c r="M127" i="5"/>
  <c r="O133" i="12"/>
  <c r="O133" i="11"/>
  <c r="O133" i="9"/>
  <c r="O177" i="8"/>
  <c r="I135" i="12"/>
  <c r="I135" i="11"/>
  <c r="I135" i="9"/>
  <c r="K181" i="8"/>
  <c r="L132" i="3"/>
  <c r="T132" i="3"/>
  <c r="M140" i="12"/>
  <c r="M140" i="11"/>
  <c r="M140" i="9"/>
  <c r="L139" i="5"/>
  <c r="H145" i="12"/>
  <c r="H145" i="11"/>
  <c r="H145" i="9"/>
  <c r="I144" i="5" s="1"/>
  <c r="L142" i="3"/>
  <c r="D148" i="5"/>
  <c r="T146" i="3"/>
  <c r="G156" i="12"/>
  <c r="G156" i="11"/>
  <c r="G156" i="9"/>
  <c r="H155" i="5" s="1"/>
  <c r="I212" i="8"/>
  <c r="L153" i="3"/>
  <c r="K158" i="12"/>
  <c r="K158" i="11"/>
  <c r="K158" i="9"/>
  <c r="J157" i="5" s="1"/>
  <c r="L216" i="8"/>
  <c r="AM216" i="8" s="1"/>
  <c r="K159" i="12"/>
  <c r="K159" i="11"/>
  <c r="K159" i="9"/>
  <c r="J158" i="5" s="1"/>
  <c r="L217" i="8"/>
  <c r="AM217" i="8" s="1"/>
  <c r="F160" i="12"/>
  <c r="F160" i="11"/>
  <c r="F160" i="9"/>
  <c r="H218" i="8"/>
  <c r="C146" i="5"/>
  <c r="J162" i="12"/>
  <c r="J162" i="11"/>
  <c r="J162" i="9"/>
  <c r="N162" i="12"/>
  <c r="N162" i="11"/>
  <c r="N162" i="9"/>
  <c r="Q222" i="8"/>
  <c r="E161" i="5"/>
  <c r="M161" i="5"/>
  <c r="O164" i="12"/>
  <c r="O164" i="11"/>
  <c r="O164" i="9"/>
  <c r="O224" i="8"/>
  <c r="AI165" i="3"/>
  <c r="AK165" i="3" s="1"/>
  <c r="M171" i="12"/>
  <c r="M171" i="11"/>
  <c r="M171" i="9"/>
  <c r="N235" i="8"/>
  <c r="L170" i="5"/>
  <c r="I173" i="12"/>
  <c r="I173" i="11"/>
  <c r="I173" i="9"/>
  <c r="K237" i="8"/>
  <c r="L175" i="11"/>
  <c r="L7" i="10"/>
  <c r="M241" i="8"/>
  <c r="K178" i="11"/>
  <c r="K10" i="10"/>
  <c r="L244" i="8"/>
  <c r="AM244" i="8" s="1"/>
  <c r="N178" i="11"/>
  <c r="N10" i="10"/>
  <c r="Q244" i="8"/>
  <c r="F179" i="11"/>
  <c r="F11" i="10"/>
  <c r="H245" i="8"/>
  <c r="C165" i="5"/>
  <c r="N185" i="11"/>
  <c r="N17" i="10"/>
  <c r="Q251" i="8"/>
  <c r="G186" i="11"/>
  <c r="G18" i="10"/>
  <c r="I252" i="8"/>
  <c r="L183" i="3"/>
  <c r="N186" i="11"/>
  <c r="N18" i="10"/>
  <c r="Q252" i="8"/>
  <c r="K188" i="11"/>
  <c r="K20" i="10"/>
  <c r="L254" i="8"/>
  <c r="AM254" i="8" s="1"/>
  <c r="K189" i="11"/>
  <c r="K21" i="10"/>
  <c r="L255" i="8"/>
  <c r="AM255" i="8" s="1"/>
  <c r="F190" i="11"/>
  <c r="F22" i="10"/>
  <c r="H256" i="8"/>
  <c r="J192" i="11"/>
  <c r="J24" i="10"/>
  <c r="N192" i="11"/>
  <c r="N24" i="10"/>
  <c r="Q258" i="8"/>
  <c r="N197" i="11"/>
  <c r="N29" i="10"/>
  <c r="Q263" i="8"/>
  <c r="N201" i="11"/>
  <c r="N33" i="10"/>
  <c r="Q267" i="8"/>
  <c r="AM201" i="3"/>
  <c r="G209" i="11"/>
  <c r="G41" i="10"/>
  <c r="I275" i="8"/>
  <c r="L206" i="3"/>
  <c r="AK206" i="3"/>
  <c r="N209" i="11"/>
  <c r="N41" i="10"/>
  <c r="Q275" i="8"/>
  <c r="K211" i="11"/>
  <c r="K43" i="10"/>
  <c r="L277" i="8"/>
  <c r="AM277" i="8" s="1"/>
  <c r="H213" i="11"/>
  <c r="H45" i="10"/>
  <c r="J279" i="8"/>
  <c r="K215" i="11"/>
  <c r="K47" i="10"/>
  <c r="L281" i="8"/>
  <c r="AM281" i="8" s="1"/>
  <c r="H217" i="11"/>
  <c r="H49" i="10"/>
  <c r="J283" i="8"/>
  <c r="K219" i="11"/>
  <c r="K51" i="10"/>
  <c r="L285" i="8"/>
  <c r="AM285" i="8" s="1"/>
  <c r="H221" i="11"/>
  <c r="H53" i="10"/>
  <c r="J287" i="8"/>
  <c r="K223" i="11"/>
  <c r="K55" i="10"/>
  <c r="L289" i="8"/>
  <c r="AM289" i="8" s="1"/>
  <c r="H225" i="11"/>
  <c r="H57" i="10"/>
  <c r="J291" i="8"/>
  <c r="K227" i="11"/>
  <c r="K59" i="10"/>
  <c r="L293" i="8"/>
  <c r="AM293" i="8" s="1"/>
  <c r="C27" i="5"/>
  <c r="AI139" i="3"/>
  <c r="AI167" i="3"/>
  <c r="AI163" i="3"/>
  <c r="AI159" i="3"/>
  <c r="AI155" i="3"/>
  <c r="AI151" i="3"/>
  <c r="AI147" i="3"/>
  <c r="AI143" i="3"/>
  <c r="AI135" i="3"/>
  <c r="AM135" i="3" s="1"/>
  <c r="AI223" i="3"/>
  <c r="AI219" i="3"/>
  <c r="AM219" i="3" s="1"/>
  <c r="AI215" i="3"/>
  <c r="AI211" i="3"/>
  <c r="AM211" i="3" s="1"/>
  <c r="AI207" i="3"/>
  <c r="AI171" i="3"/>
  <c r="AI175" i="3"/>
  <c r="AK175" i="3" s="1"/>
  <c r="AI203" i="3"/>
  <c r="AM203" i="3" s="1"/>
  <c r="AI199" i="3"/>
  <c r="AM199" i="3" s="1"/>
  <c r="H6" i="12"/>
  <c r="H6" i="11"/>
  <c r="H6" i="9"/>
  <c r="I5" i="5" s="1"/>
  <c r="J2" i="8"/>
  <c r="I228" i="3"/>
  <c r="J7" i="12"/>
  <c r="J7" i="11"/>
  <c r="J7" i="9"/>
  <c r="L8" i="12"/>
  <c r="L8" i="11"/>
  <c r="L8" i="9"/>
  <c r="M4" i="8"/>
  <c r="K7" i="5"/>
  <c r="F9" i="12"/>
  <c r="F9" i="11"/>
  <c r="F9" i="9"/>
  <c r="H5" i="8"/>
  <c r="C8" i="5"/>
  <c r="O9" i="12"/>
  <c r="O9" i="11"/>
  <c r="O9" i="9"/>
  <c r="O5" i="8"/>
  <c r="H10" i="12"/>
  <c r="H10" i="11"/>
  <c r="H10" i="9"/>
  <c r="I9" i="5" s="1"/>
  <c r="J6" i="8"/>
  <c r="J11" i="12"/>
  <c r="J11" i="11"/>
  <c r="J11" i="9"/>
  <c r="L12" i="12"/>
  <c r="L12" i="11"/>
  <c r="L12" i="9"/>
  <c r="M8" i="8"/>
  <c r="K11" i="5"/>
  <c r="F13" i="12"/>
  <c r="F13" i="11"/>
  <c r="F13" i="9"/>
  <c r="O13" i="12"/>
  <c r="O13" i="11"/>
  <c r="O13" i="9"/>
  <c r="H14" i="12"/>
  <c r="H14" i="11"/>
  <c r="H14" i="9"/>
  <c r="I13" i="5" s="1"/>
  <c r="J13" i="8"/>
  <c r="J15" i="12"/>
  <c r="J15" i="11"/>
  <c r="J15" i="9"/>
  <c r="T12" i="3"/>
  <c r="L16" i="12"/>
  <c r="L16" i="9"/>
  <c r="L16" i="11"/>
  <c r="M15" i="8"/>
  <c r="K15" i="5"/>
  <c r="F17" i="12"/>
  <c r="F17" i="11"/>
  <c r="F17" i="9"/>
  <c r="H16" i="8"/>
  <c r="C15" i="5"/>
  <c r="O17" i="12"/>
  <c r="O17" i="11"/>
  <c r="O17" i="9"/>
  <c r="O16" i="8"/>
  <c r="H18" i="12"/>
  <c r="H18" i="11"/>
  <c r="H18" i="9"/>
  <c r="I17" i="5" s="1"/>
  <c r="J17" i="8"/>
  <c r="J19" i="12"/>
  <c r="J19" i="11"/>
  <c r="J19" i="9"/>
  <c r="T16" i="3"/>
  <c r="L20" i="12"/>
  <c r="L20" i="11"/>
  <c r="L20" i="9"/>
  <c r="M19" i="8"/>
  <c r="K19" i="5"/>
  <c r="F21" i="12"/>
  <c r="F21" i="11"/>
  <c r="F21" i="9"/>
  <c r="O21" i="12"/>
  <c r="O21" i="11"/>
  <c r="O21" i="9"/>
  <c r="H22" i="12"/>
  <c r="H22" i="11"/>
  <c r="H22" i="9"/>
  <c r="I21" i="5" s="1"/>
  <c r="J24" i="8"/>
  <c r="J23" i="12"/>
  <c r="J23" i="11"/>
  <c r="J23" i="9"/>
  <c r="T20" i="3"/>
  <c r="L24" i="12"/>
  <c r="L24" i="11"/>
  <c r="L24" i="9"/>
  <c r="M26" i="8"/>
  <c r="K23" i="5"/>
  <c r="F25" i="12"/>
  <c r="F25" i="11"/>
  <c r="F25" i="9"/>
  <c r="H27" i="8"/>
  <c r="C22" i="5"/>
  <c r="O25" i="12"/>
  <c r="O25" i="11"/>
  <c r="O25" i="9"/>
  <c r="O27" i="8"/>
  <c r="H26" i="12"/>
  <c r="H26" i="11"/>
  <c r="H26" i="9"/>
  <c r="I25" i="5" s="1"/>
  <c r="J28" i="8"/>
  <c r="J27" i="12"/>
  <c r="J27" i="11"/>
  <c r="J27" i="9"/>
  <c r="T24" i="3"/>
  <c r="L28" i="12"/>
  <c r="L28" i="11"/>
  <c r="L28" i="9"/>
  <c r="M30" i="8"/>
  <c r="K27" i="5"/>
  <c r="F29" i="12"/>
  <c r="F29" i="11"/>
  <c r="F29" i="9"/>
  <c r="O29" i="12"/>
  <c r="O29" i="11"/>
  <c r="O29" i="9"/>
  <c r="H30" i="12"/>
  <c r="H30" i="11"/>
  <c r="H30" i="9"/>
  <c r="I29" i="5" s="1"/>
  <c r="J35" i="8"/>
  <c r="J31" i="12"/>
  <c r="J31" i="11"/>
  <c r="J31" i="9"/>
  <c r="T28" i="3"/>
  <c r="L32" i="12"/>
  <c r="L32" i="11"/>
  <c r="L32" i="9"/>
  <c r="M37" i="8"/>
  <c r="K31" i="5"/>
  <c r="F33" i="12"/>
  <c r="F33" i="11"/>
  <c r="F33" i="9"/>
  <c r="H38" i="8"/>
  <c r="C29" i="5"/>
  <c r="O33" i="12"/>
  <c r="O33" i="11"/>
  <c r="O33" i="9"/>
  <c r="O38" i="8"/>
  <c r="H34" i="12"/>
  <c r="H34" i="11"/>
  <c r="H34" i="9"/>
  <c r="I33" i="5" s="1"/>
  <c r="J39" i="8"/>
  <c r="J35" i="12"/>
  <c r="J35" i="11"/>
  <c r="J35" i="9"/>
  <c r="T32" i="3"/>
  <c r="L36" i="12"/>
  <c r="L36" i="11"/>
  <c r="L36" i="9"/>
  <c r="M41" i="8"/>
  <c r="K35" i="5"/>
  <c r="F37" i="12"/>
  <c r="F37" i="11"/>
  <c r="F37" i="9"/>
  <c r="O37" i="12"/>
  <c r="O37" i="11"/>
  <c r="O37" i="9"/>
  <c r="H38" i="12"/>
  <c r="H38" i="11"/>
  <c r="H38" i="9"/>
  <c r="I37" i="5" s="1"/>
  <c r="J46" i="8"/>
  <c r="J39" i="12"/>
  <c r="J39" i="11"/>
  <c r="J39" i="9"/>
  <c r="T36" i="3"/>
  <c r="L40" i="12"/>
  <c r="L40" i="11"/>
  <c r="L40" i="9"/>
  <c r="M48" i="8"/>
  <c r="K39" i="5"/>
  <c r="F41" i="12"/>
  <c r="F41" i="11"/>
  <c r="F41" i="9"/>
  <c r="H49" i="8"/>
  <c r="C36" i="5"/>
  <c r="O41" i="12"/>
  <c r="O41" i="11"/>
  <c r="O41" i="9"/>
  <c r="O49" i="8"/>
  <c r="H42" i="12"/>
  <c r="H42" i="11"/>
  <c r="H42" i="9"/>
  <c r="I41" i="5" s="1"/>
  <c r="J50" i="8"/>
  <c r="J43" i="12"/>
  <c r="J43" i="11"/>
  <c r="J43" i="9"/>
  <c r="T40" i="3"/>
  <c r="L44" i="12"/>
  <c r="L44" i="11"/>
  <c r="L44" i="9"/>
  <c r="M52" i="8"/>
  <c r="K43" i="5"/>
  <c r="F45" i="12"/>
  <c r="F45" i="11"/>
  <c r="F45" i="9"/>
  <c r="O45" i="12"/>
  <c r="O45" i="11"/>
  <c r="O45" i="9"/>
  <c r="H46" i="12"/>
  <c r="H46" i="11"/>
  <c r="H46" i="9"/>
  <c r="I45" i="5" s="1"/>
  <c r="J57" i="8"/>
  <c r="J47" i="12"/>
  <c r="J47" i="11"/>
  <c r="J47" i="9"/>
  <c r="T44" i="3"/>
  <c r="L48" i="12"/>
  <c r="L48" i="11"/>
  <c r="L48" i="9"/>
  <c r="M59" i="8"/>
  <c r="K47" i="5"/>
  <c r="F49" i="12"/>
  <c r="F49" i="11"/>
  <c r="F49" i="9"/>
  <c r="H60" i="8"/>
  <c r="C43" i="5"/>
  <c r="L47" i="3"/>
  <c r="M51" i="12"/>
  <c r="M51" i="11"/>
  <c r="M51" i="9"/>
  <c r="N62" i="8"/>
  <c r="L50" i="5"/>
  <c r="G52" i="12"/>
  <c r="G52" i="11"/>
  <c r="G52" i="9"/>
  <c r="H51" i="5" s="1"/>
  <c r="I63" i="8"/>
  <c r="AI49" i="3"/>
  <c r="I53" i="12"/>
  <c r="I53" i="11"/>
  <c r="I53" i="9"/>
  <c r="AK50" i="3"/>
  <c r="L51" i="3"/>
  <c r="AM51" i="3"/>
  <c r="M55" i="12"/>
  <c r="M55" i="11"/>
  <c r="M55" i="9"/>
  <c r="N69" i="8"/>
  <c r="L54" i="5"/>
  <c r="G56" i="12"/>
  <c r="G56" i="11"/>
  <c r="G56" i="9"/>
  <c r="H55" i="5" s="1"/>
  <c r="I70" i="8"/>
  <c r="AI53" i="3"/>
  <c r="I57" i="12"/>
  <c r="I57" i="11"/>
  <c r="I57" i="9"/>
  <c r="K71" i="8"/>
  <c r="L55" i="3"/>
  <c r="AM55" i="3"/>
  <c r="M59" i="12"/>
  <c r="M59" i="11"/>
  <c r="M59" i="9"/>
  <c r="N73" i="8"/>
  <c r="L58" i="5"/>
  <c r="G60" i="12"/>
  <c r="G60" i="11"/>
  <c r="G60" i="9"/>
  <c r="H59" i="5" s="1"/>
  <c r="I74" i="8"/>
  <c r="AI57" i="3"/>
  <c r="AM57" i="3" s="1"/>
  <c r="I61" i="12"/>
  <c r="I61" i="11"/>
  <c r="I61" i="9"/>
  <c r="AK58" i="3"/>
  <c r="L59" i="3"/>
  <c r="M63" i="12"/>
  <c r="M63" i="11"/>
  <c r="M63" i="9"/>
  <c r="N80" i="8"/>
  <c r="L62" i="5"/>
  <c r="G64" i="12"/>
  <c r="G64" i="11"/>
  <c r="G64" i="9"/>
  <c r="H63" i="5" s="1"/>
  <c r="I81" i="8"/>
  <c r="AI61" i="3"/>
  <c r="L62" i="3"/>
  <c r="F66" i="12"/>
  <c r="F66" i="11"/>
  <c r="F66" i="9"/>
  <c r="H83" i="8"/>
  <c r="C58" i="5"/>
  <c r="O66" i="12"/>
  <c r="O66" i="11"/>
  <c r="O66" i="9"/>
  <c r="O83" i="8"/>
  <c r="H67" i="12"/>
  <c r="H67" i="11"/>
  <c r="H67" i="9"/>
  <c r="I66" i="5" s="1"/>
  <c r="J84" i="8"/>
  <c r="J68" i="12"/>
  <c r="J68" i="11"/>
  <c r="J68" i="9"/>
  <c r="T65" i="3"/>
  <c r="L69" i="12"/>
  <c r="L69" i="11"/>
  <c r="L69" i="9"/>
  <c r="K68" i="5"/>
  <c r="F70" i="12"/>
  <c r="F70" i="11"/>
  <c r="F70" i="9"/>
  <c r="H90" i="8"/>
  <c r="C61" i="5"/>
  <c r="O70" i="12"/>
  <c r="O70" i="11"/>
  <c r="O70" i="9"/>
  <c r="O90" i="8"/>
  <c r="H71" i="12"/>
  <c r="H71" i="11"/>
  <c r="H71" i="9"/>
  <c r="I70" i="5" s="1"/>
  <c r="J91" i="8"/>
  <c r="J72" i="12"/>
  <c r="J72" i="11"/>
  <c r="J72" i="9"/>
  <c r="T69" i="3"/>
  <c r="L73" i="12"/>
  <c r="L73" i="11"/>
  <c r="L73" i="9"/>
  <c r="M93" i="8"/>
  <c r="K72" i="5"/>
  <c r="F74" i="12"/>
  <c r="F74" i="11"/>
  <c r="F74" i="9"/>
  <c r="H94" i="8"/>
  <c r="C65" i="5"/>
  <c r="O74" i="12"/>
  <c r="O74" i="11"/>
  <c r="O74" i="9"/>
  <c r="O94" i="8"/>
  <c r="H75" i="12"/>
  <c r="H75" i="11"/>
  <c r="H75" i="9"/>
  <c r="I74" i="5" s="1"/>
  <c r="J95" i="8"/>
  <c r="J76" i="12"/>
  <c r="J76" i="11"/>
  <c r="J76" i="9"/>
  <c r="T73" i="3"/>
  <c r="L77" i="12"/>
  <c r="L77" i="11"/>
  <c r="L77" i="9"/>
  <c r="K76" i="5"/>
  <c r="F78" i="12"/>
  <c r="F78" i="11"/>
  <c r="F78" i="9"/>
  <c r="H101" i="8"/>
  <c r="C68" i="5"/>
  <c r="O78" i="12"/>
  <c r="O78" i="11"/>
  <c r="O78" i="9"/>
  <c r="O101" i="8"/>
  <c r="H79" i="12"/>
  <c r="H79" i="11"/>
  <c r="H79" i="9"/>
  <c r="I78" i="5" s="1"/>
  <c r="J102" i="8"/>
  <c r="J80" i="12"/>
  <c r="J80" i="11"/>
  <c r="J80" i="9"/>
  <c r="T77" i="3"/>
  <c r="O81" i="12"/>
  <c r="O81" i="11"/>
  <c r="O81" i="9"/>
  <c r="O104" i="8"/>
  <c r="I82" i="12"/>
  <c r="I82" i="11"/>
  <c r="I82" i="9"/>
  <c r="K105" i="8"/>
  <c r="L80" i="3"/>
  <c r="AM80" i="3"/>
  <c r="M84" i="12"/>
  <c r="M84" i="11"/>
  <c r="M84" i="9"/>
  <c r="N107" i="8"/>
  <c r="L83" i="5"/>
  <c r="G85" i="12"/>
  <c r="G85" i="11"/>
  <c r="G85" i="9"/>
  <c r="H84" i="5" s="1"/>
  <c r="I86" i="12"/>
  <c r="I86" i="11"/>
  <c r="I86" i="9"/>
  <c r="K112" i="8"/>
  <c r="AK83" i="3"/>
  <c r="L84" i="3"/>
  <c r="AM84" i="3"/>
  <c r="M88" i="12"/>
  <c r="M88" i="11"/>
  <c r="M88" i="9"/>
  <c r="N114" i="8"/>
  <c r="L87" i="5"/>
  <c r="G89" i="12"/>
  <c r="G89" i="11"/>
  <c r="G89" i="9"/>
  <c r="H88" i="5" s="1"/>
  <c r="I115" i="8"/>
  <c r="I90" i="12"/>
  <c r="I90" i="11"/>
  <c r="I90" i="9"/>
  <c r="K116" i="8"/>
  <c r="L88" i="3"/>
  <c r="M92" i="12"/>
  <c r="M92" i="11"/>
  <c r="M92" i="9"/>
  <c r="N118" i="8"/>
  <c r="L91" i="5"/>
  <c r="G93" i="12"/>
  <c r="G93" i="11"/>
  <c r="G93" i="9"/>
  <c r="H92" i="5" s="1"/>
  <c r="I94" i="12"/>
  <c r="I94" i="11"/>
  <c r="I94" i="9"/>
  <c r="K123" i="8"/>
  <c r="M96" i="12"/>
  <c r="M96" i="11"/>
  <c r="M96" i="9"/>
  <c r="N125" i="8"/>
  <c r="L95" i="5"/>
  <c r="F97" i="12"/>
  <c r="F97" i="11"/>
  <c r="F97" i="9"/>
  <c r="H126" i="8"/>
  <c r="C85" i="5"/>
  <c r="H98" i="12"/>
  <c r="H98" i="11"/>
  <c r="H98" i="9"/>
  <c r="I97" i="5" s="1"/>
  <c r="J127" i="8"/>
  <c r="I99" i="12"/>
  <c r="I99" i="11"/>
  <c r="I99" i="9"/>
  <c r="K128" i="8"/>
  <c r="K100" i="12"/>
  <c r="K100" i="11"/>
  <c r="K100" i="9"/>
  <c r="J99" i="5" s="1"/>
  <c r="L129" i="8"/>
  <c r="AM129" i="8" s="1"/>
  <c r="D100" i="5"/>
  <c r="T98" i="3"/>
  <c r="N104" i="12"/>
  <c r="N104" i="11"/>
  <c r="N104" i="9"/>
  <c r="Q136" i="8"/>
  <c r="M103" i="5"/>
  <c r="E103" i="5"/>
  <c r="O105" i="12"/>
  <c r="O105" i="11"/>
  <c r="O105" i="9"/>
  <c r="O137" i="8"/>
  <c r="T103" i="3"/>
  <c r="O109" i="12"/>
  <c r="O109" i="11"/>
  <c r="O109" i="9"/>
  <c r="AI107" i="3"/>
  <c r="I111" i="12"/>
  <c r="I111" i="11"/>
  <c r="I111" i="9"/>
  <c r="K146" i="8"/>
  <c r="L108" i="3"/>
  <c r="T108" i="3"/>
  <c r="M113" i="12"/>
  <c r="M113" i="11"/>
  <c r="M113" i="9"/>
  <c r="N148" i="8"/>
  <c r="L112" i="5"/>
  <c r="L120" i="12"/>
  <c r="L120" i="11"/>
  <c r="L120" i="9"/>
  <c r="M158" i="8"/>
  <c r="K119" i="5"/>
  <c r="H122" i="12"/>
  <c r="H122" i="11"/>
  <c r="H122" i="9"/>
  <c r="I121" i="5" s="1"/>
  <c r="J162" i="8"/>
  <c r="K124" i="12"/>
  <c r="K124" i="11"/>
  <c r="K124" i="9"/>
  <c r="J123" i="5" s="1"/>
  <c r="W123" i="5" s="1"/>
  <c r="T124" i="12" s="1"/>
  <c r="L164" i="8"/>
  <c r="AM164" i="8" s="1"/>
  <c r="G126" i="12"/>
  <c r="G126" i="11"/>
  <c r="G126" i="9"/>
  <c r="H125" i="5" s="1"/>
  <c r="I168" i="8"/>
  <c r="L123" i="3"/>
  <c r="D125" i="5"/>
  <c r="T123" i="3"/>
  <c r="F133" i="12"/>
  <c r="F133" i="11"/>
  <c r="F133" i="9"/>
  <c r="H177" i="8"/>
  <c r="C119" i="5"/>
  <c r="J135" i="12"/>
  <c r="J135" i="11"/>
  <c r="J135" i="9"/>
  <c r="O137" i="12"/>
  <c r="O137" i="11"/>
  <c r="O137" i="9"/>
  <c r="O183" i="8"/>
  <c r="I142" i="12"/>
  <c r="I142" i="11"/>
  <c r="I142" i="9"/>
  <c r="K187" i="8"/>
  <c r="AM139" i="3"/>
  <c r="L139" i="3"/>
  <c r="T139" i="3"/>
  <c r="I145" i="12"/>
  <c r="I145" i="11"/>
  <c r="I145" i="9"/>
  <c r="L147" i="12"/>
  <c r="L147" i="11"/>
  <c r="L147" i="9"/>
  <c r="K146" i="5"/>
  <c r="H149" i="12"/>
  <c r="H149" i="11"/>
  <c r="H149" i="9"/>
  <c r="I148" i="5" s="1"/>
  <c r="L146" i="3"/>
  <c r="D152" i="5"/>
  <c r="T150" i="3"/>
  <c r="G160" i="12"/>
  <c r="G160" i="11"/>
  <c r="G160" i="9"/>
  <c r="H159" i="5" s="1"/>
  <c r="I218" i="8"/>
  <c r="L157" i="3"/>
  <c r="L159" i="3"/>
  <c r="K163" i="12"/>
  <c r="K163" i="11"/>
  <c r="K163" i="9"/>
  <c r="J162" i="5" s="1"/>
  <c r="L223" i="8"/>
  <c r="AM223" i="8" s="1"/>
  <c r="F164" i="12"/>
  <c r="F164" i="11"/>
  <c r="F164" i="9"/>
  <c r="H224" i="8"/>
  <c r="C150" i="5"/>
  <c r="J166" i="12"/>
  <c r="J166" i="11"/>
  <c r="J166" i="9"/>
  <c r="N166" i="12"/>
  <c r="N166" i="11"/>
  <c r="N166" i="9"/>
  <c r="Q228" i="8"/>
  <c r="M165" i="5"/>
  <c r="E165" i="5"/>
  <c r="O168" i="12"/>
  <c r="O168" i="11"/>
  <c r="O168" i="9"/>
  <c r="O230" i="8"/>
  <c r="AI169" i="3"/>
  <c r="AM169" i="3" s="1"/>
  <c r="M175" i="11"/>
  <c r="M7" i="10"/>
  <c r="N241" i="8"/>
  <c r="AI173" i="3"/>
  <c r="AK173" i="3" s="1"/>
  <c r="I177" i="11"/>
  <c r="I9" i="10"/>
  <c r="K243" i="8"/>
  <c r="L174" i="3"/>
  <c r="G11" i="10"/>
  <c r="G179" i="11"/>
  <c r="I245" i="8"/>
  <c r="L176" i="3"/>
  <c r="N179" i="11"/>
  <c r="N11" i="10"/>
  <c r="Q245" i="8"/>
  <c r="K181" i="11"/>
  <c r="K13" i="10"/>
  <c r="L247" i="8"/>
  <c r="AM247" i="8" s="1"/>
  <c r="N183" i="11"/>
  <c r="N15" i="10"/>
  <c r="Q249" i="8"/>
  <c r="N189" i="11"/>
  <c r="N21" i="10"/>
  <c r="Q255" i="8"/>
  <c r="G190" i="11"/>
  <c r="G22" i="10"/>
  <c r="I256" i="8"/>
  <c r="L187" i="3"/>
  <c r="AK187" i="3"/>
  <c r="N190" i="11"/>
  <c r="N22" i="10"/>
  <c r="Q256" i="8"/>
  <c r="L189" i="3"/>
  <c r="K193" i="11"/>
  <c r="K25" i="10"/>
  <c r="L259" i="8"/>
  <c r="AM259" i="8" s="1"/>
  <c r="N193" i="11"/>
  <c r="N25" i="10"/>
  <c r="Q259" i="8"/>
  <c r="F194" i="11"/>
  <c r="F26" i="10"/>
  <c r="H260" i="8"/>
  <c r="N194" i="11"/>
  <c r="N26" i="10"/>
  <c r="Q260" i="8"/>
  <c r="G198" i="11"/>
  <c r="G30" i="10"/>
  <c r="I264" i="8"/>
  <c r="L195" i="3"/>
  <c r="N198" i="11"/>
  <c r="N30" i="10"/>
  <c r="Q264" i="8"/>
  <c r="G202" i="11"/>
  <c r="G34" i="10"/>
  <c r="I268" i="8"/>
  <c r="L199" i="3"/>
  <c r="N206" i="11"/>
  <c r="N38" i="10"/>
  <c r="Q272" i="8"/>
  <c r="AM205" i="3"/>
  <c r="L211" i="11"/>
  <c r="L43" i="10"/>
  <c r="M277" i="8"/>
  <c r="L215" i="11"/>
  <c r="L47" i="10"/>
  <c r="M281" i="8"/>
  <c r="L219" i="11"/>
  <c r="L51" i="10"/>
  <c r="M285" i="8"/>
  <c r="L223" i="11"/>
  <c r="L55" i="10"/>
  <c r="M289" i="8"/>
  <c r="L227" i="11"/>
  <c r="L59" i="10"/>
  <c r="M293" i="8"/>
  <c r="I6" i="12"/>
  <c r="I6" i="11"/>
  <c r="I6" i="9"/>
  <c r="K2" i="8"/>
  <c r="J228" i="3"/>
  <c r="L4" i="3"/>
  <c r="M8" i="12"/>
  <c r="M8" i="11"/>
  <c r="M8" i="9"/>
  <c r="N4" i="8"/>
  <c r="L7" i="5"/>
  <c r="G9" i="12"/>
  <c r="G9" i="11"/>
  <c r="G9" i="9"/>
  <c r="H8" i="5" s="1"/>
  <c r="I5" i="8"/>
  <c r="I10" i="12"/>
  <c r="I10" i="11"/>
  <c r="I10" i="9"/>
  <c r="K6" i="8"/>
  <c r="AK7" i="3"/>
  <c r="L8" i="3"/>
  <c r="M12" i="12"/>
  <c r="M12" i="11"/>
  <c r="M12" i="9"/>
  <c r="N8" i="8"/>
  <c r="L11" i="5"/>
  <c r="G13" i="12"/>
  <c r="G13" i="11"/>
  <c r="G13" i="9"/>
  <c r="H12" i="5" s="1"/>
  <c r="I14" i="12"/>
  <c r="I14" i="11"/>
  <c r="I14" i="9"/>
  <c r="K13" i="8"/>
  <c r="AK11" i="3"/>
  <c r="L12" i="3"/>
  <c r="M16" i="12"/>
  <c r="M16" i="11"/>
  <c r="M16" i="9"/>
  <c r="N15" i="8"/>
  <c r="L15" i="5"/>
  <c r="G17" i="12"/>
  <c r="G17" i="11"/>
  <c r="G17" i="9"/>
  <c r="H16" i="5" s="1"/>
  <c r="I16" i="8"/>
  <c r="I18" i="12"/>
  <c r="I18" i="11"/>
  <c r="I18" i="9"/>
  <c r="K17" i="8"/>
  <c r="AK15" i="3"/>
  <c r="L16" i="3"/>
  <c r="AM16" i="3"/>
  <c r="M20" i="12"/>
  <c r="M20" i="11"/>
  <c r="M20" i="9"/>
  <c r="N19" i="8"/>
  <c r="L19" i="5"/>
  <c r="G21" i="12"/>
  <c r="G21" i="11"/>
  <c r="G21" i="9"/>
  <c r="H20" i="5" s="1"/>
  <c r="I22" i="12"/>
  <c r="I22" i="11"/>
  <c r="I22" i="9"/>
  <c r="K24" i="8"/>
  <c r="L20" i="3"/>
  <c r="AM20" i="3"/>
  <c r="M24" i="12"/>
  <c r="M24" i="11"/>
  <c r="M24" i="9"/>
  <c r="N26" i="8"/>
  <c r="L23" i="5"/>
  <c r="G25" i="12"/>
  <c r="G25" i="11"/>
  <c r="G25" i="9"/>
  <c r="H24" i="5" s="1"/>
  <c r="I27" i="8"/>
  <c r="I26" i="12"/>
  <c r="I26" i="11"/>
  <c r="I26" i="9"/>
  <c r="K28" i="8"/>
  <c r="L24" i="3"/>
  <c r="M28" i="12"/>
  <c r="M28" i="11"/>
  <c r="M28" i="9"/>
  <c r="N30" i="8"/>
  <c r="L27" i="5"/>
  <c r="G29" i="12"/>
  <c r="G29" i="11"/>
  <c r="G29" i="9"/>
  <c r="H28" i="5" s="1"/>
  <c r="I30" i="12"/>
  <c r="I30" i="11"/>
  <c r="I30" i="9"/>
  <c r="K35" i="8"/>
  <c r="L28" i="3"/>
  <c r="M32" i="12"/>
  <c r="M32" i="11"/>
  <c r="M32" i="9"/>
  <c r="N37" i="8"/>
  <c r="L31" i="5"/>
  <c r="G33" i="12"/>
  <c r="G33" i="11"/>
  <c r="G33" i="9"/>
  <c r="H32" i="5" s="1"/>
  <c r="I38" i="8"/>
  <c r="I34" i="12"/>
  <c r="I34" i="11"/>
  <c r="I34" i="9"/>
  <c r="K39" i="8"/>
  <c r="L32" i="3"/>
  <c r="M36" i="12"/>
  <c r="M36" i="11"/>
  <c r="M36" i="9"/>
  <c r="N41" i="8"/>
  <c r="L35" i="5"/>
  <c r="G37" i="12"/>
  <c r="G37" i="11"/>
  <c r="G37" i="9"/>
  <c r="H36" i="5" s="1"/>
  <c r="I38" i="12"/>
  <c r="I38" i="11"/>
  <c r="I38" i="9"/>
  <c r="K46" i="8"/>
  <c r="L36" i="3"/>
  <c r="M40" i="12"/>
  <c r="M40" i="11"/>
  <c r="M40" i="9"/>
  <c r="N48" i="8"/>
  <c r="L39" i="5"/>
  <c r="G41" i="12"/>
  <c r="G41" i="11"/>
  <c r="G41" i="9"/>
  <c r="H40" i="5" s="1"/>
  <c r="I49" i="8"/>
  <c r="I42" i="12"/>
  <c r="I42" i="11"/>
  <c r="I42" i="9"/>
  <c r="K50" i="8"/>
  <c r="L40" i="3"/>
  <c r="M44" i="12"/>
  <c r="M44" i="11"/>
  <c r="M44" i="9"/>
  <c r="N52" i="8"/>
  <c r="L43" i="5"/>
  <c r="G45" i="12"/>
  <c r="G45" i="11"/>
  <c r="G45" i="9"/>
  <c r="H44" i="5" s="1"/>
  <c r="I46" i="12"/>
  <c r="I46" i="11"/>
  <c r="I46" i="9"/>
  <c r="K57" i="8"/>
  <c r="L44" i="3"/>
  <c r="AM44" i="3"/>
  <c r="M48" i="12"/>
  <c r="M48" i="11"/>
  <c r="M48" i="9"/>
  <c r="N59" i="8"/>
  <c r="L47" i="5"/>
  <c r="I49" i="12"/>
  <c r="I49" i="11"/>
  <c r="I49" i="9"/>
  <c r="K60" i="8"/>
  <c r="L50" i="12"/>
  <c r="L50" i="11"/>
  <c r="L50" i="9"/>
  <c r="M61" i="8"/>
  <c r="K49" i="5"/>
  <c r="F51" i="12"/>
  <c r="F51" i="11"/>
  <c r="F51" i="9"/>
  <c r="H62" i="8"/>
  <c r="C45" i="5"/>
  <c r="O51" i="12"/>
  <c r="O51" i="11"/>
  <c r="O51" i="9"/>
  <c r="O62" i="8"/>
  <c r="H52" i="12"/>
  <c r="H52" i="11"/>
  <c r="H52" i="9"/>
  <c r="I51" i="5" s="1"/>
  <c r="J63" i="8"/>
  <c r="J53" i="12"/>
  <c r="J53" i="11"/>
  <c r="J53" i="9"/>
  <c r="T50" i="3"/>
  <c r="L54" i="12"/>
  <c r="L54" i="11"/>
  <c r="L54" i="9"/>
  <c r="M68" i="8"/>
  <c r="K53" i="5"/>
  <c r="F55" i="12"/>
  <c r="F55" i="11"/>
  <c r="F55" i="9"/>
  <c r="H69" i="8"/>
  <c r="C48" i="5"/>
  <c r="O55" i="12"/>
  <c r="O55" i="11"/>
  <c r="O55" i="9"/>
  <c r="O69" i="8"/>
  <c r="H56" i="12"/>
  <c r="H56" i="11"/>
  <c r="H56" i="9"/>
  <c r="I55" i="5" s="1"/>
  <c r="J70" i="8"/>
  <c r="J57" i="12"/>
  <c r="J57" i="11"/>
  <c r="J57" i="9"/>
  <c r="T54" i="3"/>
  <c r="L58" i="12"/>
  <c r="L58" i="11"/>
  <c r="L58" i="9"/>
  <c r="M72" i="8"/>
  <c r="K57" i="5"/>
  <c r="F59" i="12"/>
  <c r="F59" i="11"/>
  <c r="F59" i="9"/>
  <c r="H73" i="8"/>
  <c r="C52" i="5"/>
  <c r="O59" i="12"/>
  <c r="O59" i="11"/>
  <c r="O59" i="9"/>
  <c r="O73" i="8"/>
  <c r="H60" i="12"/>
  <c r="H60" i="11"/>
  <c r="H60" i="9"/>
  <c r="I59" i="5" s="1"/>
  <c r="J74" i="8"/>
  <c r="J61" i="12"/>
  <c r="J61" i="11"/>
  <c r="J61" i="9"/>
  <c r="T58" i="3"/>
  <c r="L62" i="12"/>
  <c r="L62" i="11"/>
  <c r="L62" i="9"/>
  <c r="M79" i="8"/>
  <c r="K61" i="5"/>
  <c r="F63" i="12"/>
  <c r="F63" i="11"/>
  <c r="F63" i="9"/>
  <c r="H80" i="8"/>
  <c r="C55" i="5"/>
  <c r="O63" i="12"/>
  <c r="O63" i="11"/>
  <c r="O63" i="9"/>
  <c r="O80" i="8"/>
  <c r="H64" i="12"/>
  <c r="H64" i="11"/>
  <c r="H64" i="9"/>
  <c r="I63" i="5" s="1"/>
  <c r="J81" i="8"/>
  <c r="L65" i="12"/>
  <c r="L65" i="11"/>
  <c r="L65" i="9"/>
  <c r="M82" i="8"/>
  <c r="K64" i="5"/>
  <c r="G66" i="12"/>
  <c r="G66" i="11"/>
  <c r="G66" i="9"/>
  <c r="H65" i="5" s="1"/>
  <c r="I83" i="8"/>
  <c r="AI63" i="3"/>
  <c r="AM63" i="3" s="1"/>
  <c r="I67" i="12"/>
  <c r="I67" i="11"/>
  <c r="I67" i="9"/>
  <c r="K84" i="8"/>
  <c r="L65" i="3"/>
  <c r="M69" i="12"/>
  <c r="M69" i="11"/>
  <c r="M69" i="9"/>
  <c r="L68" i="5"/>
  <c r="G70" i="12"/>
  <c r="G70" i="11"/>
  <c r="G70" i="9"/>
  <c r="H69" i="5" s="1"/>
  <c r="I90" i="8"/>
  <c r="AI67" i="3"/>
  <c r="I71" i="12"/>
  <c r="I71" i="11"/>
  <c r="I71" i="9"/>
  <c r="K91" i="8"/>
  <c r="L69" i="3"/>
  <c r="M73" i="12"/>
  <c r="M73" i="11"/>
  <c r="M73" i="9"/>
  <c r="N93" i="8"/>
  <c r="L72" i="5"/>
  <c r="G74" i="12"/>
  <c r="G74" i="11"/>
  <c r="G74" i="9"/>
  <c r="H73" i="5" s="1"/>
  <c r="I94" i="8"/>
  <c r="AI71" i="3"/>
  <c r="AM71" i="3" s="1"/>
  <c r="I75" i="12"/>
  <c r="I75" i="11"/>
  <c r="I75" i="9"/>
  <c r="K95" i="8"/>
  <c r="L73" i="3"/>
  <c r="AM73" i="3"/>
  <c r="M77" i="12"/>
  <c r="M77" i="11"/>
  <c r="M77" i="9"/>
  <c r="L76" i="5"/>
  <c r="G78" i="12"/>
  <c r="G78" i="11"/>
  <c r="G78" i="9"/>
  <c r="H77" i="5" s="1"/>
  <c r="I101" i="8"/>
  <c r="AI75" i="3"/>
  <c r="I79" i="12"/>
  <c r="I79" i="11"/>
  <c r="I79" i="9"/>
  <c r="K102" i="8"/>
  <c r="L77" i="3"/>
  <c r="J82" i="12"/>
  <c r="J82" i="11"/>
  <c r="J82" i="9"/>
  <c r="T79" i="3"/>
  <c r="L83" i="12"/>
  <c r="L83" i="11"/>
  <c r="L83" i="9"/>
  <c r="M106" i="8"/>
  <c r="K82" i="5"/>
  <c r="F84" i="12"/>
  <c r="F84" i="11"/>
  <c r="F84" i="9"/>
  <c r="H107" i="8"/>
  <c r="C74" i="5"/>
  <c r="O84" i="12"/>
  <c r="O84" i="11"/>
  <c r="O84" i="9"/>
  <c r="O107" i="8"/>
  <c r="H85" i="12"/>
  <c r="H85" i="11"/>
  <c r="H85" i="9"/>
  <c r="I84" i="5" s="1"/>
  <c r="J86" i="12"/>
  <c r="J86" i="11"/>
  <c r="J86" i="9"/>
  <c r="T83" i="3"/>
  <c r="L87" i="12"/>
  <c r="L87" i="11"/>
  <c r="L87" i="9"/>
  <c r="M113" i="8"/>
  <c r="K86" i="5"/>
  <c r="F88" i="12"/>
  <c r="F88" i="11"/>
  <c r="F88" i="9"/>
  <c r="H114" i="8"/>
  <c r="C77" i="5"/>
  <c r="O88" i="12"/>
  <c r="O88" i="11"/>
  <c r="O88" i="9"/>
  <c r="O114" i="8"/>
  <c r="H89" i="12"/>
  <c r="H89" i="11"/>
  <c r="H89" i="9"/>
  <c r="I88" i="5" s="1"/>
  <c r="J115" i="8"/>
  <c r="J90" i="12"/>
  <c r="J90" i="11"/>
  <c r="J90" i="9"/>
  <c r="T87" i="3"/>
  <c r="L91" i="12"/>
  <c r="L91" i="11"/>
  <c r="L91" i="9"/>
  <c r="M117" i="8"/>
  <c r="K90" i="5"/>
  <c r="F92" i="12"/>
  <c r="F92" i="11"/>
  <c r="F92" i="9"/>
  <c r="H118" i="8"/>
  <c r="C81" i="5"/>
  <c r="O92" i="12"/>
  <c r="O92" i="11"/>
  <c r="O92" i="9"/>
  <c r="O118" i="8"/>
  <c r="H93" i="12"/>
  <c r="H93" i="11"/>
  <c r="H93" i="9"/>
  <c r="I92" i="5" s="1"/>
  <c r="J94" i="12"/>
  <c r="J94" i="11"/>
  <c r="J94" i="9"/>
  <c r="T91" i="3"/>
  <c r="G95" i="12"/>
  <c r="G95" i="11"/>
  <c r="G95" i="9"/>
  <c r="H94" i="5" s="1"/>
  <c r="I124" i="8"/>
  <c r="AK92" i="3"/>
  <c r="F96" i="12"/>
  <c r="F96" i="11"/>
  <c r="F96" i="9"/>
  <c r="H125" i="8"/>
  <c r="C84" i="5"/>
  <c r="O96" i="12"/>
  <c r="O96" i="11"/>
  <c r="O96" i="9"/>
  <c r="O125" i="8"/>
  <c r="G97" i="12"/>
  <c r="G97" i="11"/>
  <c r="G97" i="9"/>
  <c r="H96" i="5" s="1"/>
  <c r="I126" i="8"/>
  <c r="L94" i="3"/>
  <c r="D96" i="5"/>
  <c r="T94" i="3"/>
  <c r="I98" i="12"/>
  <c r="I98" i="11"/>
  <c r="I98" i="9"/>
  <c r="K127" i="8"/>
  <c r="AM95" i="3"/>
  <c r="T95" i="3"/>
  <c r="J99" i="12"/>
  <c r="J99" i="11"/>
  <c r="J99" i="9"/>
  <c r="N99" i="12"/>
  <c r="N99" i="11"/>
  <c r="N99" i="9"/>
  <c r="Q128" i="8"/>
  <c r="M98" i="5"/>
  <c r="E98" i="5"/>
  <c r="L100" i="12"/>
  <c r="L100" i="11"/>
  <c r="L100" i="9"/>
  <c r="M129" i="8"/>
  <c r="K99" i="5"/>
  <c r="H101" i="12"/>
  <c r="H101" i="11"/>
  <c r="H101" i="9"/>
  <c r="I100" i="5" s="1"/>
  <c r="F105" i="12"/>
  <c r="F105" i="11"/>
  <c r="F105" i="9"/>
  <c r="H137" i="8"/>
  <c r="C92" i="5"/>
  <c r="J106" i="12"/>
  <c r="J106" i="11"/>
  <c r="J106" i="9"/>
  <c r="F109" i="12"/>
  <c r="F109" i="11"/>
  <c r="F109" i="9"/>
  <c r="J111" i="12"/>
  <c r="J111" i="11"/>
  <c r="J111" i="9"/>
  <c r="O113" i="12"/>
  <c r="O113" i="11"/>
  <c r="O113" i="9"/>
  <c r="O148" i="8"/>
  <c r="I115" i="12"/>
  <c r="I115" i="11"/>
  <c r="I115" i="9"/>
  <c r="K150" i="8"/>
  <c r="AM112" i="3"/>
  <c r="L112" i="3"/>
  <c r="T112" i="3"/>
  <c r="M117" i="12"/>
  <c r="M117" i="11"/>
  <c r="M117" i="9"/>
  <c r="L116" i="5"/>
  <c r="L124" i="12"/>
  <c r="L124" i="11"/>
  <c r="L124" i="9"/>
  <c r="M164" i="8"/>
  <c r="K123" i="5"/>
  <c r="H126" i="12"/>
  <c r="H126" i="11"/>
  <c r="H126" i="9"/>
  <c r="I125" i="5" s="1"/>
  <c r="J168" i="8"/>
  <c r="K128" i="12"/>
  <c r="K128" i="11"/>
  <c r="K128" i="9"/>
  <c r="J127" i="5" s="1"/>
  <c r="W127" i="5" s="1"/>
  <c r="T128" i="12" s="1"/>
  <c r="L170" i="8"/>
  <c r="AM170" i="8" s="1"/>
  <c r="G130" i="12"/>
  <c r="G130" i="11"/>
  <c r="G130" i="9"/>
  <c r="H129" i="5" s="1"/>
  <c r="I174" i="8"/>
  <c r="L127" i="3"/>
  <c r="D129" i="5"/>
  <c r="T127" i="3"/>
  <c r="F137" i="12"/>
  <c r="F137" i="11"/>
  <c r="F137" i="9"/>
  <c r="H183" i="8"/>
  <c r="C123" i="5"/>
  <c r="J139" i="12"/>
  <c r="J139" i="11"/>
  <c r="J139" i="9"/>
  <c r="N139" i="12"/>
  <c r="N139" i="11"/>
  <c r="N139" i="9"/>
  <c r="E138" i="5"/>
  <c r="M138" i="5"/>
  <c r="J142" i="12"/>
  <c r="J142" i="11"/>
  <c r="J142" i="9"/>
  <c r="M144" i="12"/>
  <c r="M144" i="11"/>
  <c r="M144" i="9"/>
  <c r="L143" i="5"/>
  <c r="AI141" i="3"/>
  <c r="M147" i="12"/>
  <c r="M147" i="11"/>
  <c r="M147" i="9"/>
  <c r="L146" i="5"/>
  <c r="I149" i="12"/>
  <c r="I149" i="11"/>
  <c r="I149" i="9"/>
  <c r="L151" i="12"/>
  <c r="L151" i="11"/>
  <c r="L151" i="9"/>
  <c r="M205" i="8"/>
  <c r="K150" i="5"/>
  <c r="H153" i="12"/>
  <c r="H153" i="11"/>
  <c r="H153" i="9"/>
  <c r="I152" i="5" s="1"/>
  <c r="J207" i="8"/>
  <c r="L150" i="3"/>
  <c r="D156" i="5"/>
  <c r="T154" i="3"/>
  <c r="N163" i="12"/>
  <c r="N163" i="11"/>
  <c r="N163" i="9"/>
  <c r="Q223" i="8"/>
  <c r="E162" i="5"/>
  <c r="M162" i="5"/>
  <c r="G164" i="12"/>
  <c r="G164" i="11"/>
  <c r="G164" i="9"/>
  <c r="H163" i="5" s="1"/>
  <c r="I224" i="8"/>
  <c r="L161" i="3"/>
  <c r="AK161" i="3"/>
  <c r="K166" i="12"/>
  <c r="K166" i="11"/>
  <c r="K166" i="9"/>
  <c r="J165" i="5" s="1"/>
  <c r="L228" i="8"/>
  <c r="AM228" i="8" s="1"/>
  <c r="F168" i="12"/>
  <c r="F168" i="11"/>
  <c r="F168" i="9"/>
  <c r="H230" i="8"/>
  <c r="C154" i="5"/>
  <c r="J170" i="12"/>
  <c r="J170" i="11"/>
  <c r="J170" i="9"/>
  <c r="N170" i="12"/>
  <c r="N170" i="11"/>
  <c r="N170" i="9"/>
  <c r="Q234" i="8"/>
  <c r="E169" i="5"/>
  <c r="M169" i="5"/>
  <c r="O172" i="12"/>
  <c r="O172" i="11"/>
  <c r="O172" i="9"/>
  <c r="O236" i="8"/>
  <c r="J177" i="11"/>
  <c r="J9" i="10"/>
  <c r="L181" i="11"/>
  <c r="L13" i="10"/>
  <c r="M247" i="8"/>
  <c r="H183" i="11"/>
  <c r="H15" i="10"/>
  <c r="J249" i="8"/>
  <c r="L180" i="3"/>
  <c r="T184" i="3"/>
  <c r="G194" i="11"/>
  <c r="G26" i="10"/>
  <c r="I260" i="8"/>
  <c r="L191" i="3"/>
  <c r="K196" i="11"/>
  <c r="K28" i="10"/>
  <c r="L262" i="8"/>
  <c r="AM262" i="8" s="1"/>
  <c r="H198" i="11"/>
  <c r="H30" i="10"/>
  <c r="J264" i="8"/>
  <c r="K200" i="11"/>
  <c r="K32" i="10"/>
  <c r="L266" i="8"/>
  <c r="AM266" i="8" s="1"/>
  <c r="I202" i="11"/>
  <c r="I34" i="10"/>
  <c r="K268" i="8"/>
  <c r="L204" i="11"/>
  <c r="L36" i="10"/>
  <c r="M270" i="8"/>
  <c r="H206" i="11"/>
  <c r="H38" i="10"/>
  <c r="J272" i="8"/>
  <c r="L203" i="3"/>
  <c r="H95" i="12"/>
  <c r="H95" i="11"/>
  <c r="H95" i="9"/>
  <c r="I94" i="5" s="1"/>
  <c r="J124" i="8"/>
  <c r="J96" i="12"/>
  <c r="J96" i="11"/>
  <c r="J96" i="9"/>
  <c r="L97" i="12"/>
  <c r="L97" i="11"/>
  <c r="L97" i="9"/>
  <c r="M126" i="8"/>
  <c r="K96" i="5"/>
  <c r="F98" i="12"/>
  <c r="F98" i="11"/>
  <c r="F98" i="9"/>
  <c r="H127" i="8"/>
  <c r="C86" i="5"/>
  <c r="O98" i="12"/>
  <c r="O98" i="11"/>
  <c r="O98" i="9"/>
  <c r="O127" i="8"/>
  <c r="H99" i="12"/>
  <c r="H99" i="11"/>
  <c r="H99" i="9"/>
  <c r="I98" i="5" s="1"/>
  <c r="J128" i="8"/>
  <c r="J100" i="12"/>
  <c r="J100" i="11"/>
  <c r="J100" i="9"/>
  <c r="L101" i="12"/>
  <c r="L101" i="11"/>
  <c r="L101" i="9"/>
  <c r="K100" i="5"/>
  <c r="F102" i="12"/>
  <c r="F102" i="11"/>
  <c r="F102" i="9"/>
  <c r="H134" i="8"/>
  <c r="C89" i="5"/>
  <c r="O102" i="12"/>
  <c r="O102" i="11"/>
  <c r="O102" i="9"/>
  <c r="O134" i="8"/>
  <c r="H103" i="12"/>
  <c r="H103" i="11"/>
  <c r="H103" i="9"/>
  <c r="I102" i="5" s="1"/>
  <c r="J135" i="8"/>
  <c r="J104" i="12"/>
  <c r="J104" i="11"/>
  <c r="J104" i="9"/>
  <c r="L105" i="12"/>
  <c r="L105" i="11"/>
  <c r="L105" i="9"/>
  <c r="M137" i="8"/>
  <c r="K104" i="5"/>
  <c r="F106" i="12"/>
  <c r="F106" i="11"/>
  <c r="F106" i="9"/>
  <c r="H138" i="8"/>
  <c r="C93" i="5"/>
  <c r="O106" i="12"/>
  <c r="O106" i="11"/>
  <c r="O106" i="9"/>
  <c r="O138" i="8"/>
  <c r="H107" i="12"/>
  <c r="H107" i="11"/>
  <c r="H107" i="9"/>
  <c r="I106" i="5" s="1"/>
  <c r="J139" i="8"/>
  <c r="J108" i="12"/>
  <c r="J108" i="11"/>
  <c r="J108" i="9"/>
  <c r="L109" i="12"/>
  <c r="L109" i="11"/>
  <c r="L109" i="9"/>
  <c r="K108" i="5"/>
  <c r="F110" i="12"/>
  <c r="F110" i="11"/>
  <c r="F110" i="9"/>
  <c r="H145" i="8"/>
  <c r="C96" i="5"/>
  <c r="O110" i="12"/>
  <c r="O110" i="11"/>
  <c r="O110" i="9"/>
  <c r="O145" i="8"/>
  <c r="H111" i="12"/>
  <c r="H111" i="11"/>
  <c r="H111" i="9"/>
  <c r="I110" i="5" s="1"/>
  <c r="J146" i="8"/>
  <c r="J112" i="12"/>
  <c r="J112" i="11"/>
  <c r="J112" i="9"/>
  <c r="L113" i="12"/>
  <c r="L113" i="11"/>
  <c r="L113" i="9"/>
  <c r="M148" i="8"/>
  <c r="K112" i="5"/>
  <c r="F114" i="12"/>
  <c r="F114" i="11"/>
  <c r="F114" i="9"/>
  <c r="H149" i="8"/>
  <c r="C100" i="5"/>
  <c r="O114" i="12"/>
  <c r="O114" i="11"/>
  <c r="O114" i="9"/>
  <c r="O149" i="8"/>
  <c r="H115" i="12"/>
  <c r="H115" i="11"/>
  <c r="H115" i="9"/>
  <c r="I114" i="5" s="1"/>
  <c r="J150" i="8"/>
  <c r="J116" i="12"/>
  <c r="J116" i="11"/>
  <c r="J116" i="9"/>
  <c r="L117" i="12"/>
  <c r="L117" i="11"/>
  <c r="L117" i="9"/>
  <c r="K116" i="5"/>
  <c r="F118" i="12"/>
  <c r="F118" i="11"/>
  <c r="F118" i="9"/>
  <c r="H156" i="8"/>
  <c r="C104" i="5"/>
  <c r="O118" i="12"/>
  <c r="O118" i="11"/>
  <c r="O118" i="9"/>
  <c r="O156" i="8"/>
  <c r="H119" i="12"/>
  <c r="H119" i="11"/>
  <c r="H119" i="9"/>
  <c r="I118" i="5" s="1"/>
  <c r="J157" i="8"/>
  <c r="J120" i="12"/>
  <c r="J120" i="11"/>
  <c r="J120" i="9"/>
  <c r="L121" i="12"/>
  <c r="L121" i="11"/>
  <c r="L121" i="9"/>
  <c r="M159" i="8"/>
  <c r="K120" i="5"/>
  <c r="F122" i="12"/>
  <c r="F122" i="11"/>
  <c r="F122" i="9"/>
  <c r="H162" i="8"/>
  <c r="C108" i="5"/>
  <c r="O122" i="12"/>
  <c r="O122" i="11"/>
  <c r="O122" i="9"/>
  <c r="O162" i="8"/>
  <c r="H123" i="12"/>
  <c r="H123" i="11"/>
  <c r="H123" i="9"/>
  <c r="I122" i="5" s="1"/>
  <c r="J163" i="8"/>
  <c r="J124" i="12"/>
  <c r="J124" i="11"/>
  <c r="J124" i="9"/>
  <c r="L125" i="12"/>
  <c r="L125" i="11"/>
  <c r="L125" i="9"/>
  <c r="M165" i="8"/>
  <c r="K124" i="5"/>
  <c r="F126" i="12"/>
  <c r="F126" i="11"/>
  <c r="F126" i="9"/>
  <c r="H168" i="8"/>
  <c r="C112" i="5"/>
  <c r="O126" i="12"/>
  <c r="O126" i="11"/>
  <c r="O126" i="9"/>
  <c r="O168" i="8"/>
  <c r="H127" i="12"/>
  <c r="H127" i="11"/>
  <c r="H127" i="9"/>
  <c r="I126" i="5" s="1"/>
  <c r="J169" i="8"/>
  <c r="J128" i="12"/>
  <c r="J128" i="11"/>
  <c r="J128" i="9"/>
  <c r="L129" i="12"/>
  <c r="L129" i="11"/>
  <c r="L129" i="9"/>
  <c r="M171" i="8"/>
  <c r="K128" i="5"/>
  <c r="F130" i="12"/>
  <c r="F130" i="11"/>
  <c r="F130" i="9"/>
  <c r="H174" i="8"/>
  <c r="C116" i="5"/>
  <c r="O130" i="12"/>
  <c r="O130" i="11"/>
  <c r="O130" i="9"/>
  <c r="O174" i="8"/>
  <c r="H131" i="12"/>
  <c r="H131" i="11"/>
  <c r="H131" i="9"/>
  <c r="I130" i="5" s="1"/>
  <c r="J175" i="8"/>
  <c r="J132" i="12"/>
  <c r="J132" i="11"/>
  <c r="J132" i="9"/>
  <c r="N132" i="12"/>
  <c r="N132" i="11"/>
  <c r="N132" i="9"/>
  <c r="Q176" i="8"/>
  <c r="M131" i="5"/>
  <c r="E131" i="5"/>
  <c r="L133" i="12"/>
  <c r="L133" i="11"/>
  <c r="L133" i="9"/>
  <c r="M177" i="8"/>
  <c r="K132" i="5"/>
  <c r="F134" i="12"/>
  <c r="F134" i="11"/>
  <c r="F134" i="9"/>
  <c r="H180" i="8"/>
  <c r="C120" i="5"/>
  <c r="O134" i="12"/>
  <c r="O134" i="11"/>
  <c r="O134" i="9"/>
  <c r="O180" i="8"/>
  <c r="H135" i="12"/>
  <c r="H135" i="11"/>
  <c r="H135" i="9"/>
  <c r="I134" i="5" s="1"/>
  <c r="J181" i="8"/>
  <c r="J136" i="12"/>
  <c r="J136" i="11"/>
  <c r="J136" i="9"/>
  <c r="M137" i="12"/>
  <c r="M137" i="11"/>
  <c r="M137" i="9"/>
  <c r="N183" i="8"/>
  <c r="L136" i="5"/>
  <c r="G138" i="12"/>
  <c r="G138" i="11"/>
  <c r="G138" i="9"/>
  <c r="H137" i="5" s="1"/>
  <c r="I186" i="8"/>
  <c r="I139" i="12"/>
  <c r="I139" i="11"/>
  <c r="I139" i="9"/>
  <c r="F141" i="12"/>
  <c r="F141" i="11"/>
  <c r="F141" i="9"/>
  <c r="C127" i="5"/>
  <c r="O141" i="12"/>
  <c r="O141" i="11"/>
  <c r="O141" i="9"/>
  <c r="H142" i="12"/>
  <c r="H142" i="11"/>
  <c r="H142" i="9"/>
  <c r="I141" i="5" s="1"/>
  <c r="J187" i="8"/>
  <c r="J143" i="12"/>
  <c r="J143" i="11"/>
  <c r="J143" i="9"/>
  <c r="N143" i="12"/>
  <c r="N143" i="11"/>
  <c r="N143" i="9"/>
  <c r="E142" i="5"/>
  <c r="M142" i="5"/>
  <c r="L144" i="12"/>
  <c r="L144" i="11"/>
  <c r="L144" i="9"/>
  <c r="K143" i="5"/>
  <c r="G145" i="12"/>
  <c r="G145" i="11"/>
  <c r="G145" i="9"/>
  <c r="H144" i="5" s="1"/>
  <c r="I146" i="12"/>
  <c r="I146" i="11"/>
  <c r="I146" i="9"/>
  <c r="K188" i="8"/>
  <c r="M148" i="12"/>
  <c r="M148" i="11"/>
  <c r="M148" i="9"/>
  <c r="L147" i="5"/>
  <c r="G149" i="12"/>
  <c r="G149" i="11"/>
  <c r="G149" i="9"/>
  <c r="H148" i="5" s="1"/>
  <c r="I150" i="12"/>
  <c r="I150" i="11"/>
  <c r="I150" i="9"/>
  <c r="K189" i="8"/>
  <c r="M152" i="12"/>
  <c r="M152" i="11"/>
  <c r="M152" i="9"/>
  <c r="N206" i="8"/>
  <c r="L151" i="5"/>
  <c r="G153" i="12"/>
  <c r="G153" i="11"/>
  <c r="G153" i="9"/>
  <c r="H152" i="5" s="1"/>
  <c r="I207" i="8"/>
  <c r="I154" i="12"/>
  <c r="I154" i="11"/>
  <c r="I154" i="9"/>
  <c r="K210" i="8"/>
  <c r="M156" i="12"/>
  <c r="M156" i="11"/>
  <c r="M156" i="9"/>
  <c r="N212" i="8"/>
  <c r="L155" i="5"/>
  <c r="G157" i="12"/>
  <c r="G157" i="11"/>
  <c r="G157" i="9"/>
  <c r="H156" i="5" s="1"/>
  <c r="I213" i="8"/>
  <c r="I158" i="12"/>
  <c r="I158" i="11"/>
  <c r="I158" i="9"/>
  <c r="K216" i="8"/>
  <c r="M160" i="12"/>
  <c r="M160" i="11"/>
  <c r="M160" i="9"/>
  <c r="N218" i="8"/>
  <c r="L159" i="5"/>
  <c r="G161" i="12"/>
  <c r="G161" i="11"/>
  <c r="G161" i="9"/>
  <c r="H160" i="5" s="1"/>
  <c r="I219" i="8"/>
  <c r="I162" i="12"/>
  <c r="I162" i="11"/>
  <c r="I162" i="9"/>
  <c r="K222" i="8"/>
  <c r="M164" i="12"/>
  <c r="M164" i="11"/>
  <c r="M164" i="9"/>
  <c r="N224" i="8"/>
  <c r="L163" i="5"/>
  <c r="G165" i="12"/>
  <c r="G165" i="11"/>
  <c r="G165" i="9"/>
  <c r="H164" i="5" s="1"/>
  <c r="I225" i="8"/>
  <c r="I166" i="12"/>
  <c r="I166" i="11"/>
  <c r="I166" i="9"/>
  <c r="K228" i="8"/>
  <c r="M168" i="12"/>
  <c r="M168" i="11"/>
  <c r="M168" i="9"/>
  <c r="N230" i="8"/>
  <c r="L167" i="5"/>
  <c r="G169" i="12"/>
  <c r="G169" i="11"/>
  <c r="G169" i="9"/>
  <c r="H168" i="5" s="1"/>
  <c r="I231" i="8"/>
  <c r="I170" i="12"/>
  <c r="I170" i="11"/>
  <c r="I170" i="9"/>
  <c r="K234" i="8"/>
  <c r="M172" i="12"/>
  <c r="M172" i="11"/>
  <c r="M172" i="9"/>
  <c r="N236" i="8"/>
  <c r="L171" i="5"/>
  <c r="G173" i="12"/>
  <c r="G173" i="11"/>
  <c r="G173" i="9"/>
  <c r="H172" i="5" s="1"/>
  <c r="I237" i="8"/>
  <c r="I174" i="11"/>
  <c r="I6" i="10"/>
  <c r="K240" i="8"/>
  <c r="M176" i="11"/>
  <c r="M8" i="10"/>
  <c r="N242" i="8"/>
  <c r="H177" i="11"/>
  <c r="H9" i="10"/>
  <c r="J243" i="8"/>
  <c r="M179" i="11"/>
  <c r="M11" i="10"/>
  <c r="N245" i="8"/>
  <c r="G180" i="11"/>
  <c r="G12" i="10"/>
  <c r="I246" i="8"/>
  <c r="J181" i="11"/>
  <c r="J13" i="10"/>
  <c r="M182" i="11"/>
  <c r="M14" i="10"/>
  <c r="N248" i="8"/>
  <c r="G183" i="11"/>
  <c r="G15" i="10"/>
  <c r="I249" i="8"/>
  <c r="I184" i="11"/>
  <c r="I16" i="10"/>
  <c r="K250" i="8"/>
  <c r="M186" i="11"/>
  <c r="M18" i="10"/>
  <c r="N252" i="8"/>
  <c r="G187" i="11"/>
  <c r="G19" i="10"/>
  <c r="I253" i="8"/>
  <c r="I188" i="11"/>
  <c r="I20" i="10"/>
  <c r="K254" i="8"/>
  <c r="M190" i="11"/>
  <c r="M22" i="10"/>
  <c r="N256" i="8"/>
  <c r="G191" i="11"/>
  <c r="G23" i="10"/>
  <c r="I257" i="8"/>
  <c r="I192" i="11"/>
  <c r="I24" i="10"/>
  <c r="K258" i="8"/>
  <c r="O194" i="11"/>
  <c r="O26" i="10"/>
  <c r="O260" i="8"/>
  <c r="H195" i="11"/>
  <c r="H27" i="10"/>
  <c r="J261" i="8"/>
  <c r="J196" i="11"/>
  <c r="J28" i="10"/>
  <c r="L197" i="11"/>
  <c r="L29" i="10"/>
  <c r="M263" i="8"/>
  <c r="F198" i="11"/>
  <c r="F30" i="10"/>
  <c r="H264" i="8"/>
  <c r="O198" i="11"/>
  <c r="O30" i="10"/>
  <c r="O264" i="8"/>
  <c r="H199" i="11"/>
  <c r="H31" i="10"/>
  <c r="J265" i="8"/>
  <c r="J200" i="11"/>
  <c r="J32" i="10"/>
  <c r="L201" i="11"/>
  <c r="L33" i="10"/>
  <c r="M267" i="8"/>
  <c r="F202" i="11"/>
  <c r="F34" i="10"/>
  <c r="H268" i="8"/>
  <c r="I203" i="11"/>
  <c r="I35" i="10"/>
  <c r="K269" i="8"/>
  <c r="M205" i="11"/>
  <c r="M37" i="10"/>
  <c r="N271" i="8"/>
  <c r="G206" i="11"/>
  <c r="G38" i="10"/>
  <c r="I272" i="8"/>
  <c r="I207" i="11"/>
  <c r="I39" i="10"/>
  <c r="K273" i="8"/>
  <c r="M209" i="11"/>
  <c r="M41" i="10"/>
  <c r="N275" i="8"/>
  <c r="G210" i="11"/>
  <c r="G42" i="10"/>
  <c r="I276" i="8"/>
  <c r="J211" i="11"/>
  <c r="J43" i="10"/>
  <c r="L212" i="11"/>
  <c r="L44" i="10"/>
  <c r="M278" i="8"/>
  <c r="F213" i="11"/>
  <c r="F45" i="10"/>
  <c r="H279" i="8"/>
  <c r="O213" i="11"/>
  <c r="O45" i="10"/>
  <c r="O279" i="8"/>
  <c r="H214" i="11"/>
  <c r="H46" i="10"/>
  <c r="J280" i="8"/>
  <c r="J215" i="11"/>
  <c r="J47" i="10"/>
  <c r="L216" i="11"/>
  <c r="L48" i="10"/>
  <c r="M282" i="8"/>
  <c r="F217" i="11"/>
  <c r="F49" i="10"/>
  <c r="H283" i="8"/>
  <c r="O217" i="11"/>
  <c r="O49" i="10"/>
  <c r="O283" i="8"/>
  <c r="H218" i="11"/>
  <c r="H50" i="10"/>
  <c r="J284" i="8"/>
  <c r="J219" i="11"/>
  <c r="J51" i="10"/>
  <c r="L220" i="11"/>
  <c r="L52" i="10"/>
  <c r="M286" i="8"/>
  <c r="AN217" i="3"/>
  <c r="F221" i="11"/>
  <c r="F53" i="10"/>
  <c r="H287" i="8"/>
  <c r="O221" i="11"/>
  <c r="O53" i="10"/>
  <c r="O287" i="8"/>
  <c r="H222" i="11"/>
  <c r="H54" i="10"/>
  <c r="J288" i="8"/>
  <c r="J223" i="11"/>
  <c r="J55" i="10"/>
  <c r="L224" i="11"/>
  <c r="L56" i="10"/>
  <c r="M290" i="8"/>
  <c r="AN221" i="3"/>
  <c r="F225" i="11"/>
  <c r="F57" i="10"/>
  <c r="H291" i="8"/>
  <c r="O225" i="11"/>
  <c r="O57" i="10"/>
  <c r="O291" i="8"/>
  <c r="H226" i="11"/>
  <c r="H58" i="10"/>
  <c r="J292" i="8"/>
  <c r="J227" i="11"/>
  <c r="J59" i="10"/>
  <c r="L228" i="11"/>
  <c r="L60" i="10"/>
  <c r="M294" i="8"/>
  <c r="H229" i="11"/>
  <c r="H61" i="10"/>
  <c r="J295" i="8"/>
  <c r="M100" i="12"/>
  <c r="M100" i="11"/>
  <c r="M100" i="9"/>
  <c r="N129" i="8"/>
  <c r="L99" i="5"/>
  <c r="G101" i="12"/>
  <c r="G101" i="11"/>
  <c r="G101" i="9"/>
  <c r="H100" i="5" s="1"/>
  <c r="I102" i="12"/>
  <c r="I102" i="11"/>
  <c r="I102" i="9"/>
  <c r="K134" i="8"/>
  <c r="M104" i="12"/>
  <c r="M104" i="11"/>
  <c r="M104" i="9"/>
  <c r="N136" i="8"/>
  <c r="L103" i="5"/>
  <c r="G105" i="12"/>
  <c r="G105" i="11"/>
  <c r="G105" i="9"/>
  <c r="H104" i="5" s="1"/>
  <c r="I137" i="8"/>
  <c r="I106" i="12"/>
  <c r="I106" i="11"/>
  <c r="I106" i="9"/>
  <c r="K138" i="8"/>
  <c r="M108" i="12"/>
  <c r="M108" i="11"/>
  <c r="M108" i="9"/>
  <c r="N140" i="8"/>
  <c r="L107" i="5"/>
  <c r="G109" i="12"/>
  <c r="G109" i="11"/>
  <c r="G109" i="9"/>
  <c r="H108" i="5" s="1"/>
  <c r="I110" i="12"/>
  <c r="I110" i="11"/>
  <c r="I110" i="9"/>
  <c r="K145" i="8"/>
  <c r="M112" i="12"/>
  <c r="M112" i="11"/>
  <c r="M112" i="9"/>
  <c r="N147" i="8"/>
  <c r="L111" i="5"/>
  <c r="G113" i="12"/>
  <c r="G113" i="11"/>
  <c r="G113" i="9"/>
  <c r="H112" i="5" s="1"/>
  <c r="I148" i="8"/>
  <c r="I114" i="12"/>
  <c r="I114" i="11"/>
  <c r="I114" i="9"/>
  <c r="K149" i="8"/>
  <c r="M116" i="12"/>
  <c r="M116" i="11"/>
  <c r="M116" i="9"/>
  <c r="N151" i="8"/>
  <c r="L115" i="5"/>
  <c r="G117" i="12"/>
  <c r="G117" i="11"/>
  <c r="G117" i="9"/>
  <c r="H116" i="5" s="1"/>
  <c r="I118" i="12"/>
  <c r="I118" i="11"/>
  <c r="I118" i="9"/>
  <c r="K156" i="8"/>
  <c r="M120" i="12"/>
  <c r="M120" i="11"/>
  <c r="M120" i="9"/>
  <c r="N158" i="8"/>
  <c r="L119" i="5"/>
  <c r="G121" i="12"/>
  <c r="G121" i="11"/>
  <c r="G121" i="9"/>
  <c r="H120" i="5" s="1"/>
  <c r="I159" i="8"/>
  <c r="I122" i="12"/>
  <c r="I122" i="11"/>
  <c r="I122" i="9"/>
  <c r="K162" i="8"/>
  <c r="M124" i="12"/>
  <c r="M124" i="11"/>
  <c r="M124" i="9"/>
  <c r="N164" i="8"/>
  <c r="L123" i="5"/>
  <c r="G125" i="12"/>
  <c r="G125" i="11"/>
  <c r="G125" i="9"/>
  <c r="H124" i="5" s="1"/>
  <c r="I165" i="8"/>
  <c r="I126" i="12"/>
  <c r="I126" i="11"/>
  <c r="I126" i="9"/>
  <c r="K168" i="8"/>
  <c r="M128" i="12"/>
  <c r="M128" i="11"/>
  <c r="M128" i="9"/>
  <c r="N170" i="8"/>
  <c r="L127" i="5"/>
  <c r="G129" i="12"/>
  <c r="G129" i="11"/>
  <c r="G129" i="9"/>
  <c r="H128" i="5" s="1"/>
  <c r="I171" i="8"/>
  <c r="I130" i="12"/>
  <c r="I130" i="11"/>
  <c r="I130" i="9"/>
  <c r="K174" i="8"/>
  <c r="M132" i="12"/>
  <c r="M132" i="11"/>
  <c r="M132" i="9"/>
  <c r="N176" i="8"/>
  <c r="L131" i="5"/>
  <c r="G133" i="12"/>
  <c r="G133" i="11"/>
  <c r="I177" i="8"/>
  <c r="G133" i="9"/>
  <c r="H132" i="5" s="1"/>
  <c r="I134" i="12"/>
  <c r="I134" i="11"/>
  <c r="I134" i="9"/>
  <c r="K180" i="8"/>
  <c r="M136" i="12"/>
  <c r="M136" i="11"/>
  <c r="M136" i="9"/>
  <c r="N182" i="8"/>
  <c r="L135" i="5"/>
  <c r="H137" i="12"/>
  <c r="H137" i="11"/>
  <c r="H137" i="9"/>
  <c r="I136" i="5" s="1"/>
  <c r="J183" i="8"/>
  <c r="J138" i="12"/>
  <c r="J138" i="11"/>
  <c r="J138" i="9"/>
  <c r="L139" i="12"/>
  <c r="L139" i="11"/>
  <c r="L139" i="9"/>
  <c r="K138" i="5"/>
  <c r="F140" i="12"/>
  <c r="F140" i="11"/>
  <c r="F140" i="9"/>
  <c r="C126" i="5"/>
  <c r="O140" i="12"/>
  <c r="O140" i="11"/>
  <c r="O140" i="9"/>
  <c r="I141" i="12"/>
  <c r="I141" i="11"/>
  <c r="I141" i="9"/>
  <c r="M143" i="12"/>
  <c r="M143" i="11"/>
  <c r="M143" i="9"/>
  <c r="L142" i="5"/>
  <c r="G144" i="12"/>
  <c r="G144" i="11"/>
  <c r="G144" i="9"/>
  <c r="H143" i="5" s="1"/>
  <c r="J145" i="12"/>
  <c r="J145" i="11"/>
  <c r="J145" i="9"/>
  <c r="L146" i="12"/>
  <c r="L146" i="11"/>
  <c r="L146" i="9"/>
  <c r="M188" i="8"/>
  <c r="K145" i="5"/>
  <c r="F147" i="12"/>
  <c r="F147" i="11"/>
  <c r="F147" i="9"/>
  <c r="C133" i="5"/>
  <c r="O147" i="12"/>
  <c r="O147" i="11"/>
  <c r="O147" i="9"/>
  <c r="H148" i="12"/>
  <c r="H148" i="11"/>
  <c r="H148" i="9"/>
  <c r="I147" i="5" s="1"/>
  <c r="J149" i="12"/>
  <c r="J149" i="11"/>
  <c r="J149" i="9"/>
  <c r="L150" i="12"/>
  <c r="L150" i="11"/>
  <c r="L150" i="9"/>
  <c r="M189" i="8"/>
  <c r="K149" i="5"/>
  <c r="F151" i="12"/>
  <c r="F151" i="9"/>
  <c r="F151" i="11"/>
  <c r="H205" i="8"/>
  <c r="C137" i="5"/>
  <c r="O151" i="12"/>
  <c r="O151" i="11"/>
  <c r="O151" i="9"/>
  <c r="O205" i="8"/>
  <c r="H152" i="12"/>
  <c r="H152" i="11"/>
  <c r="H152" i="9"/>
  <c r="I151" i="5" s="1"/>
  <c r="J206" i="8"/>
  <c r="J153" i="12"/>
  <c r="J153" i="11"/>
  <c r="J153" i="9"/>
  <c r="L154" i="12"/>
  <c r="L154" i="11"/>
  <c r="L154" i="9"/>
  <c r="M210" i="8"/>
  <c r="K153" i="5"/>
  <c r="F155" i="12"/>
  <c r="F155" i="11"/>
  <c r="F155" i="9"/>
  <c r="H211" i="8"/>
  <c r="C141" i="5"/>
  <c r="O155" i="12"/>
  <c r="O155" i="11"/>
  <c r="O155" i="9"/>
  <c r="O211" i="8"/>
  <c r="H156" i="12"/>
  <c r="H156" i="11"/>
  <c r="H156" i="9"/>
  <c r="I155" i="5" s="1"/>
  <c r="J212" i="8"/>
  <c r="J157" i="12"/>
  <c r="J157" i="11"/>
  <c r="J157" i="9"/>
  <c r="L158" i="12"/>
  <c r="L158" i="11"/>
  <c r="L158" i="9"/>
  <c r="M216" i="8"/>
  <c r="K157" i="5"/>
  <c r="F159" i="12"/>
  <c r="F159" i="11"/>
  <c r="F159" i="9"/>
  <c r="H217" i="8"/>
  <c r="C145" i="5"/>
  <c r="O159" i="12"/>
  <c r="O159" i="11"/>
  <c r="O159" i="9"/>
  <c r="O217" i="8"/>
  <c r="H160" i="12"/>
  <c r="H160" i="11"/>
  <c r="H160" i="9"/>
  <c r="I159" i="5" s="1"/>
  <c r="J218" i="8"/>
  <c r="J161" i="12"/>
  <c r="J161" i="11"/>
  <c r="J161" i="9"/>
  <c r="L162" i="12"/>
  <c r="L162" i="11"/>
  <c r="L162" i="9"/>
  <c r="M222" i="8"/>
  <c r="K161" i="5"/>
  <c r="F163" i="12"/>
  <c r="F163" i="11"/>
  <c r="F163" i="9"/>
  <c r="H223" i="8"/>
  <c r="C149" i="5"/>
  <c r="O163" i="12"/>
  <c r="O163" i="11"/>
  <c r="O163" i="9"/>
  <c r="O223" i="8"/>
  <c r="H164" i="12"/>
  <c r="H164" i="11"/>
  <c r="H164" i="9"/>
  <c r="I163" i="5" s="1"/>
  <c r="J224" i="8"/>
  <c r="J165" i="12"/>
  <c r="J165" i="11"/>
  <c r="J165" i="9"/>
  <c r="L166" i="12"/>
  <c r="L166" i="11"/>
  <c r="L166" i="9"/>
  <c r="M228" i="8"/>
  <c r="K165" i="5"/>
  <c r="F167" i="12"/>
  <c r="F167" i="11"/>
  <c r="F167" i="9"/>
  <c r="H229" i="8"/>
  <c r="C153" i="5"/>
  <c r="O167" i="12"/>
  <c r="O167" i="11"/>
  <c r="O167" i="9"/>
  <c r="O229" i="8"/>
  <c r="H168" i="12"/>
  <c r="H168" i="11"/>
  <c r="H168" i="9"/>
  <c r="I167" i="5" s="1"/>
  <c r="J230" i="8"/>
  <c r="J169" i="12"/>
  <c r="J169" i="11"/>
  <c r="J169" i="9"/>
  <c r="L170" i="12"/>
  <c r="L170" i="11"/>
  <c r="L170" i="9"/>
  <c r="M234" i="8"/>
  <c r="K169" i="5"/>
  <c r="F171" i="12"/>
  <c r="F171" i="11"/>
  <c r="F171" i="9"/>
  <c r="H235" i="8"/>
  <c r="C157" i="5"/>
  <c r="O171" i="12"/>
  <c r="O171" i="11"/>
  <c r="O171" i="9"/>
  <c r="O235" i="8"/>
  <c r="H172" i="12"/>
  <c r="H172" i="11"/>
  <c r="H172" i="9"/>
  <c r="I171" i="5" s="1"/>
  <c r="J236" i="8"/>
  <c r="J173" i="12"/>
  <c r="J173" i="11"/>
  <c r="J173" i="9"/>
  <c r="L174" i="11"/>
  <c r="L6" i="10"/>
  <c r="M240" i="8"/>
  <c r="F175" i="11"/>
  <c r="F7" i="10"/>
  <c r="H241" i="8"/>
  <c r="C161" i="5"/>
  <c r="O175" i="11"/>
  <c r="O7" i="10"/>
  <c r="O241" i="8"/>
  <c r="H176" i="11"/>
  <c r="H8" i="10"/>
  <c r="J242" i="8"/>
  <c r="F178" i="11"/>
  <c r="F10" i="10"/>
  <c r="H244" i="8"/>
  <c r="C164" i="5"/>
  <c r="O178" i="11"/>
  <c r="O10" i="10"/>
  <c r="O244" i="8"/>
  <c r="H179" i="11"/>
  <c r="H11" i="10"/>
  <c r="J245" i="8"/>
  <c r="J180" i="11"/>
  <c r="J12" i="10"/>
  <c r="M181" i="11"/>
  <c r="M13" i="10"/>
  <c r="N247" i="8"/>
  <c r="H182" i="11"/>
  <c r="H14" i="10"/>
  <c r="J248" i="8"/>
  <c r="J15" i="10"/>
  <c r="J183" i="11"/>
  <c r="L184" i="11"/>
  <c r="L16" i="10"/>
  <c r="M250" i="8"/>
  <c r="F185" i="11"/>
  <c r="F17" i="10"/>
  <c r="H251" i="8"/>
  <c r="C171" i="5"/>
  <c r="O185" i="11"/>
  <c r="O251" i="8"/>
  <c r="O17" i="10"/>
  <c r="H186" i="11"/>
  <c r="H18" i="10"/>
  <c r="J252" i="8"/>
  <c r="J187" i="11"/>
  <c r="J19" i="10"/>
  <c r="L188" i="11"/>
  <c r="L20" i="10"/>
  <c r="M254" i="8"/>
  <c r="F189" i="11"/>
  <c r="F21" i="10"/>
  <c r="H255" i="8"/>
  <c r="O189" i="11"/>
  <c r="O21" i="10"/>
  <c r="O255" i="8"/>
  <c r="H190" i="11"/>
  <c r="H22" i="10"/>
  <c r="J256" i="8"/>
  <c r="J191" i="11"/>
  <c r="J23" i="10"/>
  <c r="L192" i="11"/>
  <c r="L24" i="10"/>
  <c r="M258" i="8"/>
  <c r="F193" i="11"/>
  <c r="F25" i="10"/>
  <c r="H259" i="8"/>
  <c r="O193" i="11"/>
  <c r="O25" i="10"/>
  <c r="O259" i="8"/>
  <c r="I194" i="11"/>
  <c r="I26" i="10"/>
  <c r="K260" i="8"/>
  <c r="M196" i="11"/>
  <c r="M28" i="10"/>
  <c r="N262" i="8"/>
  <c r="G197" i="11"/>
  <c r="G29" i="10"/>
  <c r="I263" i="8"/>
  <c r="I198" i="11"/>
  <c r="I30" i="10"/>
  <c r="K264" i="8"/>
  <c r="M200" i="11"/>
  <c r="M32" i="10"/>
  <c r="N266" i="8"/>
  <c r="G201" i="11"/>
  <c r="G33" i="10"/>
  <c r="I267" i="8"/>
  <c r="J202" i="11"/>
  <c r="J34" i="10"/>
  <c r="L203" i="11"/>
  <c r="L35" i="10"/>
  <c r="M269" i="8"/>
  <c r="F204" i="11"/>
  <c r="F36" i="10"/>
  <c r="H270" i="8"/>
  <c r="O204" i="11"/>
  <c r="O36" i="10"/>
  <c r="O270" i="8"/>
  <c r="H205" i="11"/>
  <c r="H37" i="10"/>
  <c r="J271" i="8"/>
  <c r="J206" i="11"/>
  <c r="J38" i="10"/>
  <c r="L207" i="11"/>
  <c r="L39" i="10"/>
  <c r="M273" i="8"/>
  <c r="F208" i="11"/>
  <c r="F40" i="10"/>
  <c r="H274" i="8"/>
  <c r="O208" i="11"/>
  <c r="O40" i="10"/>
  <c r="O274" i="8"/>
  <c r="H209" i="11"/>
  <c r="H41" i="10"/>
  <c r="J275" i="8"/>
  <c r="M211" i="11"/>
  <c r="M43" i="10"/>
  <c r="N277" i="8"/>
  <c r="G212" i="11"/>
  <c r="G44" i="10"/>
  <c r="I278" i="8"/>
  <c r="I213" i="11"/>
  <c r="I45" i="10"/>
  <c r="K279" i="8"/>
  <c r="M215" i="11"/>
  <c r="M47" i="10"/>
  <c r="N281" i="8"/>
  <c r="G216" i="11"/>
  <c r="G48" i="10"/>
  <c r="I282" i="8"/>
  <c r="I217" i="11"/>
  <c r="I49" i="10"/>
  <c r="K283" i="8"/>
  <c r="M219" i="11"/>
  <c r="M51" i="10"/>
  <c r="N285" i="8"/>
  <c r="G220" i="11"/>
  <c r="G52" i="10"/>
  <c r="I286" i="8"/>
  <c r="I221" i="11"/>
  <c r="I53" i="10"/>
  <c r="K287" i="8"/>
  <c r="M223" i="11"/>
  <c r="M55" i="10"/>
  <c r="N289" i="8"/>
  <c r="G224" i="11"/>
  <c r="G56" i="10"/>
  <c r="I290" i="8"/>
  <c r="I225" i="11"/>
  <c r="I57" i="10"/>
  <c r="K291" i="8"/>
  <c r="M227" i="11"/>
  <c r="M59" i="10"/>
  <c r="N293" i="8"/>
  <c r="G228" i="11"/>
  <c r="G60" i="10"/>
  <c r="I294" i="8"/>
  <c r="F108" i="12"/>
  <c r="F108" i="11"/>
  <c r="F108" i="9"/>
  <c r="H140" i="8"/>
  <c r="C95" i="5"/>
  <c r="O108" i="12"/>
  <c r="O108" i="11"/>
  <c r="O108" i="9"/>
  <c r="O140" i="8"/>
  <c r="H109" i="12"/>
  <c r="H109" i="11"/>
  <c r="H109" i="9"/>
  <c r="I108" i="5" s="1"/>
  <c r="J110" i="12"/>
  <c r="J110" i="11"/>
  <c r="J110" i="9"/>
  <c r="L111" i="12"/>
  <c r="L111" i="11"/>
  <c r="L111" i="9"/>
  <c r="M146" i="8"/>
  <c r="K110" i="5"/>
  <c r="F112" i="12"/>
  <c r="F112" i="11"/>
  <c r="F112" i="9"/>
  <c r="H147" i="8"/>
  <c r="C98" i="5"/>
  <c r="O112" i="12"/>
  <c r="O112" i="11"/>
  <c r="O112" i="9"/>
  <c r="O147" i="8"/>
  <c r="H113" i="12"/>
  <c r="H113" i="11"/>
  <c r="H113" i="9"/>
  <c r="I112" i="5" s="1"/>
  <c r="J148" i="8"/>
  <c r="J114" i="12"/>
  <c r="J114" i="11"/>
  <c r="J114" i="9"/>
  <c r="L115" i="12"/>
  <c r="L115" i="11"/>
  <c r="L115" i="9"/>
  <c r="M150" i="8"/>
  <c r="K114" i="5"/>
  <c r="F116" i="12"/>
  <c r="F116" i="11"/>
  <c r="F116" i="9"/>
  <c r="H151" i="8"/>
  <c r="C102" i="5"/>
  <c r="O116" i="12"/>
  <c r="O116" i="11"/>
  <c r="O116" i="9"/>
  <c r="O151" i="8"/>
  <c r="H117" i="12"/>
  <c r="H117" i="11"/>
  <c r="H117" i="9"/>
  <c r="I116" i="5" s="1"/>
  <c r="J118" i="12"/>
  <c r="J118" i="11"/>
  <c r="J118" i="9"/>
  <c r="L119" i="12"/>
  <c r="L119" i="11"/>
  <c r="L119" i="9"/>
  <c r="M157" i="8"/>
  <c r="K118" i="5"/>
  <c r="F120" i="12"/>
  <c r="F120" i="11"/>
  <c r="F120" i="9"/>
  <c r="H158" i="8"/>
  <c r="C106" i="5"/>
  <c r="O120" i="12"/>
  <c r="O120" i="11"/>
  <c r="O120" i="9"/>
  <c r="O158" i="8"/>
  <c r="H121" i="12"/>
  <c r="H121" i="11"/>
  <c r="H121" i="9"/>
  <c r="I120" i="5" s="1"/>
  <c r="J159" i="8"/>
  <c r="J122" i="12"/>
  <c r="J122" i="11"/>
  <c r="J122" i="9"/>
  <c r="L123" i="12"/>
  <c r="L123" i="11"/>
  <c r="L123" i="9"/>
  <c r="M163" i="8"/>
  <c r="K122" i="5"/>
  <c r="F124" i="12"/>
  <c r="F124" i="11"/>
  <c r="F124" i="9"/>
  <c r="H164" i="8"/>
  <c r="C110" i="5"/>
  <c r="O124" i="12"/>
  <c r="O124" i="11"/>
  <c r="O124" i="9"/>
  <c r="O164" i="8"/>
  <c r="H125" i="12"/>
  <c r="H125" i="11"/>
  <c r="H125" i="9"/>
  <c r="I124" i="5" s="1"/>
  <c r="J165" i="8"/>
  <c r="J126" i="12"/>
  <c r="J126" i="11"/>
  <c r="J126" i="9"/>
  <c r="L127" i="12"/>
  <c r="L127" i="11"/>
  <c r="L127" i="9"/>
  <c r="M169" i="8"/>
  <c r="K126" i="5"/>
  <c r="F128" i="12"/>
  <c r="F128" i="11"/>
  <c r="F128" i="9"/>
  <c r="H170" i="8"/>
  <c r="C114" i="5"/>
  <c r="O128" i="12"/>
  <c r="O128" i="11"/>
  <c r="O128" i="9"/>
  <c r="O170" i="8"/>
  <c r="H129" i="12"/>
  <c r="H129" i="11"/>
  <c r="H129" i="9"/>
  <c r="I128" i="5" s="1"/>
  <c r="J171" i="8"/>
  <c r="J130" i="12"/>
  <c r="J130" i="11"/>
  <c r="J130" i="9"/>
  <c r="L131" i="12"/>
  <c r="L131" i="11"/>
  <c r="L131" i="9"/>
  <c r="M175" i="8"/>
  <c r="K130" i="5"/>
  <c r="F132" i="12"/>
  <c r="F132" i="11"/>
  <c r="F132" i="9"/>
  <c r="H176" i="8"/>
  <c r="C118" i="5"/>
  <c r="O132" i="12"/>
  <c r="O132" i="11"/>
  <c r="O132" i="9"/>
  <c r="O176" i="8"/>
  <c r="H133" i="12"/>
  <c r="H133" i="11"/>
  <c r="H133" i="9"/>
  <c r="I132" i="5" s="1"/>
  <c r="J177" i="8"/>
  <c r="J134" i="12"/>
  <c r="J134" i="11"/>
  <c r="J134" i="9"/>
  <c r="L135" i="12"/>
  <c r="L135" i="11"/>
  <c r="L135" i="9"/>
  <c r="M181" i="8"/>
  <c r="K134" i="5"/>
  <c r="F136" i="12"/>
  <c r="F136" i="11"/>
  <c r="F136" i="9"/>
  <c r="H182" i="8"/>
  <c r="C122" i="5"/>
  <c r="O136" i="12"/>
  <c r="O136" i="11"/>
  <c r="O136" i="9"/>
  <c r="O182" i="8"/>
  <c r="I137" i="12"/>
  <c r="I137" i="11"/>
  <c r="I137" i="9"/>
  <c r="K183" i="8"/>
  <c r="M139" i="12"/>
  <c r="M139" i="11"/>
  <c r="M139" i="9"/>
  <c r="L138" i="5"/>
  <c r="G140" i="12"/>
  <c r="G140" i="11"/>
  <c r="G140" i="9"/>
  <c r="H139" i="5" s="1"/>
  <c r="J141" i="12"/>
  <c r="J141" i="11"/>
  <c r="J141" i="9"/>
  <c r="L142" i="12"/>
  <c r="L142" i="11"/>
  <c r="L142" i="9"/>
  <c r="M187" i="8"/>
  <c r="K141" i="5"/>
  <c r="F143" i="12"/>
  <c r="F143" i="11"/>
  <c r="F143" i="9"/>
  <c r="C129" i="5"/>
  <c r="O143" i="12"/>
  <c r="O143" i="11"/>
  <c r="O143" i="9"/>
  <c r="H144" i="12"/>
  <c r="H144" i="11"/>
  <c r="H144" i="9"/>
  <c r="I143" i="5" s="1"/>
  <c r="M146" i="12"/>
  <c r="M146" i="11"/>
  <c r="M146" i="9"/>
  <c r="N188" i="8"/>
  <c r="L145" i="5"/>
  <c r="G147" i="12"/>
  <c r="G147" i="11"/>
  <c r="G147" i="9"/>
  <c r="H146" i="5" s="1"/>
  <c r="I148" i="12"/>
  <c r="I148" i="11"/>
  <c r="I148" i="9"/>
  <c r="M150" i="12"/>
  <c r="M150" i="11"/>
  <c r="M150" i="9"/>
  <c r="N189" i="8"/>
  <c r="L149" i="5"/>
  <c r="G151" i="12"/>
  <c r="G151" i="11"/>
  <c r="G151" i="9"/>
  <c r="H150" i="5" s="1"/>
  <c r="I205" i="8"/>
  <c r="I152" i="12"/>
  <c r="I152" i="11"/>
  <c r="I152" i="9"/>
  <c r="K206" i="8"/>
  <c r="M154" i="12"/>
  <c r="M154" i="11"/>
  <c r="M154" i="9"/>
  <c r="N210" i="8"/>
  <c r="L153" i="5"/>
  <c r="G155" i="12"/>
  <c r="G155" i="11"/>
  <c r="G155" i="9"/>
  <c r="H154" i="5" s="1"/>
  <c r="I211" i="8"/>
  <c r="I156" i="12"/>
  <c r="I156" i="11"/>
  <c r="I156" i="9"/>
  <c r="K212" i="8"/>
  <c r="M158" i="12"/>
  <c r="M158" i="11"/>
  <c r="M158" i="9"/>
  <c r="N216" i="8"/>
  <c r="L157" i="5"/>
  <c r="G159" i="12"/>
  <c r="G159" i="11"/>
  <c r="G159" i="9"/>
  <c r="H158" i="5" s="1"/>
  <c r="I217" i="8"/>
  <c r="I160" i="12"/>
  <c r="I160" i="11"/>
  <c r="I160" i="9"/>
  <c r="K218" i="8"/>
  <c r="M162" i="12"/>
  <c r="M162" i="11"/>
  <c r="M162" i="9"/>
  <c r="N222" i="8"/>
  <c r="L161" i="5"/>
  <c r="G163" i="12"/>
  <c r="G163" i="11"/>
  <c r="G163" i="9"/>
  <c r="H162" i="5" s="1"/>
  <c r="I223" i="8"/>
  <c r="I164" i="12"/>
  <c r="I164" i="11"/>
  <c r="I164" i="9"/>
  <c r="K224" i="8"/>
  <c r="M166" i="12"/>
  <c r="M166" i="11"/>
  <c r="M166" i="9"/>
  <c r="N228" i="8"/>
  <c r="L165" i="5"/>
  <c r="G167" i="12"/>
  <c r="G167" i="11"/>
  <c r="G167" i="9"/>
  <c r="H166" i="5" s="1"/>
  <c r="I229" i="8"/>
  <c r="I168" i="12"/>
  <c r="I168" i="11"/>
  <c r="I168" i="9"/>
  <c r="K230" i="8"/>
  <c r="M170" i="12"/>
  <c r="M170" i="11"/>
  <c r="M170" i="9"/>
  <c r="N234" i="8"/>
  <c r="L169" i="5"/>
  <c r="G171" i="12"/>
  <c r="G171" i="11"/>
  <c r="G171" i="9"/>
  <c r="H170" i="5" s="1"/>
  <c r="I235" i="8"/>
  <c r="I172" i="12"/>
  <c r="I172" i="11"/>
  <c r="I172" i="9"/>
  <c r="K236" i="8"/>
  <c r="M174" i="11"/>
  <c r="M6" i="10"/>
  <c r="N240" i="8"/>
  <c r="G175" i="11"/>
  <c r="G7" i="10"/>
  <c r="I241" i="8"/>
  <c r="I176" i="11"/>
  <c r="I8" i="10"/>
  <c r="K242" i="8"/>
  <c r="L177" i="11"/>
  <c r="L9" i="10"/>
  <c r="M243" i="8"/>
  <c r="G178" i="11"/>
  <c r="G10" i="10"/>
  <c r="I244" i="8"/>
  <c r="I179" i="11"/>
  <c r="I11" i="10"/>
  <c r="K245" i="8"/>
  <c r="F181" i="11"/>
  <c r="F13" i="10"/>
  <c r="H247" i="8"/>
  <c r="C167" i="5"/>
  <c r="O181" i="11"/>
  <c r="O13" i="10"/>
  <c r="O247" i="8"/>
  <c r="I182" i="11"/>
  <c r="I14" i="10"/>
  <c r="K248" i="8"/>
  <c r="M184" i="11"/>
  <c r="M16" i="10"/>
  <c r="N250" i="8"/>
  <c r="G185" i="11"/>
  <c r="G17" i="10"/>
  <c r="I251" i="8"/>
  <c r="I186" i="11"/>
  <c r="I18" i="10"/>
  <c r="K252" i="8"/>
  <c r="M188" i="11"/>
  <c r="M20" i="10"/>
  <c r="N254" i="8"/>
  <c r="G189" i="11"/>
  <c r="G21" i="10"/>
  <c r="I255" i="8"/>
  <c r="I190" i="11"/>
  <c r="I22" i="10"/>
  <c r="K256" i="8"/>
  <c r="M192" i="11"/>
  <c r="M24" i="10"/>
  <c r="N258" i="8"/>
  <c r="G193" i="11"/>
  <c r="G25" i="10"/>
  <c r="I259" i="8"/>
  <c r="J194" i="11"/>
  <c r="J26" i="10"/>
  <c r="L195" i="11"/>
  <c r="L27" i="10"/>
  <c r="M261" i="8"/>
  <c r="F196" i="11"/>
  <c r="F28" i="10"/>
  <c r="H262" i="8"/>
  <c r="O196" i="11"/>
  <c r="O28" i="10"/>
  <c r="O262" i="8"/>
  <c r="H197" i="11"/>
  <c r="H29" i="10"/>
  <c r="J263" i="8"/>
  <c r="J198" i="11"/>
  <c r="J30" i="10"/>
  <c r="L199" i="11"/>
  <c r="L31" i="10"/>
  <c r="M265" i="8"/>
  <c r="F200" i="11"/>
  <c r="F32" i="10"/>
  <c r="H266" i="8"/>
  <c r="O200" i="11"/>
  <c r="O32" i="10"/>
  <c r="O266" i="8"/>
  <c r="H201" i="11"/>
  <c r="H33" i="10"/>
  <c r="J267" i="8"/>
  <c r="M203" i="11"/>
  <c r="M35" i="10"/>
  <c r="N269" i="8"/>
  <c r="G204" i="11"/>
  <c r="G36" i="10"/>
  <c r="I270" i="8"/>
  <c r="I205" i="11"/>
  <c r="I37" i="10"/>
  <c r="K271" i="8"/>
  <c r="M207" i="11"/>
  <c r="M39" i="10"/>
  <c r="N273" i="8"/>
  <c r="G208" i="11"/>
  <c r="G40" i="10"/>
  <c r="I274" i="8"/>
  <c r="I209" i="11"/>
  <c r="I41" i="10"/>
  <c r="K275" i="8"/>
  <c r="L210" i="11"/>
  <c r="L42" i="10"/>
  <c r="M276" i="8"/>
  <c r="F211" i="11"/>
  <c r="F43" i="10"/>
  <c r="H277" i="8"/>
  <c r="O211" i="11"/>
  <c r="O43" i="10"/>
  <c r="O277" i="8"/>
  <c r="H212" i="11"/>
  <c r="H44" i="10"/>
  <c r="J278" i="8"/>
  <c r="J213" i="11"/>
  <c r="J45" i="10"/>
  <c r="L214" i="11"/>
  <c r="L46" i="10"/>
  <c r="M280" i="8"/>
  <c r="F215" i="11"/>
  <c r="F47" i="10"/>
  <c r="H281" i="8"/>
  <c r="O215" i="11"/>
  <c r="O47" i="10"/>
  <c r="O281" i="8"/>
  <c r="H216" i="11"/>
  <c r="H48" i="10"/>
  <c r="J282" i="8"/>
  <c r="J217" i="11"/>
  <c r="J49" i="10"/>
  <c r="L218" i="11"/>
  <c r="L50" i="10"/>
  <c r="M284" i="8"/>
  <c r="F219" i="11"/>
  <c r="F51" i="10"/>
  <c r="H285" i="8"/>
  <c r="O219" i="11"/>
  <c r="O51" i="10"/>
  <c r="O285" i="8"/>
  <c r="H220" i="11"/>
  <c r="H52" i="10"/>
  <c r="J286" i="8"/>
  <c r="J221" i="11"/>
  <c r="J53" i="10"/>
  <c r="L222" i="11"/>
  <c r="L54" i="10"/>
  <c r="M288" i="8"/>
  <c r="F223" i="11"/>
  <c r="F55" i="10"/>
  <c r="H289" i="8"/>
  <c r="O223" i="11"/>
  <c r="O55" i="10"/>
  <c r="O289" i="8"/>
  <c r="H224" i="11"/>
  <c r="H56" i="10"/>
  <c r="J290" i="8"/>
  <c r="J225" i="11"/>
  <c r="J57" i="10"/>
  <c r="L226" i="11"/>
  <c r="L58" i="10"/>
  <c r="M292" i="8"/>
  <c r="F227" i="11"/>
  <c r="F59" i="10"/>
  <c r="H293" i="8"/>
  <c r="O227" i="11"/>
  <c r="O59" i="10"/>
  <c r="O293" i="8"/>
  <c r="H228" i="11"/>
  <c r="H60" i="10"/>
  <c r="J294" i="8"/>
  <c r="M95" i="12"/>
  <c r="M95" i="11"/>
  <c r="M95" i="9"/>
  <c r="N124" i="8"/>
  <c r="L94" i="5"/>
  <c r="G96" i="12"/>
  <c r="G96" i="11"/>
  <c r="G96" i="9"/>
  <c r="H95" i="5" s="1"/>
  <c r="I125" i="8"/>
  <c r="I97" i="12"/>
  <c r="I97" i="11"/>
  <c r="I97" i="9"/>
  <c r="K126" i="8"/>
  <c r="M99" i="12"/>
  <c r="M99" i="11"/>
  <c r="M99" i="9"/>
  <c r="N128" i="8"/>
  <c r="L98" i="5"/>
  <c r="G100" i="12"/>
  <c r="G100" i="11"/>
  <c r="G100" i="9"/>
  <c r="H99" i="5" s="1"/>
  <c r="I129" i="8"/>
  <c r="I101" i="12"/>
  <c r="I101" i="11"/>
  <c r="I101" i="9"/>
  <c r="AK98" i="3"/>
  <c r="AM99" i="3"/>
  <c r="M103" i="12"/>
  <c r="M103" i="11"/>
  <c r="M103" i="9"/>
  <c r="N135" i="8"/>
  <c r="L102" i="5"/>
  <c r="G104" i="12"/>
  <c r="G104" i="11"/>
  <c r="G104" i="9"/>
  <c r="H103" i="5" s="1"/>
  <c r="I136" i="8"/>
  <c r="I105" i="12"/>
  <c r="I105" i="11"/>
  <c r="I105" i="9"/>
  <c r="K137" i="8"/>
  <c r="AK102" i="3"/>
  <c r="AM103" i="3"/>
  <c r="M107" i="12"/>
  <c r="M107" i="11"/>
  <c r="M107" i="9"/>
  <c r="N139" i="8"/>
  <c r="L106" i="5"/>
  <c r="G108" i="12"/>
  <c r="G108" i="11"/>
  <c r="G108" i="9"/>
  <c r="H107" i="5" s="1"/>
  <c r="I140" i="8"/>
  <c r="I109" i="12"/>
  <c r="I109" i="11"/>
  <c r="I109" i="9"/>
  <c r="AK106" i="3"/>
  <c r="AM107" i="3"/>
  <c r="M111" i="12"/>
  <c r="M111" i="11"/>
  <c r="M111" i="9"/>
  <c r="N146" i="8"/>
  <c r="L110" i="5"/>
  <c r="G112" i="12"/>
  <c r="G112" i="11"/>
  <c r="G112" i="9"/>
  <c r="H111" i="5" s="1"/>
  <c r="I147" i="8"/>
  <c r="I113" i="12"/>
  <c r="I113" i="11"/>
  <c r="I113" i="9"/>
  <c r="K148" i="8"/>
  <c r="AM111" i="3"/>
  <c r="M115" i="12"/>
  <c r="M115" i="11"/>
  <c r="M115" i="9"/>
  <c r="N150" i="8"/>
  <c r="L114" i="5"/>
  <c r="G116" i="12"/>
  <c r="G116" i="11"/>
  <c r="G116" i="9"/>
  <c r="H115" i="5" s="1"/>
  <c r="I151" i="8"/>
  <c r="I117" i="12"/>
  <c r="I117" i="11"/>
  <c r="I117" i="9"/>
  <c r="AK114" i="3"/>
  <c r="M119" i="12"/>
  <c r="M119" i="11"/>
  <c r="M119" i="9"/>
  <c r="N157" i="8"/>
  <c r="L118" i="5"/>
  <c r="G120" i="12"/>
  <c r="G120" i="11"/>
  <c r="G120" i="9"/>
  <c r="H119" i="5" s="1"/>
  <c r="I158" i="8"/>
  <c r="I121" i="12"/>
  <c r="I121" i="11"/>
  <c r="I121" i="9"/>
  <c r="K159" i="8"/>
  <c r="AM119" i="3"/>
  <c r="M123" i="12"/>
  <c r="M123" i="11"/>
  <c r="M123" i="9"/>
  <c r="N163" i="8"/>
  <c r="L122" i="5"/>
  <c r="G124" i="12"/>
  <c r="G124" i="11"/>
  <c r="G124" i="9"/>
  <c r="H123" i="5" s="1"/>
  <c r="I164" i="8"/>
  <c r="I125" i="12"/>
  <c r="I125" i="11"/>
  <c r="I125" i="9"/>
  <c r="K165" i="8"/>
  <c r="AK122" i="3"/>
  <c r="M127" i="12"/>
  <c r="M127" i="11"/>
  <c r="M127" i="9"/>
  <c r="N169" i="8"/>
  <c r="L126" i="5"/>
  <c r="G128" i="12"/>
  <c r="G128" i="11"/>
  <c r="G128" i="9"/>
  <c r="H127" i="5" s="1"/>
  <c r="I170" i="8"/>
  <c r="I129" i="12"/>
  <c r="I129" i="11"/>
  <c r="I129" i="9"/>
  <c r="K171" i="8"/>
  <c r="AM127" i="3"/>
  <c r="M131" i="12"/>
  <c r="M131" i="11"/>
  <c r="M131" i="9"/>
  <c r="N175" i="8"/>
  <c r="L130" i="5"/>
  <c r="G132" i="12"/>
  <c r="G132" i="11"/>
  <c r="G132" i="9"/>
  <c r="H131" i="5" s="1"/>
  <c r="I176" i="8"/>
  <c r="I133" i="12"/>
  <c r="I133" i="11"/>
  <c r="I133" i="9"/>
  <c r="K177" i="8"/>
  <c r="AK130" i="3"/>
  <c r="AM131" i="3"/>
  <c r="M135" i="12"/>
  <c r="M135" i="11"/>
  <c r="M135" i="9"/>
  <c r="N181" i="8"/>
  <c r="L134" i="5"/>
  <c r="G136" i="12"/>
  <c r="G136" i="11"/>
  <c r="G136" i="9"/>
  <c r="H135" i="5" s="1"/>
  <c r="I182" i="8"/>
  <c r="J137" i="12"/>
  <c r="J137" i="11"/>
  <c r="J137" i="9"/>
  <c r="T134" i="3"/>
  <c r="L138" i="12"/>
  <c r="L138" i="11"/>
  <c r="L138" i="9"/>
  <c r="M186" i="8"/>
  <c r="K137" i="5"/>
  <c r="F139" i="12"/>
  <c r="F139" i="11"/>
  <c r="F139" i="9"/>
  <c r="C125" i="5"/>
  <c r="O139" i="12"/>
  <c r="O139" i="11"/>
  <c r="O139" i="9"/>
  <c r="H140" i="12"/>
  <c r="H140" i="11"/>
  <c r="H140" i="9"/>
  <c r="I139" i="5" s="1"/>
  <c r="M142" i="12"/>
  <c r="M142" i="11"/>
  <c r="M142" i="9"/>
  <c r="N187" i="8"/>
  <c r="L141" i="5"/>
  <c r="G143" i="12"/>
  <c r="G143" i="11"/>
  <c r="G143" i="9"/>
  <c r="H142" i="5" s="1"/>
  <c r="I144" i="12"/>
  <c r="I144" i="11"/>
  <c r="I144" i="9"/>
  <c r="L145" i="12"/>
  <c r="L145" i="11"/>
  <c r="L145" i="9"/>
  <c r="K144" i="5"/>
  <c r="F146" i="12"/>
  <c r="F146" i="11"/>
  <c r="F146" i="9"/>
  <c r="H188" i="8"/>
  <c r="C132" i="5"/>
  <c r="O146" i="12"/>
  <c r="O146" i="11"/>
  <c r="O146" i="9"/>
  <c r="O188" i="8"/>
  <c r="H147" i="12"/>
  <c r="H147" i="11"/>
  <c r="H147" i="9"/>
  <c r="I146" i="5" s="1"/>
  <c r="J148" i="12"/>
  <c r="J148" i="11"/>
  <c r="J148" i="9"/>
  <c r="T145" i="3"/>
  <c r="L149" i="12"/>
  <c r="L149" i="11"/>
  <c r="L149" i="9"/>
  <c r="K148" i="5"/>
  <c r="F150" i="12"/>
  <c r="F150" i="11"/>
  <c r="F150" i="9"/>
  <c r="H189" i="8"/>
  <c r="C136" i="5"/>
  <c r="O150" i="12"/>
  <c r="O150" i="11"/>
  <c r="O150" i="9"/>
  <c r="O189" i="8"/>
  <c r="H151" i="12"/>
  <c r="H151" i="11"/>
  <c r="H151" i="9"/>
  <c r="I150" i="5" s="1"/>
  <c r="J205" i="8"/>
  <c r="J152" i="12"/>
  <c r="J152" i="11"/>
  <c r="J152" i="9"/>
  <c r="T149" i="3"/>
  <c r="L153" i="12"/>
  <c r="L153" i="11"/>
  <c r="L153" i="9"/>
  <c r="M207" i="8"/>
  <c r="K152" i="5"/>
  <c r="F154" i="12"/>
  <c r="F154" i="11"/>
  <c r="F154" i="9"/>
  <c r="H210" i="8"/>
  <c r="C140" i="5"/>
  <c r="O154" i="12"/>
  <c r="O154" i="11"/>
  <c r="O154" i="9"/>
  <c r="O210" i="8"/>
  <c r="H155" i="12"/>
  <c r="H155" i="11"/>
  <c r="H155" i="9"/>
  <c r="I154" i="5" s="1"/>
  <c r="J211" i="8"/>
  <c r="J156" i="12"/>
  <c r="J156" i="11"/>
  <c r="J156" i="9"/>
  <c r="T153" i="3"/>
  <c r="L157" i="12"/>
  <c r="L157" i="11"/>
  <c r="L157" i="9"/>
  <c r="M213" i="8"/>
  <c r="K156" i="5"/>
  <c r="F158" i="12"/>
  <c r="F158" i="11"/>
  <c r="F158" i="9"/>
  <c r="H216" i="8"/>
  <c r="C144" i="5"/>
  <c r="O158" i="12"/>
  <c r="O158" i="11"/>
  <c r="O158" i="9"/>
  <c r="O216" i="8"/>
  <c r="H159" i="12"/>
  <c r="H159" i="11"/>
  <c r="H159" i="9"/>
  <c r="I158" i="5" s="1"/>
  <c r="J217" i="8"/>
  <c r="J160" i="12"/>
  <c r="J160" i="11"/>
  <c r="J160" i="9"/>
  <c r="T157" i="3"/>
  <c r="L161" i="12"/>
  <c r="L161" i="11"/>
  <c r="L161" i="9"/>
  <c r="M219" i="8"/>
  <c r="K160" i="5"/>
  <c r="F162" i="12"/>
  <c r="F162" i="11"/>
  <c r="F162" i="9"/>
  <c r="H222" i="8"/>
  <c r="C148" i="5"/>
  <c r="O162" i="12"/>
  <c r="O162" i="11"/>
  <c r="O162" i="9"/>
  <c r="O222" i="8"/>
  <c r="H163" i="12"/>
  <c r="H163" i="11"/>
  <c r="H163" i="9"/>
  <c r="I162" i="5" s="1"/>
  <c r="J223" i="8"/>
  <c r="J164" i="12"/>
  <c r="J164" i="11"/>
  <c r="J164" i="9"/>
  <c r="T161" i="3"/>
  <c r="L165" i="12"/>
  <c r="L165" i="11"/>
  <c r="L165" i="9"/>
  <c r="M225" i="8"/>
  <c r="K164" i="5"/>
  <c r="F166" i="12"/>
  <c r="F166" i="11"/>
  <c r="F166" i="9"/>
  <c r="H228" i="8"/>
  <c r="C152" i="5"/>
  <c r="O166" i="12"/>
  <c r="O166" i="11"/>
  <c r="O166" i="9"/>
  <c r="O228" i="8"/>
  <c r="H167" i="12"/>
  <c r="H167" i="11"/>
  <c r="H167" i="9"/>
  <c r="I166" i="5" s="1"/>
  <c r="J229" i="8"/>
  <c r="J168" i="12"/>
  <c r="J168" i="11"/>
  <c r="J168" i="9"/>
  <c r="T165" i="3"/>
  <c r="L169" i="12"/>
  <c r="L169" i="11"/>
  <c r="L169" i="9"/>
  <c r="M231" i="8"/>
  <c r="K168" i="5"/>
  <c r="F170" i="12"/>
  <c r="F170" i="11"/>
  <c r="F170" i="9"/>
  <c r="H234" i="8"/>
  <c r="C156" i="5"/>
  <c r="O170" i="12"/>
  <c r="O170" i="11"/>
  <c r="O170" i="9"/>
  <c r="O234" i="8"/>
  <c r="H171" i="12"/>
  <c r="H171" i="11"/>
  <c r="H171" i="9"/>
  <c r="I170" i="5" s="1"/>
  <c r="J235" i="8"/>
  <c r="J172" i="12"/>
  <c r="J172" i="11"/>
  <c r="J172" i="9"/>
  <c r="T169" i="3"/>
  <c r="L173" i="12"/>
  <c r="L173" i="11"/>
  <c r="L173" i="9"/>
  <c r="M237" i="8"/>
  <c r="K172" i="5"/>
  <c r="F174" i="11"/>
  <c r="F6" i="10"/>
  <c r="H240" i="8"/>
  <c r="C160" i="5"/>
  <c r="O174" i="11"/>
  <c r="O6" i="10"/>
  <c r="O240" i="8"/>
  <c r="H175" i="11"/>
  <c r="H7" i="10"/>
  <c r="J241" i="8"/>
  <c r="J176" i="11"/>
  <c r="J8" i="10"/>
  <c r="M177" i="11"/>
  <c r="M9" i="10"/>
  <c r="N243" i="8"/>
  <c r="H178" i="11"/>
  <c r="H10" i="10"/>
  <c r="J244" i="8"/>
  <c r="J179" i="11"/>
  <c r="J11" i="10"/>
  <c r="L180" i="11"/>
  <c r="L12" i="10"/>
  <c r="M246" i="8"/>
  <c r="G181" i="11"/>
  <c r="G13" i="10"/>
  <c r="I247" i="8"/>
  <c r="J182" i="11"/>
  <c r="J14" i="10"/>
  <c r="L183" i="11"/>
  <c r="L15" i="10"/>
  <c r="M249" i="8"/>
  <c r="F184" i="11"/>
  <c r="F16" i="10"/>
  <c r="H250" i="8"/>
  <c r="C170" i="5"/>
  <c r="O184" i="11"/>
  <c r="O16" i="10"/>
  <c r="O250" i="8"/>
  <c r="H185" i="11"/>
  <c r="H17" i="10"/>
  <c r="J251" i="8"/>
  <c r="J186" i="11"/>
  <c r="J18" i="10"/>
  <c r="L187" i="11"/>
  <c r="L19" i="10"/>
  <c r="M253" i="8"/>
  <c r="F188" i="11"/>
  <c r="F20" i="10"/>
  <c r="H254" i="8"/>
  <c r="O188" i="11"/>
  <c r="O20" i="10"/>
  <c r="O254" i="8"/>
  <c r="H189" i="11"/>
  <c r="H21" i="10"/>
  <c r="J255" i="8"/>
  <c r="J190" i="11"/>
  <c r="J22" i="10"/>
  <c r="L191" i="11"/>
  <c r="L23" i="10"/>
  <c r="M257" i="8"/>
  <c r="F192" i="11"/>
  <c r="F24" i="10"/>
  <c r="H258" i="8"/>
  <c r="O192" i="11"/>
  <c r="O24" i="10"/>
  <c r="O258" i="8"/>
  <c r="H193" i="11"/>
  <c r="H25" i="10"/>
  <c r="J259" i="8"/>
  <c r="M195" i="11"/>
  <c r="M27" i="10"/>
  <c r="N261" i="8"/>
  <c r="G196" i="11"/>
  <c r="G28" i="10"/>
  <c r="I262" i="8"/>
  <c r="I197" i="11"/>
  <c r="I29" i="10"/>
  <c r="K263" i="8"/>
  <c r="AK194" i="3"/>
  <c r="M199" i="11"/>
  <c r="M31" i="10"/>
  <c r="N265" i="8"/>
  <c r="G200" i="11"/>
  <c r="G32" i="10"/>
  <c r="I266" i="8"/>
  <c r="I201" i="11"/>
  <c r="I33" i="10"/>
  <c r="K267" i="8"/>
  <c r="L202" i="11"/>
  <c r="L34" i="10"/>
  <c r="M268" i="8"/>
  <c r="F203" i="11"/>
  <c r="F35" i="10"/>
  <c r="H269" i="8"/>
  <c r="O203" i="11"/>
  <c r="O35" i="10"/>
  <c r="O269" i="8"/>
  <c r="H204" i="11"/>
  <c r="H36" i="10"/>
  <c r="J270" i="8"/>
  <c r="J205" i="11"/>
  <c r="J37" i="10"/>
  <c r="L206" i="11"/>
  <c r="L38" i="10"/>
  <c r="M272" i="8"/>
  <c r="F207" i="11"/>
  <c r="F39" i="10"/>
  <c r="H273" i="8"/>
  <c r="O207" i="11"/>
  <c r="O39" i="10"/>
  <c r="O273" i="8"/>
  <c r="H208" i="11"/>
  <c r="H40" i="10"/>
  <c r="J274" i="8"/>
  <c r="J209" i="11"/>
  <c r="J41" i="10"/>
  <c r="M210" i="11"/>
  <c r="M42" i="10"/>
  <c r="N276" i="8"/>
  <c r="G211" i="11"/>
  <c r="G43" i="10"/>
  <c r="I277" i="8"/>
  <c r="I212" i="11"/>
  <c r="I44" i="10"/>
  <c r="K278" i="8"/>
  <c r="M214" i="11"/>
  <c r="M46" i="10"/>
  <c r="N280" i="8"/>
  <c r="G215" i="11"/>
  <c r="G47" i="10"/>
  <c r="I281" i="8"/>
  <c r="I216" i="11"/>
  <c r="I48" i="10"/>
  <c r="K282" i="8"/>
  <c r="M218" i="11"/>
  <c r="M50" i="10"/>
  <c r="N284" i="8"/>
  <c r="G219" i="11"/>
  <c r="G51" i="10"/>
  <c r="I285" i="8"/>
  <c r="I220" i="11"/>
  <c r="I52" i="10"/>
  <c r="K286" i="8"/>
  <c r="AM218" i="3"/>
  <c r="M222" i="11"/>
  <c r="M54" i="10"/>
  <c r="N288" i="8"/>
  <c r="G223" i="11"/>
  <c r="G55" i="10"/>
  <c r="I289" i="8"/>
  <c r="I224" i="11"/>
  <c r="I56" i="10"/>
  <c r="K290" i="8"/>
  <c r="AM222" i="3"/>
  <c r="M226" i="11"/>
  <c r="M58" i="10"/>
  <c r="N292" i="8"/>
  <c r="G227" i="11"/>
  <c r="G59" i="10"/>
  <c r="I293" i="8"/>
  <c r="I228" i="11"/>
  <c r="I60" i="10"/>
  <c r="K294" i="8"/>
  <c r="O229" i="11"/>
  <c r="O61" i="10"/>
  <c r="O295" i="8"/>
  <c r="F95" i="12"/>
  <c r="F95" i="11"/>
  <c r="F95" i="9"/>
  <c r="H124" i="8"/>
  <c r="C83" i="5"/>
  <c r="O95" i="12"/>
  <c r="O95" i="11"/>
  <c r="O95" i="9"/>
  <c r="O124" i="8"/>
  <c r="H96" i="12"/>
  <c r="H96" i="11"/>
  <c r="H96" i="9"/>
  <c r="I95" i="5" s="1"/>
  <c r="J125" i="8"/>
  <c r="J97" i="12"/>
  <c r="J97" i="11"/>
  <c r="J97" i="9"/>
  <c r="L98" i="12"/>
  <c r="L98" i="11"/>
  <c r="L98" i="9"/>
  <c r="M127" i="8"/>
  <c r="K97" i="5"/>
  <c r="F99" i="12"/>
  <c r="F99" i="11"/>
  <c r="F99" i="9"/>
  <c r="H128" i="8"/>
  <c r="C87" i="5"/>
  <c r="O99" i="12"/>
  <c r="O99" i="11"/>
  <c r="O99" i="9"/>
  <c r="O128" i="8"/>
  <c r="H100" i="12"/>
  <c r="H100" i="11"/>
  <c r="H100" i="9"/>
  <c r="I99" i="5" s="1"/>
  <c r="J129" i="8"/>
  <c r="J101" i="12"/>
  <c r="J101" i="11"/>
  <c r="J101" i="9"/>
  <c r="L102" i="12"/>
  <c r="L102" i="11"/>
  <c r="L102" i="9"/>
  <c r="M134" i="8"/>
  <c r="K101" i="5"/>
  <c r="F103" i="12"/>
  <c r="F103" i="11"/>
  <c r="F103" i="9"/>
  <c r="H135" i="8"/>
  <c r="C90" i="5"/>
  <c r="O103" i="12"/>
  <c r="O103" i="11"/>
  <c r="O103" i="9"/>
  <c r="O135" i="8"/>
  <c r="H104" i="12"/>
  <c r="H104" i="11"/>
  <c r="H104" i="9"/>
  <c r="I103" i="5" s="1"/>
  <c r="J136" i="8"/>
  <c r="J105" i="12"/>
  <c r="J105" i="11"/>
  <c r="J105" i="9"/>
  <c r="L106" i="12"/>
  <c r="L106" i="11"/>
  <c r="L106" i="9"/>
  <c r="M138" i="8"/>
  <c r="K105" i="5"/>
  <c r="F107" i="12"/>
  <c r="F107" i="11"/>
  <c r="F107" i="9"/>
  <c r="H139" i="8"/>
  <c r="C94" i="5"/>
  <c r="O107" i="12"/>
  <c r="O107" i="11"/>
  <c r="O107" i="9"/>
  <c r="O139" i="8"/>
  <c r="H108" i="12"/>
  <c r="H108" i="11"/>
  <c r="H108" i="9"/>
  <c r="I107" i="5" s="1"/>
  <c r="J140" i="8"/>
  <c r="J109" i="12"/>
  <c r="J109" i="11"/>
  <c r="J109" i="9"/>
  <c r="T106" i="3"/>
  <c r="L110" i="12"/>
  <c r="L110" i="11"/>
  <c r="L110" i="9"/>
  <c r="M145" i="8"/>
  <c r="K109" i="5"/>
  <c r="F111" i="12"/>
  <c r="F111" i="11"/>
  <c r="F111" i="9"/>
  <c r="H146" i="8"/>
  <c r="C97" i="5"/>
  <c r="O111" i="12"/>
  <c r="O111" i="11"/>
  <c r="O111" i="9"/>
  <c r="O146" i="8"/>
  <c r="H112" i="12"/>
  <c r="H112" i="11"/>
  <c r="H112" i="9"/>
  <c r="I111" i="5" s="1"/>
  <c r="J147" i="8"/>
  <c r="J113" i="12"/>
  <c r="J113" i="11"/>
  <c r="J113" i="9"/>
  <c r="T110" i="3"/>
  <c r="L114" i="12"/>
  <c r="L114" i="11"/>
  <c r="L114" i="9"/>
  <c r="M149" i="8"/>
  <c r="K113" i="5"/>
  <c r="F115" i="12"/>
  <c r="F115" i="11"/>
  <c r="F115" i="9"/>
  <c r="H150" i="8"/>
  <c r="C101" i="5"/>
  <c r="O115" i="12"/>
  <c r="O115" i="11"/>
  <c r="O115" i="9"/>
  <c r="O150" i="8"/>
  <c r="H116" i="12"/>
  <c r="H116" i="11"/>
  <c r="H116" i="9"/>
  <c r="I115" i="5" s="1"/>
  <c r="J151" i="8"/>
  <c r="J117" i="12"/>
  <c r="J117" i="11"/>
  <c r="J117" i="9"/>
  <c r="T114" i="3"/>
  <c r="L118" i="12"/>
  <c r="L118" i="11"/>
  <c r="L118" i="9"/>
  <c r="M156" i="8"/>
  <c r="K117" i="5"/>
  <c r="F119" i="12"/>
  <c r="F119" i="11"/>
  <c r="F119" i="9"/>
  <c r="H157" i="8"/>
  <c r="C105" i="5"/>
  <c r="O119" i="12"/>
  <c r="O119" i="11"/>
  <c r="O119" i="9"/>
  <c r="O157" i="8"/>
  <c r="H120" i="12"/>
  <c r="H120" i="11"/>
  <c r="H120" i="9"/>
  <c r="I119" i="5" s="1"/>
  <c r="J158" i="8"/>
  <c r="J121" i="12"/>
  <c r="J121" i="11"/>
  <c r="J121" i="9"/>
  <c r="T118" i="3"/>
  <c r="L122" i="12"/>
  <c r="L122" i="11"/>
  <c r="L122" i="9"/>
  <c r="M162" i="8"/>
  <c r="K121" i="5"/>
  <c r="F123" i="12"/>
  <c r="F123" i="11"/>
  <c r="F123" i="9"/>
  <c r="H163" i="8"/>
  <c r="C109" i="5"/>
  <c r="O123" i="12"/>
  <c r="O123" i="11"/>
  <c r="O163" i="8"/>
  <c r="O123" i="9"/>
  <c r="H124" i="12"/>
  <c r="H124" i="11"/>
  <c r="H124" i="9"/>
  <c r="I123" i="5" s="1"/>
  <c r="J164" i="8"/>
  <c r="J125" i="12"/>
  <c r="J125" i="11"/>
  <c r="J125" i="9"/>
  <c r="T122" i="3"/>
  <c r="L126" i="12"/>
  <c r="L126" i="11"/>
  <c r="L126" i="9"/>
  <c r="M168" i="8"/>
  <c r="K125" i="5"/>
  <c r="F127" i="12"/>
  <c r="F127" i="11"/>
  <c r="F127" i="9"/>
  <c r="H169" i="8"/>
  <c r="C113" i="5"/>
  <c r="O127" i="12"/>
  <c r="O127" i="11"/>
  <c r="O127" i="9"/>
  <c r="O169" i="8"/>
  <c r="H128" i="12"/>
  <c r="H128" i="11"/>
  <c r="H128" i="9"/>
  <c r="I127" i="5" s="1"/>
  <c r="J170" i="8"/>
  <c r="J129" i="12"/>
  <c r="J129" i="11"/>
  <c r="J129" i="9"/>
  <c r="T126" i="3"/>
  <c r="L130" i="12"/>
  <c r="L130" i="11"/>
  <c r="L130" i="9"/>
  <c r="M174" i="8"/>
  <c r="K129" i="5"/>
  <c r="F131" i="12"/>
  <c r="F131" i="11"/>
  <c r="F131" i="9"/>
  <c r="H175" i="8"/>
  <c r="C117" i="5"/>
  <c r="O131" i="12"/>
  <c r="O131" i="11"/>
  <c r="O131" i="9"/>
  <c r="O175" i="8"/>
  <c r="H132" i="12"/>
  <c r="H132" i="11"/>
  <c r="H132" i="9"/>
  <c r="I131" i="5" s="1"/>
  <c r="J176" i="8"/>
  <c r="J133" i="12"/>
  <c r="J133" i="11"/>
  <c r="J133" i="9"/>
  <c r="T130" i="3"/>
  <c r="L134" i="12"/>
  <c r="L134" i="11"/>
  <c r="L134" i="9"/>
  <c r="M180" i="8"/>
  <c r="K133" i="5"/>
  <c r="F135" i="12"/>
  <c r="F135" i="11"/>
  <c r="F135" i="9"/>
  <c r="H181" i="8"/>
  <c r="C121" i="5"/>
  <c r="O135" i="12"/>
  <c r="O135" i="11"/>
  <c r="O135" i="9"/>
  <c r="O181" i="8"/>
  <c r="H136" i="12"/>
  <c r="H136" i="11"/>
  <c r="H136" i="9"/>
  <c r="I135" i="5" s="1"/>
  <c r="J182" i="8"/>
  <c r="AK133" i="3"/>
  <c r="AM134" i="3"/>
  <c r="M138" i="12"/>
  <c r="M138" i="11"/>
  <c r="M138" i="9"/>
  <c r="N186" i="8"/>
  <c r="L137" i="5"/>
  <c r="G139" i="12"/>
  <c r="G139" i="11"/>
  <c r="G139" i="9"/>
  <c r="H138" i="5" s="1"/>
  <c r="I140" i="12"/>
  <c r="I140" i="11"/>
  <c r="I140" i="9"/>
  <c r="L141" i="12"/>
  <c r="L141" i="11"/>
  <c r="L141" i="9"/>
  <c r="K140" i="5"/>
  <c r="F142" i="12"/>
  <c r="F142" i="11"/>
  <c r="F142" i="9"/>
  <c r="H187" i="8"/>
  <c r="C128" i="5"/>
  <c r="O142" i="12"/>
  <c r="O142" i="11"/>
  <c r="O142" i="9"/>
  <c r="O187" i="8"/>
  <c r="H143" i="12"/>
  <c r="H143" i="11"/>
  <c r="H143" i="9"/>
  <c r="I142" i="5" s="1"/>
  <c r="J144" i="12"/>
  <c r="J144" i="11"/>
  <c r="J144" i="9"/>
  <c r="M145" i="12"/>
  <c r="M145" i="11"/>
  <c r="M145" i="9"/>
  <c r="L144" i="5"/>
  <c r="G146" i="12"/>
  <c r="G146" i="11"/>
  <c r="G146" i="9"/>
  <c r="H145" i="5" s="1"/>
  <c r="I188" i="8"/>
  <c r="I147" i="12"/>
  <c r="I147" i="11"/>
  <c r="I147" i="9"/>
  <c r="M149" i="12"/>
  <c r="M149" i="11"/>
  <c r="M149" i="9"/>
  <c r="L148" i="5"/>
  <c r="G150" i="12"/>
  <c r="G150" i="11"/>
  <c r="G150" i="9"/>
  <c r="H149" i="5" s="1"/>
  <c r="I189" i="8"/>
  <c r="I151" i="12"/>
  <c r="I151" i="11"/>
  <c r="I151" i="9"/>
  <c r="K205" i="8"/>
  <c r="AM149" i="3"/>
  <c r="M153" i="12"/>
  <c r="M153" i="11"/>
  <c r="M153" i="9"/>
  <c r="N207" i="8"/>
  <c r="L152" i="5"/>
  <c r="G154" i="12"/>
  <c r="G154" i="11"/>
  <c r="G154" i="9"/>
  <c r="H153" i="5" s="1"/>
  <c r="I210" i="8"/>
  <c r="I155" i="12"/>
  <c r="I155" i="11"/>
  <c r="I155" i="9"/>
  <c r="K211" i="8"/>
  <c r="M157" i="12"/>
  <c r="M157" i="11"/>
  <c r="M157" i="9"/>
  <c r="N213" i="8"/>
  <c r="L156" i="5"/>
  <c r="G158" i="12"/>
  <c r="G158" i="11"/>
  <c r="G158" i="9"/>
  <c r="H157" i="5" s="1"/>
  <c r="I216" i="8"/>
  <c r="I159" i="12"/>
  <c r="I159" i="11"/>
  <c r="I159" i="9"/>
  <c r="K217" i="8"/>
  <c r="M161" i="12"/>
  <c r="M161" i="11"/>
  <c r="M161" i="9"/>
  <c r="N219" i="8"/>
  <c r="L160" i="5"/>
  <c r="G162" i="12"/>
  <c r="G162" i="11"/>
  <c r="G162" i="9"/>
  <c r="H161" i="5" s="1"/>
  <c r="I222" i="8"/>
  <c r="I163" i="12"/>
  <c r="I163" i="11"/>
  <c r="I163" i="9"/>
  <c r="K223" i="8"/>
  <c r="M165" i="12"/>
  <c r="M165" i="11"/>
  <c r="M165" i="9"/>
  <c r="N225" i="8"/>
  <c r="L164" i="5"/>
  <c r="G166" i="12"/>
  <c r="G166" i="11"/>
  <c r="G166" i="9"/>
  <c r="H165" i="5" s="1"/>
  <c r="I228" i="8"/>
  <c r="I167" i="12"/>
  <c r="I167" i="11"/>
  <c r="I167" i="9"/>
  <c r="K229" i="8"/>
  <c r="M169" i="12"/>
  <c r="M169" i="11"/>
  <c r="M169" i="9"/>
  <c r="N231" i="8"/>
  <c r="L168" i="5"/>
  <c r="G170" i="12"/>
  <c r="G170" i="11"/>
  <c r="G170" i="9"/>
  <c r="H169" i="5" s="1"/>
  <c r="I234" i="8"/>
  <c r="I171" i="12"/>
  <c r="I171" i="11"/>
  <c r="I171" i="9"/>
  <c r="K235" i="8"/>
  <c r="AK168" i="3"/>
  <c r="M173" i="12"/>
  <c r="M173" i="11"/>
  <c r="M173" i="9"/>
  <c r="N237" i="8"/>
  <c r="L172" i="5"/>
  <c r="G174" i="11"/>
  <c r="G6" i="10"/>
  <c r="I240" i="8"/>
  <c r="I175" i="11"/>
  <c r="I7" i="10"/>
  <c r="K241" i="8"/>
  <c r="F177" i="11"/>
  <c r="F9" i="10"/>
  <c r="H243" i="8"/>
  <c r="C163" i="5"/>
  <c r="O177" i="11"/>
  <c r="O9" i="10"/>
  <c r="O243" i="8"/>
  <c r="I178" i="11"/>
  <c r="I10" i="10"/>
  <c r="K244" i="8"/>
  <c r="M180" i="11"/>
  <c r="M12" i="10"/>
  <c r="N246" i="8"/>
  <c r="H181" i="11"/>
  <c r="H13" i="10"/>
  <c r="J247" i="8"/>
  <c r="M183" i="11"/>
  <c r="M15" i="10"/>
  <c r="N249" i="8"/>
  <c r="G184" i="11"/>
  <c r="G16" i="10"/>
  <c r="I250" i="8"/>
  <c r="I185" i="11"/>
  <c r="I17" i="10"/>
  <c r="K251" i="8"/>
  <c r="M187" i="11"/>
  <c r="M19" i="10"/>
  <c r="N253" i="8"/>
  <c r="G188" i="11"/>
  <c r="G20" i="10"/>
  <c r="I254" i="8"/>
  <c r="I189" i="11"/>
  <c r="I21" i="10"/>
  <c r="K255" i="8"/>
  <c r="AM187" i="3"/>
  <c r="M191" i="11"/>
  <c r="M23" i="10"/>
  <c r="N257" i="8"/>
  <c r="G192" i="11"/>
  <c r="G24" i="10"/>
  <c r="I258" i="8"/>
  <c r="I193" i="11"/>
  <c r="I25" i="10"/>
  <c r="K259" i="8"/>
  <c r="L194" i="11"/>
  <c r="L26" i="10"/>
  <c r="M260" i="8"/>
  <c r="F195" i="11"/>
  <c r="F27" i="10"/>
  <c r="H261" i="8"/>
  <c r="O195" i="11"/>
  <c r="O27" i="10"/>
  <c r="O261" i="8"/>
  <c r="H196" i="11"/>
  <c r="H28" i="10"/>
  <c r="J262" i="8"/>
  <c r="J197" i="11"/>
  <c r="J29" i="10"/>
  <c r="L198" i="11"/>
  <c r="L30" i="10"/>
  <c r="M264" i="8"/>
  <c r="F199" i="11"/>
  <c r="F31" i="10"/>
  <c r="H265" i="8"/>
  <c r="O199" i="11"/>
  <c r="O31" i="10"/>
  <c r="O265" i="8"/>
  <c r="H200" i="11"/>
  <c r="H32" i="10"/>
  <c r="J266" i="8"/>
  <c r="J201" i="11"/>
  <c r="J33" i="10"/>
  <c r="M202" i="11"/>
  <c r="M34" i="10"/>
  <c r="N268" i="8"/>
  <c r="G203" i="11"/>
  <c r="G35" i="10"/>
  <c r="I269" i="8"/>
  <c r="I204" i="11"/>
  <c r="I36" i="10"/>
  <c r="K270" i="8"/>
  <c r="AK201" i="3"/>
  <c r="AM202" i="3"/>
  <c r="M206" i="11"/>
  <c r="M38" i="10"/>
  <c r="N272" i="8"/>
  <c r="G207" i="11"/>
  <c r="G39" i="10"/>
  <c r="I273" i="8"/>
  <c r="I208" i="11"/>
  <c r="I40" i="10"/>
  <c r="K274" i="8"/>
  <c r="AK205" i="3"/>
  <c r="AM206" i="3"/>
  <c r="O210" i="11"/>
  <c r="O42" i="10"/>
  <c r="O276" i="8"/>
  <c r="H211" i="11"/>
  <c r="H43" i="10"/>
  <c r="J277" i="8"/>
  <c r="J212" i="11"/>
  <c r="J44" i="10"/>
  <c r="L213" i="11"/>
  <c r="L45" i="10"/>
  <c r="M279" i="8"/>
  <c r="F214" i="11"/>
  <c r="F46" i="10"/>
  <c r="H280" i="8"/>
  <c r="O214" i="11"/>
  <c r="O46" i="10"/>
  <c r="O280" i="8"/>
  <c r="H215" i="11"/>
  <c r="H47" i="10"/>
  <c r="J281" i="8"/>
  <c r="J216" i="11"/>
  <c r="J48" i="10"/>
  <c r="L217" i="11"/>
  <c r="L49" i="10"/>
  <c r="M283" i="8"/>
  <c r="F218" i="11"/>
  <c r="F50" i="10"/>
  <c r="H284" i="8"/>
  <c r="O218" i="11"/>
  <c r="O50" i="10"/>
  <c r="O284" i="8"/>
  <c r="H219" i="11"/>
  <c r="H51" i="10"/>
  <c r="J285" i="8"/>
  <c r="J220" i="11"/>
  <c r="J52" i="10"/>
  <c r="L221" i="11"/>
  <c r="L53" i="10"/>
  <c r="M287" i="8"/>
  <c r="F222" i="11"/>
  <c r="F54" i="10"/>
  <c r="H288" i="8"/>
  <c r="O222" i="11"/>
  <c r="O54" i="10"/>
  <c r="O288" i="8"/>
  <c r="H223" i="11"/>
  <c r="H55" i="10"/>
  <c r="J289" i="8"/>
  <c r="J224" i="11"/>
  <c r="J56" i="10"/>
  <c r="L225" i="11"/>
  <c r="L57" i="10"/>
  <c r="M291" i="8"/>
  <c r="F226" i="11"/>
  <c r="F58" i="10"/>
  <c r="H292" i="8"/>
  <c r="O226" i="11"/>
  <c r="O58" i="10"/>
  <c r="O292" i="8"/>
  <c r="H227" i="11"/>
  <c r="H59" i="10"/>
  <c r="J293" i="8"/>
  <c r="J228" i="11"/>
  <c r="J60" i="10"/>
  <c r="N228" i="11"/>
  <c r="N60" i="10"/>
  <c r="Q294" i="8"/>
  <c r="AM225" i="3"/>
  <c r="F229" i="11"/>
  <c r="F61" i="10"/>
  <c r="H295" i="8"/>
  <c r="M98" i="12"/>
  <c r="M98" i="11"/>
  <c r="M98" i="9"/>
  <c r="N127" i="8"/>
  <c r="L97" i="5"/>
  <c r="G99" i="12"/>
  <c r="G99" i="11"/>
  <c r="G99" i="9"/>
  <c r="H98" i="5" s="1"/>
  <c r="I128" i="8"/>
  <c r="I100" i="12"/>
  <c r="I100" i="11"/>
  <c r="I100" i="9"/>
  <c r="K129" i="8"/>
  <c r="L98" i="3"/>
  <c r="M102" i="12"/>
  <c r="M102" i="11"/>
  <c r="M102" i="9"/>
  <c r="N134" i="8"/>
  <c r="L101" i="5"/>
  <c r="G103" i="12"/>
  <c r="G103" i="11"/>
  <c r="G103" i="9"/>
  <c r="H102" i="5" s="1"/>
  <c r="I135" i="8"/>
  <c r="I104" i="12"/>
  <c r="I104" i="11"/>
  <c r="I104" i="9"/>
  <c r="K136" i="8"/>
  <c r="L102" i="3"/>
  <c r="M106" i="12"/>
  <c r="M106" i="11"/>
  <c r="M106" i="9"/>
  <c r="N138" i="8"/>
  <c r="L105" i="5"/>
  <c r="G107" i="12"/>
  <c r="G107" i="11"/>
  <c r="G107" i="9"/>
  <c r="H106" i="5" s="1"/>
  <c r="I139" i="8"/>
  <c r="I108" i="12"/>
  <c r="I108" i="11"/>
  <c r="I108" i="9"/>
  <c r="K140" i="8"/>
  <c r="L106" i="3"/>
  <c r="M110" i="12"/>
  <c r="M110" i="11"/>
  <c r="M110" i="9"/>
  <c r="N145" i="8"/>
  <c r="L109" i="5"/>
  <c r="G111" i="12"/>
  <c r="G111" i="11"/>
  <c r="G111" i="9"/>
  <c r="H110" i="5" s="1"/>
  <c r="I146" i="8"/>
  <c r="I112" i="12"/>
  <c r="I112" i="11"/>
  <c r="I112" i="9"/>
  <c r="K147" i="8"/>
  <c r="L110" i="3"/>
  <c r="M114" i="12"/>
  <c r="M114" i="11"/>
  <c r="M114" i="9"/>
  <c r="N149" i="8"/>
  <c r="L113" i="5"/>
  <c r="G115" i="12"/>
  <c r="G115" i="11"/>
  <c r="G115" i="9"/>
  <c r="H114" i="5" s="1"/>
  <c r="I150" i="8"/>
  <c r="I116" i="12"/>
  <c r="I116" i="11"/>
  <c r="I116" i="9"/>
  <c r="K151" i="8"/>
  <c r="L114" i="3"/>
  <c r="M118" i="12"/>
  <c r="M118" i="11"/>
  <c r="M118" i="9"/>
  <c r="N156" i="8"/>
  <c r="L117" i="5"/>
  <c r="G119" i="12"/>
  <c r="G119" i="11"/>
  <c r="G119" i="9"/>
  <c r="H118" i="5" s="1"/>
  <c r="I157" i="8"/>
  <c r="I120" i="12"/>
  <c r="I120" i="11"/>
  <c r="I120" i="9"/>
  <c r="K158" i="8"/>
  <c r="L118" i="3"/>
  <c r="M122" i="12"/>
  <c r="M122" i="11"/>
  <c r="M122" i="9"/>
  <c r="N162" i="8"/>
  <c r="L121" i="5"/>
  <c r="G123" i="12"/>
  <c r="G123" i="11"/>
  <c r="G123" i="9"/>
  <c r="H122" i="5" s="1"/>
  <c r="I163" i="8"/>
  <c r="I124" i="12"/>
  <c r="I124" i="11"/>
  <c r="I124" i="9"/>
  <c r="K164" i="8"/>
  <c r="L122" i="3"/>
  <c r="M126" i="12"/>
  <c r="M126" i="11"/>
  <c r="M126" i="9"/>
  <c r="N168" i="8"/>
  <c r="L125" i="5"/>
  <c r="G127" i="12"/>
  <c r="G127" i="11"/>
  <c r="G127" i="9"/>
  <c r="H126" i="5" s="1"/>
  <c r="I169" i="8"/>
  <c r="I128" i="12"/>
  <c r="I128" i="11"/>
  <c r="I128" i="9"/>
  <c r="K170" i="8"/>
  <c r="L126" i="3"/>
  <c r="AM126" i="3"/>
  <c r="M130" i="12"/>
  <c r="M130" i="11"/>
  <c r="M130" i="9"/>
  <c r="N174" i="8"/>
  <c r="L129" i="5"/>
  <c r="G131" i="12"/>
  <c r="G131" i="11"/>
  <c r="G131" i="9"/>
  <c r="H130" i="5" s="1"/>
  <c r="I175" i="8"/>
  <c r="I132" i="12"/>
  <c r="I132" i="11"/>
  <c r="I132" i="9"/>
  <c r="K176" i="8"/>
  <c r="L130" i="3"/>
  <c r="M134" i="12"/>
  <c r="M134" i="11"/>
  <c r="M134" i="9"/>
  <c r="N180" i="8"/>
  <c r="L133" i="5"/>
  <c r="G135" i="12"/>
  <c r="G135" i="11"/>
  <c r="G135" i="9"/>
  <c r="H134" i="5" s="1"/>
  <c r="I181" i="8"/>
  <c r="I136" i="12"/>
  <c r="I136" i="11"/>
  <c r="I136" i="9"/>
  <c r="K182" i="8"/>
  <c r="L137" i="12"/>
  <c r="L137" i="11"/>
  <c r="L137" i="9"/>
  <c r="M183" i="8"/>
  <c r="K136" i="5"/>
  <c r="F138" i="12"/>
  <c r="F138" i="11"/>
  <c r="F138" i="9"/>
  <c r="H186" i="8"/>
  <c r="C124" i="5"/>
  <c r="O138" i="12"/>
  <c r="O138" i="11"/>
  <c r="O138" i="9"/>
  <c r="O186" i="8"/>
  <c r="H139" i="12"/>
  <c r="H139" i="11"/>
  <c r="H139" i="9"/>
  <c r="I138" i="5" s="1"/>
  <c r="J140" i="12"/>
  <c r="J140" i="11"/>
  <c r="J140" i="9"/>
  <c r="M141" i="12"/>
  <c r="M141" i="11"/>
  <c r="M141" i="9"/>
  <c r="L140" i="5"/>
  <c r="G142" i="12"/>
  <c r="G142" i="11"/>
  <c r="G142" i="9"/>
  <c r="H141" i="5" s="1"/>
  <c r="I187" i="8"/>
  <c r="I143" i="12"/>
  <c r="I143" i="11"/>
  <c r="I143" i="9"/>
  <c r="AK140" i="3"/>
  <c r="L141" i="3"/>
  <c r="F145" i="12"/>
  <c r="F145" i="11"/>
  <c r="F145" i="9"/>
  <c r="C131" i="5"/>
  <c r="O145" i="12"/>
  <c r="O145" i="11"/>
  <c r="O145" i="9"/>
  <c r="H146" i="12"/>
  <c r="H146" i="11"/>
  <c r="H146" i="9"/>
  <c r="I145" i="5" s="1"/>
  <c r="J188" i="8"/>
  <c r="J147" i="12"/>
  <c r="J147" i="11"/>
  <c r="J147" i="9"/>
  <c r="T144" i="3"/>
  <c r="L148" i="12"/>
  <c r="L148" i="11"/>
  <c r="L148" i="9"/>
  <c r="K147" i="5"/>
  <c r="F149" i="12"/>
  <c r="F149" i="11"/>
  <c r="F149" i="9"/>
  <c r="C135" i="5"/>
  <c r="O149" i="12"/>
  <c r="O149" i="11"/>
  <c r="O149" i="9"/>
  <c r="H150" i="12"/>
  <c r="H150" i="11"/>
  <c r="H150" i="9"/>
  <c r="I149" i="5" s="1"/>
  <c r="J189" i="8"/>
  <c r="J151" i="12"/>
  <c r="J151" i="11"/>
  <c r="J151" i="9"/>
  <c r="T148" i="3"/>
  <c r="L152" i="12"/>
  <c r="L152" i="11"/>
  <c r="L152" i="9"/>
  <c r="M206" i="8"/>
  <c r="K151" i="5"/>
  <c r="F153" i="12"/>
  <c r="F153" i="11"/>
  <c r="F153" i="9"/>
  <c r="H207" i="8"/>
  <c r="C139" i="5"/>
  <c r="O153" i="12"/>
  <c r="O153" i="11"/>
  <c r="O153" i="9"/>
  <c r="O207" i="8"/>
  <c r="H154" i="12"/>
  <c r="H154" i="11"/>
  <c r="H154" i="9"/>
  <c r="I153" i="5" s="1"/>
  <c r="J210" i="8"/>
  <c r="J155" i="12"/>
  <c r="J155" i="11"/>
  <c r="J155" i="9"/>
  <c r="T152" i="3"/>
  <c r="L156" i="12"/>
  <c r="L156" i="11"/>
  <c r="L156" i="9"/>
  <c r="M212" i="8"/>
  <c r="K155" i="5"/>
  <c r="F157" i="12"/>
  <c r="F157" i="11"/>
  <c r="F157" i="9"/>
  <c r="H213" i="8"/>
  <c r="C143" i="5"/>
  <c r="O157" i="12"/>
  <c r="O157" i="11"/>
  <c r="O157" i="9"/>
  <c r="O213" i="8"/>
  <c r="H158" i="12"/>
  <c r="H158" i="11"/>
  <c r="H158" i="9"/>
  <c r="I157" i="5" s="1"/>
  <c r="J216" i="8"/>
  <c r="J159" i="12"/>
  <c r="J159" i="11"/>
  <c r="J159" i="9"/>
  <c r="T156" i="3"/>
  <c r="L160" i="12"/>
  <c r="L160" i="11"/>
  <c r="L160" i="9"/>
  <c r="M218" i="8"/>
  <c r="K159" i="5"/>
  <c r="F161" i="12"/>
  <c r="F161" i="11"/>
  <c r="F161" i="9"/>
  <c r="H219" i="8"/>
  <c r="C147" i="5"/>
  <c r="O161" i="12"/>
  <c r="O161" i="11"/>
  <c r="O161" i="9"/>
  <c r="O219" i="8"/>
  <c r="H162" i="12"/>
  <c r="H162" i="11"/>
  <c r="H162" i="9"/>
  <c r="I161" i="5" s="1"/>
  <c r="J222" i="8"/>
  <c r="J163" i="12"/>
  <c r="J163" i="11"/>
  <c r="J163" i="9"/>
  <c r="L164" i="12"/>
  <c r="L164" i="11"/>
  <c r="L164" i="9"/>
  <c r="M224" i="8"/>
  <c r="K163" i="5"/>
  <c r="F165" i="12"/>
  <c r="F165" i="11"/>
  <c r="F165" i="9"/>
  <c r="H225" i="8"/>
  <c r="C151" i="5"/>
  <c r="O165" i="12"/>
  <c r="O165" i="11"/>
  <c r="O165" i="9"/>
  <c r="O225" i="8"/>
  <c r="H166" i="12"/>
  <c r="H166" i="11"/>
  <c r="H166" i="9"/>
  <c r="I165" i="5" s="1"/>
  <c r="J228" i="8"/>
  <c r="J167" i="12"/>
  <c r="J167" i="11"/>
  <c r="J167" i="9"/>
  <c r="T164" i="3"/>
  <c r="L168" i="12"/>
  <c r="L168" i="11"/>
  <c r="L168" i="9"/>
  <c r="M230" i="8"/>
  <c r="K167" i="5"/>
  <c r="F169" i="12"/>
  <c r="F169" i="11"/>
  <c r="F169" i="9"/>
  <c r="H231" i="8"/>
  <c r="C155" i="5"/>
  <c r="O169" i="12"/>
  <c r="O169" i="11"/>
  <c r="O169" i="9"/>
  <c r="O231" i="8"/>
  <c r="H170" i="12"/>
  <c r="H170" i="11"/>
  <c r="H170" i="9"/>
  <c r="I169" i="5" s="1"/>
  <c r="J234" i="8"/>
  <c r="J171" i="12"/>
  <c r="J171" i="11"/>
  <c r="J171" i="9"/>
  <c r="T168" i="3"/>
  <c r="L172" i="12"/>
  <c r="L172" i="11"/>
  <c r="L172" i="9"/>
  <c r="M236" i="8"/>
  <c r="K171" i="5"/>
  <c r="F173" i="12"/>
  <c r="F173" i="11"/>
  <c r="F173" i="9"/>
  <c r="C159" i="5"/>
  <c r="H237" i="8"/>
  <c r="O173" i="12"/>
  <c r="O173" i="11"/>
  <c r="O173" i="9"/>
  <c r="O237" i="8"/>
  <c r="H174" i="11"/>
  <c r="H6" i="10"/>
  <c r="J240" i="8"/>
  <c r="J175" i="11"/>
  <c r="J7" i="10"/>
  <c r="L176" i="11"/>
  <c r="L8" i="10"/>
  <c r="M242" i="8"/>
  <c r="G177" i="11"/>
  <c r="G9" i="10"/>
  <c r="I243" i="8"/>
  <c r="J178" i="11"/>
  <c r="J10" i="10"/>
  <c r="L179" i="11"/>
  <c r="L11" i="10"/>
  <c r="M245" i="8"/>
  <c r="F180" i="11"/>
  <c r="F12" i="10"/>
  <c r="H246" i="8"/>
  <c r="C166" i="5"/>
  <c r="O180" i="11"/>
  <c r="O12" i="10"/>
  <c r="O246" i="8"/>
  <c r="I181" i="11"/>
  <c r="I13" i="10"/>
  <c r="K247" i="8"/>
  <c r="L182" i="11"/>
  <c r="L14" i="10"/>
  <c r="M248" i="8"/>
  <c r="F183" i="11"/>
  <c r="F15" i="10"/>
  <c r="H249" i="8"/>
  <c r="C169" i="5"/>
  <c r="O183" i="11"/>
  <c r="O15" i="10"/>
  <c r="O249" i="8"/>
  <c r="H184" i="11"/>
  <c r="H16" i="10"/>
  <c r="J250" i="8"/>
  <c r="J185" i="11"/>
  <c r="J17" i="10"/>
  <c r="L186" i="11"/>
  <c r="L18" i="10"/>
  <c r="M252" i="8"/>
  <c r="F187" i="11"/>
  <c r="F19" i="10"/>
  <c r="H253" i="8"/>
  <c r="O187" i="11"/>
  <c r="O19" i="10"/>
  <c r="O253" i="8"/>
  <c r="H188" i="11"/>
  <c r="H20" i="10"/>
  <c r="J254" i="8"/>
  <c r="J189" i="11"/>
  <c r="J21" i="10"/>
  <c r="L190" i="11"/>
  <c r="L22" i="10"/>
  <c r="M256" i="8"/>
  <c r="F191" i="11"/>
  <c r="F23" i="10"/>
  <c r="H257" i="8"/>
  <c r="O191" i="11"/>
  <c r="O23" i="10"/>
  <c r="O257" i="8"/>
  <c r="H192" i="11"/>
  <c r="H24" i="10"/>
  <c r="J258" i="8"/>
  <c r="J193" i="11"/>
  <c r="J25" i="10"/>
  <c r="M194" i="11"/>
  <c r="M26" i="10"/>
  <c r="N260" i="8"/>
  <c r="G195" i="11"/>
  <c r="G27" i="10"/>
  <c r="I261" i="8"/>
  <c r="I196" i="11"/>
  <c r="I28" i="10"/>
  <c r="K262" i="8"/>
  <c r="L194" i="3"/>
  <c r="M198" i="11"/>
  <c r="M30" i="10"/>
  <c r="N264" i="8"/>
  <c r="G199" i="11"/>
  <c r="G31" i="10"/>
  <c r="I265" i="8"/>
  <c r="I200" i="11"/>
  <c r="I32" i="10"/>
  <c r="K266" i="8"/>
  <c r="L198" i="3"/>
  <c r="O202" i="11"/>
  <c r="O34" i="10"/>
  <c r="O268" i="8"/>
  <c r="H203" i="11"/>
  <c r="H35" i="10"/>
  <c r="J269" i="8"/>
  <c r="J204" i="11"/>
  <c r="J36" i="10"/>
  <c r="L205" i="11"/>
  <c r="L37" i="10"/>
  <c r="M271" i="8"/>
  <c r="F206" i="11"/>
  <c r="F38" i="10"/>
  <c r="H272" i="8"/>
  <c r="O206" i="11"/>
  <c r="O38" i="10"/>
  <c r="O272" i="8"/>
  <c r="H207" i="11"/>
  <c r="H39" i="10"/>
  <c r="J273" i="8"/>
  <c r="J208" i="11"/>
  <c r="J40" i="10"/>
  <c r="L209" i="11"/>
  <c r="L41" i="10"/>
  <c r="M275" i="8"/>
  <c r="F210" i="11"/>
  <c r="F42" i="10"/>
  <c r="H276" i="8"/>
  <c r="I211" i="11"/>
  <c r="I43" i="10"/>
  <c r="K277" i="8"/>
  <c r="L209" i="3"/>
  <c r="M213" i="11"/>
  <c r="M45" i="10"/>
  <c r="N279" i="8"/>
  <c r="G214" i="11"/>
  <c r="G46" i="10"/>
  <c r="I280" i="8"/>
  <c r="I215" i="11"/>
  <c r="I47" i="10"/>
  <c r="K281" i="8"/>
  <c r="AK212" i="3"/>
  <c r="L213" i="3"/>
  <c r="M217" i="11"/>
  <c r="M49" i="10"/>
  <c r="N283" i="8"/>
  <c r="G218" i="11"/>
  <c r="G50" i="10"/>
  <c r="I284" i="8"/>
  <c r="I219" i="11"/>
  <c r="I51" i="10"/>
  <c r="K285" i="8"/>
  <c r="AK216" i="3"/>
  <c r="L217" i="3"/>
  <c r="M221" i="11"/>
  <c r="M53" i="10"/>
  <c r="N287" i="8"/>
  <c r="G222" i="11"/>
  <c r="G54" i="10"/>
  <c r="I288" i="8"/>
  <c r="I223" i="11"/>
  <c r="I55" i="10"/>
  <c r="K289" i="8"/>
  <c r="AK220" i="3"/>
  <c r="L221" i="3"/>
  <c r="M225" i="11"/>
  <c r="M57" i="10"/>
  <c r="N291" i="8"/>
  <c r="G226" i="11"/>
  <c r="G58" i="10"/>
  <c r="I292" i="8"/>
  <c r="I227" i="11"/>
  <c r="I59" i="10"/>
  <c r="K293" i="8"/>
  <c r="L225" i="3"/>
  <c r="G229" i="11"/>
  <c r="G61" i="10"/>
  <c r="I295" i="8"/>
  <c r="L226" i="3"/>
  <c r="AK226" i="3"/>
  <c r="J229" i="11"/>
  <c r="J61" i="10"/>
  <c r="L229" i="11"/>
  <c r="L61" i="10"/>
  <c r="M295" i="8"/>
  <c r="M229" i="11"/>
  <c r="M61" i="10"/>
  <c r="N295" i="8"/>
  <c r="AR6" i="8"/>
  <c r="I4" i="7"/>
  <c r="F10" i="7"/>
  <c r="F12" i="7" s="1"/>
  <c r="F13" i="7" s="1"/>
  <c r="AM11" i="8"/>
  <c r="AI11" i="8"/>
  <c r="AI12" i="8"/>
  <c r="AI9" i="8"/>
  <c r="AT6" i="8"/>
  <c r="AO97" i="8"/>
  <c r="AI97" i="8"/>
  <c r="AO99" i="8"/>
  <c r="AI99" i="8"/>
  <c r="AO43" i="8"/>
  <c r="AI43" i="8"/>
  <c r="AI23" i="8"/>
  <c r="AO23" i="8"/>
  <c r="AO33" i="8"/>
  <c r="AI33" i="8"/>
  <c r="AO121" i="8"/>
  <c r="AI121" i="8"/>
  <c r="AO141" i="8"/>
  <c r="AI141" i="8"/>
  <c r="AI20" i="8"/>
  <c r="AI31" i="8"/>
  <c r="AO31" i="8"/>
  <c r="AO173" i="8"/>
  <c r="AI173" i="8"/>
  <c r="AO65" i="8"/>
  <c r="AI65" i="8"/>
  <c r="AO67" i="8"/>
  <c r="AI67" i="8"/>
  <c r="AO179" i="8"/>
  <c r="AI179" i="8"/>
  <c r="AO75" i="8"/>
  <c r="AI75" i="8"/>
  <c r="AO89" i="8"/>
  <c r="AI89" i="8"/>
  <c r="AO55" i="8"/>
  <c r="AO87" i="8"/>
  <c r="AO111" i="8"/>
  <c r="AO119" i="8"/>
  <c r="AO133" i="8"/>
  <c r="AI133" i="8"/>
  <c r="AO131" i="8"/>
  <c r="AI131" i="8"/>
  <c r="AM185" i="8"/>
  <c r="AO197" i="8"/>
  <c r="AI197" i="8"/>
  <c r="AI201" i="8"/>
  <c r="AO203" i="8"/>
  <c r="AI203" i="8"/>
  <c r="AI209" i="8"/>
  <c r="AI21" i="8"/>
  <c r="AI45" i="8"/>
  <c r="AI53" i="8"/>
  <c r="AI77" i="8"/>
  <c r="AO155" i="8"/>
  <c r="AI155" i="8"/>
  <c r="AO195" i="8"/>
  <c r="AI195" i="8"/>
  <c r="AI153" i="8"/>
  <c r="AI161" i="8"/>
  <c r="AO221" i="8"/>
  <c r="AI221" i="8"/>
  <c r="AO227" i="8"/>
  <c r="AI227" i="8"/>
  <c r="AO153" i="8"/>
  <c r="AO209" i="8"/>
  <c r="AO233" i="8"/>
  <c r="AI142" i="8"/>
  <c r="AI166" i="8"/>
  <c r="AI190" i="8"/>
  <c r="AI198" i="8"/>
  <c r="AI214" i="8"/>
  <c r="AI238" i="8"/>
  <c r="AI143" i="8"/>
  <c r="AI167" i="8"/>
  <c r="AI191" i="8"/>
  <c r="AI199" i="8"/>
  <c r="AI239" i="8"/>
  <c r="AI208" i="8"/>
  <c r="AK176" i="3" l="1"/>
  <c r="E43" i="5"/>
  <c r="L128" i="8"/>
  <c r="AM128" i="8" s="1"/>
  <c r="AL5" i="3"/>
  <c r="AL115" i="3"/>
  <c r="M43" i="5"/>
  <c r="Q276" i="8"/>
  <c r="E107" i="5"/>
  <c r="K99" i="11"/>
  <c r="AK5" i="3"/>
  <c r="K86" i="11"/>
  <c r="Q95" i="8"/>
  <c r="K53" i="9"/>
  <c r="J52" i="5" s="1"/>
  <c r="E37" i="5"/>
  <c r="Q295" i="8"/>
  <c r="AM115" i="3"/>
  <c r="N61" i="10"/>
  <c r="Q268" i="8"/>
  <c r="Q52" i="8"/>
  <c r="N42" i="10"/>
  <c r="N108" i="11"/>
  <c r="K99" i="9"/>
  <c r="J98" i="5" s="1"/>
  <c r="W98" i="5" s="1"/>
  <c r="T99" i="12" s="1"/>
  <c r="K167" i="11"/>
  <c r="N34" i="10"/>
  <c r="N44" i="9"/>
  <c r="E35" i="5"/>
  <c r="N108" i="12"/>
  <c r="U13" i="2"/>
  <c r="N75" i="9"/>
  <c r="K53" i="11"/>
  <c r="U11" i="2"/>
  <c r="N75" i="11"/>
  <c r="U19" i="2"/>
  <c r="AM15" i="3"/>
  <c r="K167" i="9"/>
  <c r="J166" i="5" s="1"/>
  <c r="AM173" i="3"/>
  <c r="K167" i="12"/>
  <c r="N44" i="11"/>
  <c r="M35" i="5"/>
  <c r="Q241" i="8"/>
  <c r="Q283" i="8"/>
  <c r="Q41" i="8"/>
  <c r="N7" i="10"/>
  <c r="U15" i="2"/>
  <c r="AL15" i="3"/>
  <c r="S24" i="2"/>
  <c r="AK182" i="3"/>
  <c r="AF182" i="3" s="1"/>
  <c r="L228" i="3"/>
  <c r="AM191" i="3"/>
  <c r="AM186" i="3"/>
  <c r="AK9" i="3"/>
  <c r="Q46" i="8"/>
  <c r="M37" i="5"/>
  <c r="AM165" i="3"/>
  <c r="AK213" i="3"/>
  <c r="B174" i="5"/>
  <c r="N103" i="9"/>
  <c r="AM190" i="3"/>
  <c r="M107" i="5"/>
  <c r="N38" i="9"/>
  <c r="O24" i="2"/>
  <c r="AK153" i="3"/>
  <c r="N103" i="11"/>
  <c r="Q140" i="8"/>
  <c r="N38" i="11"/>
  <c r="AJ21" i="3"/>
  <c r="AM157" i="3"/>
  <c r="AM183" i="3"/>
  <c r="AJ9" i="3"/>
  <c r="AL21" i="3"/>
  <c r="AJ3" i="3"/>
  <c r="AM3" i="3"/>
  <c r="AJ7" i="3"/>
  <c r="AL7" i="3"/>
  <c r="AM11" i="3"/>
  <c r="AF185" i="3"/>
  <c r="AF181" i="3"/>
  <c r="AF165" i="3"/>
  <c r="AF19" i="3"/>
  <c r="AF183" i="3"/>
  <c r="AF157" i="3"/>
  <c r="AF173" i="3"/>
  <c r="AF23" i="3"/>
  <c r="AF127" i="3"/>
  <c r="K224" i="11"/>
  <c r="K56" i="10"/>
  <c r="L290" i="8"/>
  <c r="AM290" i="8" s="1"/>
  <c r="AF201" i="3"/>
  <c r="AF126" i="3"/>
  <c r="N94" i="12"/>
  <c r="N94" i="11"/>
  <c r="N94" i="9"/>
  <c r="Q123" i="8"/>
  <c r="E93" i="5"/>
  <c r="M93" i="5"/>
  <c r="K19" i="12"/>
  <c r="K19" i="11"/>
  <c r="K19" i="9"/>
  <c r="J18" i="5" s="1"/>
  <c r="L18" i="8"/>
  <c r="AM18" i="8" s="1"/>
  <c r="N68" i="12"/>
  <c r="N68" i="11"/>
  <c r="N68" i="9"/>
  <c r="Q85" i="8"/>
  <c r="M67" i="5"/>
  <c r="E67" i="5"/>
  <c r="AL87" i="3"/>
  <c r="AJ87" i="3"/>
  <c r="AH87" i="3" s="1"/>
  <c r="AM87" i="3"/>
  <c r="Z9" i="5"/>
  <c r="Y10" i="5"/>
  <c r="Y11" i="5" s="1"/>
  <c r="AL217" i="3"/>
  <c r="AJ217" i="3"/>
  <c r="K119" i="12"/>
  <c r="K119" i="11"/>
  <c r="K119" i="9"/>
  <c r="J118" i="5" s="1"/>
  <c r="W118" i="5" s="1"/>
  <c r="T119" i="12" s="1"/>
  <c r="L157" i="8"/>
  <c r="AM157" i="8" s="1"/>
  <c r="AJ128" i="3"/>
  <c r="AL128" i="3"/>
  <c r="AK128" i="3"/>
  <c r="AL138" i="3"/>
  <c r="AJ138" i="3"/>
  <c r="AJ196" i="3"/>
  <c r="AL196" i="3"/>
  <c r="AK196" i="3"/>
  <c r="AF52" i="3"/>
  <c r="AJ78" i="3"/>
  <c r="AL78" i="3"/>
  <c r="AK78" i="3"/>
  <c r="N151" i="12"/>
  <c r="N151" i="11"/>
  <c r="N151" i="9"/>
  <c r="Q205" i="8"/>
  <c r="M150" i="5"/>
  <c r="E150" i="5"/>
  <c r="AF130" i="3"/>
  <c r="N115" i="12"/>
  <c r="N115" i="11"/>
  <c r="N115" i="9"/>
  <c r="Q150" i="8"/>
  <c r="E114" i="5"/>
  <c r="M114" i="5"/>
  <c r="AH11" i="3"/>
  <c r="AF11" i="3"/>
  <c r="AJ207" i="3"/>
  <c r="AL207" i="3"/>
  <c r="AK207" i="3"/>
  <c r="K135" i="12"/>
  <c r="K135" i="11"/>
  <c r="K135" i="9"/>
  <c r="J134" i="5" s="1"/>
  <c r="L181" i="8"/>
  <c r="AM181" i="8" s="1"/>
  <c r="N130" i="12"/>
  <c r="N130" i="11"/>
  <c r="N130" i="9"/>
  <c r="Q174" i="8"/>
  <c r="E129" i="5"/>
  <c r="M129" i="5"/>
  <c r="AD6" i="5"/>
  <c r="AL195" i="3"/>
  <c r="AJ195" i="3"/>
  <c r="K165" i="12"/>
  <c r="K165" i="11"/>
  <c r="K165" i="9"/>
  <c r="J164" i="5" s="1"/>
  <c r="L225" i="8"/>
  <c r="AM225" i="8" s="1"/>
  <c r="N127" i="12"/>
  <c r="N127" i="11"/>
  <c r="N127" i="9"/>
  <c r="Q169" i="8"/>
  <c r="M126" i="5"/>
  <c r="E126" i="5"/>
  <c r="AL59" i="3"/>
  <c r="AK59" i="3"/>
  <c r="AJ59" i="3"/>
  <c r="AL47" i="3"/>
  <c r="AK47" i="3"/>
  <c r="AJ47" i="3"/>
  <c r="AL221" i="3"/>
  <c r="AJ221" i="3"/>
  <c r="AJ189" i="3"/>
  <c r="AM189" i="3"/>
  <c r="AL189" i="3"/>
  <c r="AK97" i="3"/>
  <c r="AJ97" i="3"/>
  <c r="AL97" i="3"/>
  <c r="AM97" i="3"/>
  <c r="K210" i="11"/>
  <c r="K42" i="10"/>
  <c r="L276" i="8"/>
  <c r="AM276" i="8" s="1"/>
  <c r="AF204" i="3"/>
  <c r="N7" i="12"/>
  <c r="N7" i="11"/>
  <c r="N7" i="9"/>
  <c r="Q3" i="8"/>
  <c r="M6" i="5"/>
  <c r="E6" i="5"/>
  <c r="AL164" i="3"/>
  <c r="AJ164" i="3"/>
  <c r="AM164" i="3"/>
  <c r="AJ132" i="3"/>
  <c r="AL132" i="3"/>
  <c r="AK132" i="3"/>
  <c r="AL62" i="3"/>
  <c r="AK62" i="3"/>
  <c r="AJ62" i="3"/>
  <c r="AF45" i="3"/>
  <c r="AH45" i="3"/>
  <c r="AF29" i="3"/>
  <c r="AH29" i="3"/>
  <c r="N11" i="12"/>
  <c r="N11" i="11"/>
  <c r="N11" i="9"/>
  <c r="Q7" i="8"/>
  <c r="M10" i="5"/>
  <c r="E10" i="5"/>
  <c r="AL142" i="3"/>
  <c r="AK142" i="3"/>
  <c r="AJ142" i="3"/>
  <c r="AM118" i="3"/>
  <c r="AL118" i="3"/>
  <c r="AJ118" i="3"/>
  <c r="N25" i="12"/>
  <c r="N25" i="11"/>
  <c r="N25" i="9"/>
  <c r="Q27" i="8"/>
  <c r="M24" i="5"/>
  <c r="E24" i="5"/>
  <c r="AJ212" i="3"/>
  <c r="AL212" i="3"/>
  <c r="AM212" i="3"/>
  <c r="AF70" i="3"/>
  <c r="K37" i="12"/>
  <c r="K37" i="11"/>
  <c r="K37" i="9"/>
  <c r="J36" i="5" s="1"/>
  <c r="K9" i="12"/>
  <c r="K9" i="11"/>
  <c r="K9" i="9"/>
  <c r="J8" i="5" s="1"/>
  <c r="L5" i="8"/>
  <c r="AM5" i="8" s="1"/>
  <c r="AL210" i="3"/>
  <c r="AJ210" i="3"/>
  <c r="AL178" i="3"/>
  <c r="AJ178" i="3"/>
  <c r="AM178" i="3"/>
  <c r="N84" i="12"/>
  <c r="N84" i="11"/>
  <c r="N84" i="9"/>
  <c r="Q107" i="8"/>
  <c r="M83" i="5"/>
  <c r="E83" i="5"/>
  <c r="K55" i="12"/>
  <c r="K55" i="11"/>
  <c r="K55" i="9"/>
  <c r="J54" i="5" s="1"/>
  <c r="L69" i="8"/>
  <c r="AM69" i="8" s="1"/>
  <c r="N37" i="12"/>
  <c r="N37" i="11"/>
  <c r="N37" i="9"/>
  <c r="M36" i="5"/>
  <c r="E36" i="5"/>
  <c r="K14" i="12"/>
  <c r="K14" i="11"/>
  <c r="K14" i="9"/>
  <c r="J13" i="5" s="1"/>
  <c r="L13" i="8"/>
  <c r="AM13" i="8" s="1"/>
  <c r="K78" i="12"/>
  <c r="K78" i="11"/>
  <c r="K78" i="9"/>
  <c r="J77" i="5" s="1"/>
  <c r="L101" i="8"/>
  <c r="AM101" i="8" s="1"/>
  <c r="AF66" i="3"/>
  <c r="AH66" i="3"/>
  <c r="K51" i="11"/>
  <c r="K51" i="12"/>
  <c r="K51" i="9"/>
  <c r="J50" i="5" s="1"/>
  <c r="L62" i="8"/>
  <c r="AM62" i="8" s="1"/>
  <c r="AL8" i="3"/>
  <c r="AK8" i="3"/>
  <c r="AJ8" i="3"/>
  <c r="AJ104" i="3"/>
  <c r="AK104" i="3"/>
  <c r="AL104" i="3"/>
  <c r="AJ86" i="3"/>
  <c r="AL86" i="3"/>
  <c r="AK86" i="3"/>
  <c r="N17" i="12"/>
  <c r="N17" i="11"/>
  <c r="N17" i="9"/>
  <c r="Q16" i="8"/>
  <c r="M16" i="5"/>
  <c r="E16" i="5"/>
  <c r="AL36" i="3"/>
  <c r="AK36" i="3"/>
  <c r="AJ36" i="3"/>
  <c r="K74" i="12"/>
  <c r="K74" i="11"/>
  <c r="K74" i="9"/>
  <c r="J73" i="5" s="1"/>
  <c r="L94" i="8"/>
  <c r="AM94" i="8" s="1"/>
  <c r="AM74" i="3"/>
  <c r="AL74" i="3"/>
  <c r="AJ74" i="3"/>
  <c r="AL34" i="3"/>
  <c r="AJ34" i="3"/>
  <c r="AK34" i="3"/>
  <c r="AF33" i="3"/>
  <c r="AH33" i="3"/>
  <c r="N167" i="12"/>
  <c r="N167" i="11"/>
  <c r="N167" i="9"/>
  <c r="Q229" i="8"/>
  <c r="M166" i="5"/>
  <c r="E166" i="5"/>
  <c r="K133" i="12"/>
  <c r="K133" i="11"/>
  <c r="K133" i="9"/>
  <c r="J132" i="5" s="1"/>
  <c r="L177" i="8"/>
  <c r="AM177" i="8" s="1"/>
  <c r="K129" i="12"/>
  <c r="K129" i="11"/>
  <c r="K129" i="9"/>
  <c r="J128" i="5" s="1"/>
  <c r="L171" i="8"/>
  <c r="AM171" i="8" s="1"/>
  <c r="AF172" i="3"/>
  <c r="AF148" i="3"/>
  <c r="AF194" i="3"/>
  <c r="N160" i="12"/>
  <c r="N160" i="11"/>
  <c r="N160" i="9"/>
  <c r="Q218" i="8"/>
  <c r="E159" i="5"/>
  <c r="M159" i="5"/>
  <c r="AM138" i="3"/>
  <c r="AF106" i="3"/>
  <c r="K194" i="11"/>
  <c r="K26" i="10"/>
  <c r="L260" i="8"/>
  <c r="AM260" i="8" s="1"/>
  <c r="K115" i="12"/>
  <c r="K115" i="11"/>
  <c r="K115" i="9"/>
  <c r="J114" i="5" s="1"/>
  <c r="W114" i="5" s="1"/>
  <c r="T115" i="12" s="1"/>
  <c r="L150" i="8"/>
  <c r="AM150" i="8" s="1"/>
  <c r="AF92" i="3"/>
  <c r="AM36" i="3"/>
  <c r="K35" i="12"/>
  <c r="K35" i="11"/>
  <c r="K35" i="9"/>
  <c r="J34" i="5" s="1"/>
  <c r="L40" i="8"/>
  <c r="AM40" i="8" s="1"/>
  <c r="K31" i="12"/>
  <c r="K31" i="11"/>
  <c r="K31" i="9"/>
  <c r="J30" i="5" s="1"/>
  <c r="W30" i="5" s="1"/>
  <c r="T31" i="12" s="1"/>
  <c r="L36" i="8"/>
  <c r="AM36" i="8" s="1"/>
  <c r="K177" i="11"/>
  <c r="K9" i="10"/>
  <c r="L243" i="8"/>
  <c r="AM243" i="8" s="1"/>
  <c r="AL169" i="3"/>
  <c r="AJ169" i="3"/>
  <c r="K149" i="12"/>
  <c r="K149" i="11"/>
  <c r="K149" i="9"/>
  <c r="J148" i="5" s="1"/>
  <c r="AM142" i="3"/>
  <c r="AL107" i="3"/>
  <c r="AJ107" i="3"/>
  <c r="AJ61" i="3"/>
  <c r="AL61" i="3"/>
  <c r="AK61" i="3"/>
  <c r="AJ57" i="3"/>
  <c r="AL57" i="3"/>
  <c r="AK57" i="3"/>
  <c r="N39" i="12"/>
  <c r="N39" i="11"/>
  <c r="N39" i="9"/>
  <c r="Q47" i="8"/>
  <c r="M38" i="5"/>
  <c r="E38" i="5"/>
  <c r="AJ211" i="3"/>
  <c r="AL211" i="3"/>
  <c r="AK211" i="3"/>
  <c r="AJ155" i="3"/>
  <c r="AK155" i="3"/>
  <c r="AL155" i="3"/>
  <c r="AM155" i="3"/>
  <c r="AM132" i="3"/>
  <c r="N87" i="12"/>
  <c r="N87" i="11"/>
  <c r="N87" i="9"/>
  <c r="Q113" i="8"/>
  <c r="M86" i="5"/>
  <c r="E86" i="5"/>
  <c r="AF214" i="3"/>
  <c r="AK210" i="3"/>
  <c r="AF179" i="3"/>
  <c r="AH179" i="3"/>
  <c r="K173" i="12"/>
  <c r="K173" i="11"/>
  <c r="K173" i="9"/>
  <c r="J172" i="5" s="1"/>
  <c r="L237" i="8"/>
  <c r="AM237" i="8" s="1"/>
  <c r="K152" i="12"/>
  <c r="K152" i="11"/>
  <c r="K152" i="9"/>
  <c r="J151" i="5" s="1"/>
  <c r="L206" i="8"/>
  <c r="AM206" i="8" s="1"/>
  <c r="K106" i="12"/>
  <c r="K106" i="11"/>
  <c r="K106" i="9"/>
  <c r="J105" i="5" s="1"/>
  <c r="L138" i="8"/>
  <c r="AM138" i="8" s="1"/>
  <c r="AM128" i="3"/>
  <c r="N114" i="12"/>
  <c r="N114" i="11"/>
  <c r="N114" i="9"/>
  <c r="Q149" i="8"/>
  <c r="E113" i="5"/>
  <c r="M113" i="5"/>
  <c r="K146" i="12"/>
  <c r="K146" i="11"/>
  <c r="K146" i="9"/>
  <c r="J145" i="5" s="1"/>
  <c r="L188" i="8"/>
  <c r="AM188" i="8" s="1"/>
  <c r="N138" i="12"/>
  <c r="N138" i="11"/>
  <c r="N138" i="9"/>
  <c r="Q186" i="8"/>
  <c r="E137" i="5"/>
  <c r="M137" i="5"/>
  <c r="K127" i="12"/>
  <c r="K127" i="11"/>
  <c r="K127" i="9"/>
  <c r="J126" i="5" s="1"/>
  <c r="L169" i="8"/>
  <c r="AM169" i="8" s="1"/>
  <c r="AL95" i="3"/>
  <c r="AK95" i="3"/>
  <c r="AJ95" i="3"/>
  <c r="AL225" i="3"/>
  <c r="AJ225" i="3"/>
  <c r="AJ177" i="3"/>
  <c r="AL177" i="3"/>
  <c r="AK177" i="3"/>
  <c r="AK105" i="3"/>
  <c r="AJ105" i="3"/>
  <c r="AL105" i="3"/>
  <c r="AM105" i="3"/>
  <c r="AL179" i="3"/>
  <c r="AJ179" i="3"/>
  <c r="AM207" i="3"/>
  <c r="N161" i="12"/>
  <c r="N161" i="11"/>
  <c r="N161" i="9"/>
  <c r="Q219" i="8"/>
  <c r="E160" i="5"/>
  <c r="M160" i="5"/>
  <c r="AF134" i="3"/>
  <c r="AL168" i="3"/>
  <c r="AJ168" i="3"/>
  <c r="AM168" i="3"/>
  <c r="N95" i="12"/>
  <c r="N95" i="11"/>
  <c r="N95" i="9"/>
  <c r="Q124" i="8"/>
  <c r="M94" i="5"/>
  <c r="E94" i="5"/>
  <c r="AK74" i="3"/>
  <c r="K48" i="12"/>
  <c r="K48" i="11"/>
  <c r="K48" i="9"/>
  <c r="J47" i="5" s="1"/>
  <c r="W47" i="5" s="1"/>
  <c r="T48" i="12" s="1"/>
  <c r="L59" i="8"/>
  <c r="AM59" i="8" s="1"/>
  <c r="K32" i="12"/>
  <c r="K32" i="11"/>
  <c r="K32" i="9"/>
  <c r="J31" i="5" s="1"/>
  <c r="W31" i="5" s="1"/>
  <c r="T32" i="12" s="1"/>
  <c r="L37" i="8"/>
  <c r="AM37" i="8" s="1"/>
  <c r="AL146" i="3"/>
  <c r="AK146" i="3"/>
  <c r="AJ146" i="3"/>
  <c r="AM122" i="3"/>
  <c r="AL122" i="3"/>
  <c r="AJ122" i="3"/>
  <c r="AH89" i="3"/>
  <c r="AF89" i="3"/>
  <c r="AO89" i="3" s="1"/>
  <c r="AF60" i="3"/>
  <c r="AJ216" i="3"/>
  <c r="AH216" i="3" s="1"/>
  <c r="AL216" i="3"/>
  <c r="AM216" i="3"/>
  <c r="AH85" i="3"/>
  <c r="AF85" i="3"/>
  <c r="K73" i="12"/>
  <c r="K73" i="11"/>
  <c r="K73" i="9"/>
  <c r="J72" i="5" s="1"/>
  <c r="L93" i="8"/>
  <c r="AM93" i="8" s="1"/>
  <c r="AF25" i="3"/>
  <c r="AH25" i="3"/>
  <c r="AL214" i="3"/>
  <c r="AJ214" i="3"/>
  <c r="AH214" i="3" s="1"/>
  <c r="AL182" i="3"/>
  <c r="AJ182" i="3"/>
  <c r="K49" i="12"/>
  <c r="K49" i="11"/>
  <c r="K49" i="9"/>
  <c r="J48" i="5" s="1"/>
  <c r="L60" i="8"/>
  <c r="AM60" i="8" s="1"/>
  <c r="K26" i="12"/>
  <c r="K26" i="11"/>
  <c r="K26" i="9"/>
  <c r="J25" i="5" s="1"/>
  <c r="W25" i="5" s="1"/>
  <c r="T26" i="12" s="1"/>
  <c r="L28" i="8"/>
  <c r="AM28" i="8" s="1"/>
  <c r="K69" i="12"/>
  <c r="K69" i="11"/>
  <c r="K69" i="9"/>
  <c r="J68" i="5" s="1"/>
  <c r="W68" i="5" s="1"/>
  <c r="T69" i="12" s="1"/>
  <c r="T228" i="3"/>
  <c r="K89" i="12"/>
  <c r="K89" i="11"/>
  <c r="K89" i="9"/>
  <c r="J88" i="5" s="1"/>
  <c r="L115" i="8"/>
  <c r="AM115" i="8" s="1"/>
  <c r="AF9" i="3"/>
  <c r="AO9" i="3" s="1"/>
  <c r="AH9" i="3"/>
  <c r="AL16" i="3"/>
  <c r="AK16" i="3"/>
  <c r="AJ16" i="3"/>
  <c r="AJ112" i="3"/>
  <c r="AL112" i="3"/>
  <c r="AK112" i="3"/>
  <c r="AL6" i="3"/>
  <c r="AK6" i="3"/>
  <c r="AJ6" i="3"/>
  <c r="N60" i="12"/>
  <c r="N60" i="11"/>
  <c r="N60" i="9"/>
  <c r="Q74" i="8"/>
  <c r="M59" i="5"/>
  <c r="E59" i="5"/>
  <c r="AM60" i="3"/>
  <c r="AL60" i="3"/>
  <c r="AJ60" i="3"/>
  <c r="AH60" i="3" s="1"/>
  <c r="AL44" i="3"/>
  <c r="AK44" i="3"/>
  <c r="AJ44" i="3"/>
  <c r="AL50" i="3"/>
  <c r="AJ50" i="3"/>
  <c r="AM50" i="3"/>
  <c r="AL42" i="3"/>
  <c r="AK42" i="3"/>
  <c r="AJ42" i="3"/>
  <c r="K36" i="12"/>
  <c r="K36" i="11"/>
  <c r="K36" i="9"/>
  <c r="J35" i="5" s="1"/>
  <c r="L41" i="8"/>
  <c r="AM41" i="8" s="1"/>
  <c r="U8" i="2"/>
  <c r="U14" i="2"/>
  <c r="U12" i="2"/>
  <c r="U16" i="2"/>
  <c r="U18" i="2"/>
  <c r="U20" i="2"/>
  <c r="U22" i="2"/>
  <c r="K56" i="12"/>
  <c r="K56" i="11"/>
  <c r="K56" i="9"/>
  <c r="J55" i="5" s="1"/>
  <c r="W55" i="5" s="1"/>
  <c r="T56" i="12" s="1"/>
  <c r="L70" i="8"/>
  <c r="AM70" i="8" s="1"/>
  <c r="K45" i="12"/>
  <c r="K45" i="11"/>
  <c r="K45" i="9"/>
  <c r="J44" i="5" s="1"/>
  <c r="K216" i="11"/>
  <c r="K48" i="10"/>
  <c r="L282" i="8"/>
  <c r="AM282" i="8" s="1"/>
  <c r="N80" i="12"/>
  <c r="N80" i="11"/>
  <c r="N80" i="9"/>
  <c r="Q103" i="8"/>
  <c r="M79" i="5"/>
  <c r="E79" i="5"/>
  <c r="AJ171" i="3"/>
  <c r="AK171" i="3"/>
  <c r="AM171" i="3"/>
  <c r="AL171" i="3"/>
  <c r="AJ129" i="3"/>
  <c r="AL129" i="3"/>
  <c r="AM129" i="3"/>
  <c r="N47" i="12"/>
  <c r="N47" i="11"/>
  <c r="N47" i="9"/>
  <c r="Q58" i="8"/>
  <c r="M46" i="5"/>
  <c r="E46" i="5"/>
  <c r="AJ151" i="3"/>
  <c r="AK151" i="3"/>
  <c r="AM151" i="3"/>
  <c r="AL151" i="3"/>
  <c r="AF149" i="3"/>
  <c r="AH149" i="3"/>
  <c r="N148" i="12"/>
  <c r="N148" i="11"/>
  <c r="N148" i="9"/>
  <c r="M147" i="5"/>
  <c r="E147" i="5"/>
  <c r="N86" i="12"/>
  <c r="N86" i="11"/>
  <c r="N86" i="9"/>
  <c r="Q112" i="8"/>
  <c r="M85" i="5"/>
  <c r="E85" i="5"/>
  <c r="K43" i="12"/>
  <c r="K43" i="11"/>
  <c r="K43" i="9"/>
  <c r="J42" i="5" s="1"/>
  <c r="L51" i="8"/>
  <c r="AM51" i="8" s="1"/>
  <c r="N111" i="12"/>
  <c r="N111" i="11"/>
  <c r="N111" i="9"/>
  <c r="Q146" i="8"/>
  <c r="E110" i="5"/>
  <c r="M110" i="5"/>
  <c r="AJ53" i="3"/>
  <c r="AL53" i="3"/>
  <c r="AK53" i="3"/>
  <c r="N31" i="12"/>
  <c r="N31" i="11"/>
  <c r="N31" i="9"/>
  <c r="Q36" i="8"/>
  <c r="M30" i="5"/>
  <c r="E30" i="5"/>
  <c r="AJ215" i="3"/>
  <c r="AL215" i="3"/>
  <c r="AK215" i="3"/>
  <c r="AJ159" i="3"/>
  <c r="AK159" i="3"/>
  <c r="AM159" i="3"/>
  <c r="AL159" i="3"/>
  <c r="AF119" i="3"/>
  <c r="AO119" i="3" s="1"/>
  <c r="AH119" i="3"/>
  <c r="N54" i="12"/>
  <c r="N54" i="11"/>
  <c r="N54" i="9"/>
  <c r="Q68" i="8"/>
  <c r="M53" i="5"/>
  <c r="E53" i="5"/>
  <c r="AJ35" i="3"/>
  <c r="AM35" i="3"/>
  <c r="AL35" i="3"/>
  <c r="AJ23" i="3"/>
  <c r="AH23" i="3" s="1"/>
  <c r="AM23" i="3"/>
  <c r="AL23" i="3"/>
  <c r="K217" i="11"/>
  <c r="K49" i="10"/>
  <c r="L283" i="8"/>
  <c r="AM283" i="8" s="1"/>
  <c r="K213" i="11"/>
  <c r="K45" i="10"/>
  <c r="L279" i="8"/>
  <c r="AM279" i="8" s="1"/>
  <c r="K182" i="11"/>
  <c r="K14" i="10"/>
  <c r="L248" i="8"/>
  <c r="AM248" i="8" s="1"/>
  <c r="AF115" i="3"/>
  <c r="AO115" i="3" s="1"/>
  <c r="AH115" i="3"/>
  <c r="AL79" i="3"/>
  <c r="AJ79" i="3"/>
  <c r="AM79" i="3"/>
  <c r="AL157" i="3"/>
  <c r="AJ157" i="3"/>
  <c r="AH157" i="3" s="1"/>
  <c r="AL69" i="3"/>
  <c r="AK69" i="3"/>
  <c r="AJ69" i="3"/>
  <c r="N199" i="11"/>
  <c r="N31" i="10"/>
  <c r="Q265" i="8"/>
  <c r="AL191" i="3"/>
  <c r="AJ191" i="3"/>
  <c r="AH191" i="3" s="1"/>
  <c r="K176" i="11"/>
  <c r="K8" i="10"/>
  <c r="L242" i="8"/>
  <c r="AM242" i="8" s="1"/>
  <c r="N141" i="12"/>
  <c r="N141" i="11"/>
  <c r="N141" i="9"/>
  <c r="M140" i="5"/>
  <c r="E140" i="5"/>
  <c r="AL201" i="3"/>
  <c r="AJ201" i="3"/>
  <c r="AH201" i="3" s="1"/>
  <c r="AM137" i="3"/>
  <c r="AL137" i="3"/>
  <c r="AJ137" i="3"/>
  <c r="AJ113" i="3"/>
  <c r="AL113" i="3"/>
  <c r="AM113" i="3"/>
  <c r="K191" i="11"/>
  <c r="K23" i="10"/>
  <c r="L257" i="8"/>
  <c r="AM257" i="8" s="1"/>
  <c r="K180" i="11"/>
  <c r="K12" i="10"/>
  <c r="L246" i="8"/>
  <c r="AM246" i="8" s="1"/>
  <c r="N134" i="12"/>
  <c r="N134" i="11"/>
  <c r="N134" i="9"/>
  <c r="Q180" i="8"/>
  <c r="M133" i="5"/>
  <c r="E133" i="5"/>
  <c r="K218" i="11"/>
  <c r="K50" i="10"/>
  <c r="L284" i="8"/>
  <c r="AM284" i="8" s="1"/>
  <c r="K187" i="11"/>
  <c r="K19" i="10"/>
  <c r="L253" i="8"/>
  <c r="AM253" i="8" s="1"/>
  <c r="K137" i="12"/>
  <c r="K137" i="11"/>
  <c r="K137" i="9"/>
  <c r="J136" i="5" s="1"/>
  <c r="L183" i="8"/>
  <c r="AM183" i="8" s="1"/>
  <c r="AJ140" i="3"/>
  <c r="AL140" i="3"/>
  <c r="AM140" i="3"/>
  <c r="K77" i="12"/>
  <c r="K77" i="11"/>
  <c r="K77" i="9"/>
  <c r="J76" i="5" s="1"/>
  <c r="AM48" i="3"/>
  <c r="AL48" i="3"/>
  <c r="AJ48" i="3"/>
  <c r="AH48" i="3" s="1"/>
  <c r="AL150" i="3"/>
  <c r="AK150" i="3"/>
  <c r="AJ150" i="3"/>
  <c r="AL126" i="3"/>
  <c r="AJ126" i="3"/>
  <c r="AH126" i="3" s="1"/>
  <c r="K92" i="12"/>
  <c r="K92" i="11"/>
  <c r="K92" i="9"/>
  <c r="J91" i="5" s="1"/>
  <c r="L118" i="8"/>
  <c r="AM118" i="8" s="1"/>
  <c r="K63" i="12"/>
  <c r="K63" i="11"/>
  <c r="K63" i="9"/>
  <c r="J62" i="5" s="1"/>
  <c r="L80" i="8"/>
  <c r="AM80" i="8" s="1"/>
  <c r="N13" i="12"/>
  <c r="N13" i="11"/>
  <c r="N13" i="9"/>
  <c r="M12" i="5"/>
  <c r="E12" i="5"/>
  <c r="AL176" i="3"/>
  <c r="AJ176" i="3"/>
  <c r="AJ220" i="3"/>
  <c r="AL220" i="3"/>
  <c r="AM220" i="3"/>
  <c r="K88" i="12"/>
  <c r="K88" i="11"/>
  <c r="K88" i="9"/>
  <c r="J87" i="5" s="1"/>
  <c r="L114" i="8"/>
  <c r="AM114" i="8" s="1"/>
  <c r="AF41" i="3"/>
  <c r="AH41" i="3"/>
  <c r="K28" i="12"/>
  <c r="K28" i="11"/>
  <c r="K28" i="9"/>
  <c r="J27" i="5" s="1"/>
  <c r="L30" i="8"/>
  <c r="AM30" i="8" s="1"/>
  <c r="AL218" i="3"/>
  <c r="AJ218" i="3"/>
  <c r="AH218" i="3" s="1"/>
  <c r="AL186" i="3"/>
  <c r="AJ186" i="3"/>
  <c r="AH81" i="3"/>
  <c r="AF81" i="3"/>
  <c r="N21" i="12"/>
  <c r="N21" i="11"/>
  <c r="N21" i="9"/>
  <c r="M20" i="5"/>
  <c r="E20" i="5"/>
  <c r="AM70" i="3"/>
  <c r="AL70" i="3"/>
  <c r="AJ70" i="3"/>
  <c r="AH70" i="3" s="1"/>
  <c r="AM86" i="3"/>
  <c r="K12" i="12"/>
  <c r="K12" i="11"/>
  <c r="K12" i="9"/>
  <c r="J11" i="5" s="1"/>
  <c r="W11" i="5" s="1"/>
  <c r="T12" i="12" s="1"/>
  <c r="L8" i="8"/>
  <c r="AM8" i="8" s="1"/>
  <c r="AL24" i="3"/>
  <c r="AK24" i="3"/>
  <c r="AJ24" i="3"/>
  <c r="AL14" i="3"/>
  <c r="AK14" i="3"/>
  <c r="AJ14" i="3"/>
  <c r="AF17" i="3"/>
  <c r="AH17" i="3"/>
  <c r="AM52" i="3"/>
  <c r="AL52" i="3"/>
  <c r="AJ52" i="3"/>
  <c r="AH52" i="3" s="1"/>
  <c r="AJ68" i="3"/>
  <c r="AH68" i="3" s="1"/>
  <c r="AM68" i="3"/>
  <c r="AL68" i="3"/>
  <c r="K38" i="12"/>
  <c r="K38" i="11"/>
  <c r="K38" i="9"/>
  <c r="J37" i="5" s="1"/>
  <c r="L46" i="8"/>
  <c r="AM46" i="8" s="1"/>
  <c r="AL58" i="3"/>
  <c r="AJ58" i="3"/>
  <c r="AH58" i="3" s="1"/>
  <c r="AM58" i="3"/>
  <c r="AM98" i="3"/>
  <c r="AL98" i="3"/>
  <c r="AJ98" i="3"/>
  <c r="AM53" i="3"/>
  <c r="C19" i="7"/>
  <c r="I10" i="7"/>
  <c r="I12" i="7" s="1"/>
  <c r="I13" i="7" s="1"/>
  <c r="N82" i="12"/>
  <c r="N82" i="11"/>
  <c r="N82" i="9"/>
  <c r="Q105" i="8"/>
  <c r="M81" i="5"/>
  <c r="E81" i="5"/>
  <c r="AF7" i="3"/>
  <c r="AH7" i="3"/>
  <c r="AF87" i="3"/>
  <c r="N135" i="12"/>
  <c r="N135" i="11"/>
  <c r="N135" i="9"/>
  <c r="Q181" i="8"/>
  <c r="E134" i="5"/>
  <c r="M134" i="5"/>
  <c r="AJ43" i="3"/>
  <c r="AL43" i="3"/>
  <c r="AM43" i="3"/>
  <c r="K221" i="11"/>
  <c r="K53" i="10"/>
  <c r="L287" i="8"/>
  <c r="AM287" i="8" s="1"/>
  <c r="AL77" i="3"/>
  <c r="AK77" i="3"/>
  <c r="AJ77" i="3"/>
  <c r="K222" i="11"/>
  <c r="K54" i="10"/>
  <c r="L288" i="8"/>
  <c r="AM288" i="8" s="1"/>
  <c r="AL160" i="3"/>
  <c r="AJ160" i="3"/>
  <c r="AM160" i="3"/>
  <c r="N92" i="12"/>
  <c r="N92" i="11"/>
  <c r="N92" i="9"/>
  <c r="Q118" i="8"/>
  <c r="M91" i="5"/>
  <c r="E91" i="5"/>
  <c r="N63" i="12"/>
  <c r="N63" i="11"/>
  <c r="N63" i="9"/>
  <c r="Q80" i="8"/>
  <c r="M62" i="5"/>
  <c r="E62" i="5"/>
  <c r="K60" i="12"/>
  <c r="K60" i="11"/>
  <c r="K60" i="9"/>
  <c r="J59" i="5" s="1"/>
  <c r="L74" i="8"/>
  <c r="AM74" i="8" s="1"/>
  <c r="AM110" i="3"/>
  <c r="AL110" i="3"/>
  <c r="AJ110" i="3"/>
  <c r="AL28" i="3"/>
  <c r="AK28" i="3"/>
  <c r="AJ28" i="3"/>
  <c r="AH212" i="3"/>
  <c r="AF212" i="3"/>
  <c r="K125" i="12"/>
  <c r="K125" i="11"/>
  <c r="K125" i="9"/>
  <c r="J124" i="5" s="1"/>
  <c r="L165" i="8"/>
  <c r="AM165" i="8" s="1"/>
  <c r="AH186" i="3"/>
  <c r="AF186" i="3"/>
  <c r="AF209" i="3"/>
  <c r="K153" i="12"/>
  <c r="K153" i="11"/>
  <c r="K153" i="9"/>
  <c r="J152" i="5" s="1"/>
  <c r="L207" i="8"/>
  <c r="AM207" i="8" s="1"/>
  <c r="AH15" i="3"/>
  <c r="AF15" i="3"/>
  <c r="K162" i="12"/>
  <c r="K162" i="11"/>
  <c r="K162" i="9"/>
  <c r="J161" i="5" s="1"/>
  <c r="L222" i="8"/>
  <c r="AM222" i="8" s="1"/>
  <c r="N126" i="12"/>
  <c r="N126" i="11"/>
  <c r="N126" i="9"/>
  <c r="Q168" i="8"/>
  <c r="E125" i="5"/>
  <c r="M125" i="5"/>
  <c r="K131" i="12"/>
  <c r="K131" i="11"/>
  <c r="K131" i="9"/>
  <c r="J130" i="5" s="1"/>
  <c r="L175" i="8"/>
  <c r="AM175" i="8" s="1"/>
  <c r="AL91" i="3"/>
  <c r="AJ91" i="3"/>
  <c r="N155" i="12"/>
  <c r="N155" i="11"/>
  <c r="N155" i="9"/>
  <c r="Q211" i="8"/>
  <c r="E154" i="5"/>
  <c r="M154" i="5"/>
  <c r="K144" i="12"/>
  <c r="K144" i="11"/>
  <c r="K144" i="9"/>
  <c r="J143" i="5" s="1"/>
  <c r="N125" i="12"/>
  <c r="N125" i="11"/>
  <c r="N125" i="9"/>
  <c r="Q165" i="8"/>
  <c r="E124" i="5"/>
  <c r="M124" i="5"/>
  <c r="N109" i="12"/>
  <c r="N109" i="11"/>
  <c r="N109" i="9"/>
  <c r="M108" i="5"/>
  <c r="E108" i="5"/>
  <c r="AK217" i="3"/>
  <c r="N137" i="12"/>
  <c r="N137" i="11"/>
  <c r="N137" i="9"/>
  <c r="Q183" i="8"/>
  <c r="M136" i="5"/>
  <c r="E136" i="5"/>
  <c r="AL141" i="3"/>
  <c r="AK141" i="3"/>
  <c r="AJ141" i="3"/>
  <c r="K130" i="12"/>
  <c r="K130" i="11"/>
  <c r="K130" i="9"/>
  <c r="J129" i="5" s="1"/>
  <c r="L174" i="8"/>
  <c r="AM174" i="8" s="1"/>
  <c r="AF94" i="3"/>
  <c r="AL71" i="3"/>
  <c r="AK71" i="3"/>
  <c r="AJ71" i="3"/>
  <c r="K39" i="12"/>
  <c r="K39" i="11"/>
  <c r="K39" i="9"/>
  <c r="J38" i="5" s="1"/>
  <c r="W38" i="5" s="1"/>
  <c r="T39" i="12" s="1"/>
  <c r="L47" i="8"/>
  <c r="AM47" i="8" s="1"/>
  <c r="AF27" i="3"/>
  <c r="K160" i="12"/>
  <c r="K160" i="11"/>
  <c r="K160" i="9"/>
  <c r="J159" i="5" s="1"/>
  <c r="L218" i="8"/>
  <c r="AM218" i="8" s="1"/>
  <c r="AJ49" i="3"/>
  <c r="AL49" i="3"/>
  <c r="AK49" i="3"/>
  <c r="AT8" i="8"/>
  <c r="AU6" i="8" s="1"/>
  <c r="K113" i="12"/>
  <c r="K113" i="11"/>
  <c r="K113" i="9"/>
  <c r="J112" i="5" s="1"/>
  <c r="L148" i="8"/>
  <c r="AM148" i="8" s="1"/>
  <c r="AF156" i="3"/>
  <c r="AM141" i="3"/>
  <c r="N164" i="12"/>
  <c r="N164" i="11"/>
  <c r="N164" i="9"/>
  <c r="Q224" i="8"/>
  <c r="M163" i="5"/>
  <c r="E163" i="5"/>
  <c r="K206" i="11"/>
  <c r="K38" i="10"/>
  <c r="L272" i="8"/>
  <c r="AM272" i="8" s="1"/>
  <c r="K164" i="12"/>
  <c r="K164" i="11"/>
  <c r="K164" i="9"/>
  <c r="J163" i="5" s="1"/>
  <c r="L224" i="8"/>
  <c r="AM224" i="8" s="1"/>
  <c r="K97" i="12"/>
  <c r="K97" i="11"/>
  <c r="K97" i="9"/>
  <c r="J96" i="5" s="1"/>
  <c r="L126" i="8"/>
  <c r="AM126" i="8" s="1"/>
  <c r="AM77" i="3"/>
  <c r="AL67" i="3"/>
  <c r="AK67" i="3"/>
  <c r="AJ67" i="3"/>
  <c r="AL63" i="3"/>
  <c r="AJ63" i="3"/>
  <c r="AK63" i="3"/>
  <c r="N53" i="12"/>
  <c r="N53" i="11"/>
  <c r="N53" i="9"/>
  <c r="M52" i="5"/>
  <c r="E52" i="5"/>
  <c r="K47" i="12"/>
  <c r="K47" i="11"/>
  <c r="K47" i="9"/>
  <c r="J46" i="5" s="1"/>
  <c r="L58" i="8"/>
  <c r="AM58" i="8" s="1"/>
  <c r="AF39" i="3"/>
  <c r="AK35" i="3"/>
  <c r="K190" i="11"/>
  <c r="K22" i="10"/>
  <c r="L256" i="8"/>
  <c r="AM256" i="8" s="1"/>
  <c r="K126" i="12"/>
  <c r="K126" i="11"/>
  <c r="K126" i="9"/>
  <c r="J125" i="5" s="1"/>
  <c r="L168" i="8"/>
  <c r="AM168" i="8" s="1"/>
  <c r="K111" i="12"/>
  <c r="K111" i="11"/>
  <c r="K111" i="9"/>
  <c r="J110" i="5" s="1"/>
  <c r="L146" i="8"/>
  <c r="AM146" i="8" s="1"/>
  <c r="AM59" i="3"/>
  <c r="N43" i="12"/>
  <c r="N43" i="11"/>
  <c r="N43" i="9"/>
  <c r="Q51" i="8"/>
  <c r="M42" i="5"/>
  <c r="E42" i="5"/>
  <c r="N23" i="12"/>
  <c r="N23" i="11"/>
  <c r="N23" i="9"/>
  <c r="Q25" i="8"/>
  <c r="M22" i="5"/>
  <c r="E22" i="5"/>
  <c r="AJ219" i="3"/>
  <c r="AL219" i="3"/>
  <c r="AK219" i="3"/>
  <c r="AJ163" i="3"/>
  <c r="AK163" i="3"/>
  <c r="AM163" i="3"/>
  <c r="AL163" i="3"/>
  <c r="K122" i="12"/>
  <c r="K122" i="11"/>
  <c r="K122" i="9"/>
  <c r="J121" i="5" s="1"/>
  <c r="L162" i="8"/>
  <c r="AM162" i="8" s="1"/>
  <c r="AK91" i="3"/>
  <c r="N91" i="12"/>
  <c r="N91" i="11"/>
  <c r="N91" i="9"/>
  <c r="Q117" i="8"/>
  <c r="M90" i="5"/>
  <c r="E90" i="5"/>
  <c r="AF222" i="3"/>
  <c r="AF202" i="3"/>
  <c r="K118" i="12"/>
  <c r="K118" i="11"/>
  <c r="K118" i="9"/>
  <c r="J117" i="5" s="1"/>
  <c r="L156" i="8"/>
  <c r="AM156" i="8" s="1"/>
  <c r="AF111" i="3"/>
  <c r="AH111" i="3"/>
  <c r="K199" i="11"/>
  <c r="K31" i="10"/>
  <c r="L265" i="8"/>
  <c r="AM265" i="8" s="1"/>
  <c r="N110" i="12"/>
  <c r="N110" i="11"/>
  <c r="N110" i="9"/>
  <c r="Q145" i="8"/>
  <c r="E109" i="5"/>
  <c r="M109" i="5"/>
  <c r="AF99" i="3"/>
  <c r="AH99" i="3"/>
  <c r="AL51" i="3"/>
  <c r="AK51" i="3"/>
  <c r="AJ51" i="3"/>
  <c r="AL205" i="3"/>
  <c r="AJ205" i="3"/>
  <c r="AH205" i="3" s="1"/>
  <c r="AL133" i="3"/>
  <c r="AJ133" i="3"/>
  <c r="AH133" i="3" s="1"/>
  <c r="AM133" i="3"/>
  <c r="AJ93" i="3"/>
  <c r="AL93" i="3"/>
  <c r="AK93" i="3"/>
  <c r="AM93" i="3"/>
  <c r="K103" i="12"/>
  <c r="K103" i="11"/>
  <c r="K103" i="9"/>
  <c r="J102" i="5" s="1"/>
  <c r="L135" i="8"/>
  <c r="AM135" i="8" s="1"/>
  <c r="AM215" i="3"/>
  <c r="K157" i="12"/>
  <c r="K157" i="11"/>
  <c r="K157" i="9"/>
  <c r="J156" i="5" s="1"/>
  <c r="L213" i="8"/>
  <c r="AM213" i="8" s="1"/>
  <c r="N29" i="12"/>
  <c r="N29" i="11"/>
  <c r="N29" i="9"/>
  <c r="M28" i="5"/>
  <c r="E28" i="5"/>
  <c r="AF3" i="3"/>
  <c r="AH3" i="3"/>
  <c r="AL144" i="3"/>
  <c r="AJ144" i="3"/>
  <c r="AH144" i="3" s="1"/>
  <c r="AM144" i="3"/>
  <c r="AJ136" i="3"/>
  <c r="AK136" i="3"/>
  <c r="AM136" i="3"/>
  <c r="AL136" i="3"/>
  <c r="AL154" i="3"/>
  <c r="AK154" i="3"/>
  <c r="AJ154" i="3"/>
  <c r="AL130" i="3"/>
  <c r="AJ130" i="3"/>
  <c r="AH130" i="3" s="1"/>
  <c r="N70" i="12"/>
  <c r="N70" i="11"/>
  <c r="N70" i="9"/>
  <c r="Q90" i="8"/>
  <c r="E69" i="5"/>
  <c r="M69" i="5"/>
  <c r="AM34" i="3"/>
  <c r="AL180" i="3"/>
  <c r="AK180" i="3"/>
  <c r="AJ180" i="3"/>
  <c r="AJ224" i="3"/>
  <c r="AH224" i="3" s="1"/>
  <c r="AL224" i="3"/>
  <c r="AM224" i="3"/>
  <c r="N59" i="12"/>
  <c r="N59" i="11"/>
  <c r="N59" i="9"/>
  <c r="Q73" i="8"/>
  <c r="M58" i="5"/>
  <c r="E58" i="5"/>
  <c r="K44" i="12"/>
  <c r="K44" i="11"/>
  <c r="K44" i="9"/>
  <c r="J43" i="5" s="1"/>
  <c r="L52" i="8"/>
  <c r="AM52" i="8" s="1"/>
  <c r="AL222" i="3"/>
  <c r="AJ222" i="3"/>
  <c r="AH222" i="3" s="1"/>
  <c r="AL190" i="3"/>
  <c r="AJ190" i="3"/>
  <c r="AH190" i="3" s="1"/>
  <c r="K84" i="12"/>
  <c r="K84" i="11"/>
  <c r="K84" i="9"/>
  <c r="J83" i="5" s="1"/>
  <c r="L107" i="8"/>
  <c r="AM107" i="8" s="1"/>
  <c r="N66" i="12"/>
  <c r="N66" i="11"/>
  <c r="N66" i="9"/>
  <c r="Q83" i="8"/>
  <c r="E65" i="5"/>
  <c r="M65" i="5"/>
  <c r="K64" i="12"/>
  <c r="K64" i="11"/>
  <c r="K64" i="9"/>
  <c r="J63" i="5" s="1"/>
  <c r="W63" i="5" s="1"/>
  <c r="T64" i="12" s="1"/>
  <c r="L81" i="8"/>
  <c r="AM81" i="8" s="1"/>
  <c r="K33" i="12"/>
  <c r="K33" i="11"/>
  <c r="K33" i="9"/>
  <c r="J32" i="5" s="1"/>
  <c r="L38" i="8"/>
  <c r="AM38" i="8" s="1"/>
  <c r="AM14" i="3"/>
  <c r="N78" i="12"/>
  <c r="N78" i="11"/>
  <c r="N78" i="9"/>
  <c r="Q101" i="8"/>
  <c r="M77" i="5"/>
  <c r="E77" i="5"/>
  <c r="AL32" i="3"/>
  <c r="AK32" i="3"/>
  <c r="AJ32" i="3"/>
  <c r="AL22" i="3"/>
  <c r="AK22" i="3"/>
  <c r="AJ22" i="3"/>
  <c r="K85" i="12"/>
  <c r="K85" i="11"/>
  <c r="K85" i="9"/>
  <c r="J84" i="5" s="1"/>
  <c r="K20" i="12"/>
  <c r="K20" i="11"/>
  <c r="K20" i="9"/>
  <c r="J19" i="5" s="1"/>
  <c r="L19" i="8"/>
  <c r="AM19" i="8" s="1"/>
  <c r="AL84" i="3"/>
  <c r="AK84" i="3"/>
  <c r="AJ84" i="3"/>
  <c r="AJ76" i="3"/>
  <c r="AH76" i="3" s="1"/>
  <c r="AM76" i="3"/>
  <c r="AL76" i="3"/>
  <c r="AJ82" i="3"/>
  <c r="AL82" i="3"/>
  <c r="AK82" i="3"/>
  <c r="AM106" i="3"/>
  <c r="AL106" i="3"/>
  <c r="AJ106" i="3"/>
  <c r="AH106" i="3" s="1"/>
  <c r="K229" i="11"/>
  <c r="K61" i="10"/>
  <c r="L295" i="8"/>
  <c r="AM295" i="8" s="1"/>
  <c r="K145" i="12"/>
  <c r="K145" i="11"/>
  <c r="K145" i="9"/>
  <c r="J144" i="5" s="1"/>
  <c r="N50" i="12"/>
  <c r="N50" i="11"/>
  <c r="N50" i="9"/>
  <c r="Q61" i="8"/>
  <c r="M49" i="5"/>
  <c r="E49" i="5"/>
  <c r="K207" i="11"/>
  <c r="K39" i="10"/>
  <c r="L273" i="8"/>
  <c r="AM273" i="8" s="1"/>
  <c r="AL145" i="3"/>
  <c r="AJ145" i="3"/>
  <c r="AL170" i="3"/>
  <c r="AJ170" i="3"/>
  <c r="AK170" i="3"/>
  <c r="N88" i="12"/>
  <c r="N88" i="11"/>
  <c r="N88" i="9"/>
  <c r="Q114" i="8"/>
  <c r="M87" i="5"/>
  <c r="E87" i="5"/>
  <c r="K42" i="12"/>
  <c r="K42" i="11"/>
  <c r="K42" i="9"/>
  <c r="J41" i="5" s="1"/>
  <c r="L50" i="8"/>
  <c r="AM50" i="8" s="1"/>
  <c r="AF48" i="3"/>
  <c r="N33" i="12"/>
  <c r="N33" i="11"/>
  <c r="N33" i="9"/>
  <c r="Q38" i="8"/>
  <c r="M32" i="5"/>
  <c r="E32" i="5"/>
  <c r="AL88" i="3"/>
  <c r="AK88" i="3"/>
  <c r="AJ88" i="3"/>
  <c r="N97" i="12"/>
  <c r="N97" i="11"/>
  <c r="N97" i="9"/>
  <c r="Q126" i="8"/>
  <c r="M96" i="5"/>
  <c r="E96" i="5"/>
  <c r="K23" i="12"/>
  <c r="K23" i="11"/>
  <c r="K23" i="9"/>
  <c r="J22" i="5" s="1"/>
  <c r="W22" i="5" s="1"/>
  <c r="T23" i="12" s="1"/>
  <c r="L25" i="8"/>
  <c r="AM25" i="8" s="1"/>
  <c r="N101" i="12"/>
  <c r="N101" i="11"/>
  <c r="N101" i="9"/>
  <c r="M100" i="5"/>
  <c r="E100" i="5"/>
  <c r="N122" i="12"/>
  <c r="N122" i="11"/>
  <c r="N122" i="9"/>
  <c r="Q162" i="8"/>
  <c r="E121" i="5"/>
  <c r="M121" i="5"/>
  <c r="AJ19" i="3"/>
  <c r="AH19" i="3" s="1"/>
  <c r="AM19" i="3"/>
  <c r="AL19" i="3"/>
  <c r="AF103" i="3"/>
  <c r="AH103" i="3"/>
  <c r="K138" i="12"/>
  <c r="K138" i="11"/>
  <c r="K138" i="9"/>
  <c r="J137" i="5" s="1"/>
  <c r="L186" i="8"/>
  <c r="AM186" i="8" s="1"/>
  <c r="AF152" i="3"/>
  <c r="AK110" i="3"/>
  <c r="N98" i="12"/>
  <c r="N98" i="11"/>
  <c r="N98" i="9"/>
  <c r="Q127" i="8"/>
  <c r="M97" i="5"/>
  <c r="E97" i="5"/>
  <c r="AK123" i="3"/>
  <c r="N171" i="12"/>
  <c r="N171" i="11"/>
  <c r="N171" i="9"/>
  <c r="Q235" i="8"/>
  <c r="E170" i="5"/>
  <c r="M170" i="5"/>
  <c r="N147" i="12"/>
  <c r="N147" i="11"/>
  <c r="N147" i="9"/>
  <c r="E146" i="5"/>
  <c r="M146" i="5"/>
  <c r="AH140" i="3"/>
  <c r="AF140" i="3"/>
  <c r="AF133" i="3"/>
  <c r="AF224" i="3"/>
  <c r="K117" i="12"/>
  <c r="K117" i="11"/>
  <c r="K117" i="9"/>
  <c r="J116" i="5" s="1"/>
  <c r="AF109" i="3"/>
  <c r="AF205" i="3"/>
  <c r="N129" i="12"/>
  <c r="N129" i="11"/>
  <c r="N129" i="9"/>
  <c r="Q171" i="8"/>
  <c r="M128" i="5"/>
  <c r="E128" i="5"/>
  <c r="N113" i="12"/>
  <c r="N113" i="11"/>
  <c r="N113" i="9"/>
  <c r="Q148" i="8"/>
  <c r="E112" i="5"/>
  <c r="M112" i="5"/>
  <c r="AF114" i="3"/>
  <c r="N90" i="12"/>
  <c r="N90" i="11"/>
  <c r="N90" i="9"/>
  <c r="Q116" i="8"/>
  <c r="E89" i="5"/>
  <c r="M89" i="5"/>
  <c r="K80" i="12"/>
  <c r="K80" i="11"/>
  <c r="K80" i="9"/>
  <c r="J79" i="5" s="1"/>
  <c r="L103" i="8"/>
  <c r="AM103" i="8" s="1"/>
  <c r="K76" i="12"/>
  <c r="K76" i="11"/>
  <c r="K76" i="9"/>
  <c r="J75" i="5" s="1"/>
  <c r="L96" i="8"/>
  <c r="AM96" i="8" s="1"/>
  <c r="AM69" i="3"/>
  <c r="AK43" i="3"/>
  <c r="AF176" i="3"/>
  <c r="AO176" i="3" s="1"/>
  <c r="AH176" i="3"/>
  <c r="N76" i="12"/>
  <c r="N76" i="11"/>
  <c r="N76" i="9"/>
  <c r="Q96" i="8"/>
  <c r="M75" i="5"/>
  <c r="E75" i="5"/>
  <c r="K62" i="12"/>
  <c r="K62" i="11"/>
  <c r="K62" i="9"/>
  <c r="J61" i="5" s="1"/>
  <c r="L79" i="8"/>
  <c r="AM79" i="8" s="1"/>
  <c r="K58" i="12"/>
  <c r="K58" i="11"/>
  <c r="K58" i="9"/>
  <c r="J57" i="5" s="1"/>
  <c r="L72" i="8"/>
  <c r="AM72" i="8" s="1"/>
  <c r="AM47" i="3"/>
  <c r="N35" i="12"/>
  <c r="N35" i="11"/>
  <c r="N35" i="9"/>
  <c r="Q40" i="8"/>
  <c r="M34" i="5"/>
  <c r="E34" i="5"/>
  <c r="N15" i="12"/>
  <c r="N15" i="11"/>
  <c r="N15" i="9"/>
  <c r="Q14" i="8"/>
  <c r="M14" i="5"/>
  <c r="E14" i="5"/>
  <c r="AL199" i="3"/>
  <c r="AK199" i="3"/>
  <c r="AJ199" i="3"/>
  <c r="AJ223" i="3"/>
  <c r="AL223" i="3"/>
  <c r="AK223" i="3"/>
  <c r="AJ167" i="3"/>
  <c r="AK167" i="3"/>
  <c r="AM167" i="3"/>
  <c r="AL167" i="3"/>
  <c r="AL165" i="3"/>
  <c r="AJ165" i="3"/>
  <c r="AH165" i="3" s="1"/>
  <c r="N83" i="12"/>
  <c r="N83" i="11"/>
  <c r="N83" i="9"/>
  <c r="Q106" i="8"/>
  <c r="E82" i="5"/>
  <c r="M82" i="5"/>
  <c r="N58" i="12"/>
  <c r="N58" i="11"/>
  <c r="N58" i="9"/>
  <c r="Q72" i="8"/>
  <c r="M57" i="5"/>
  <c r="E57" i="5"/>
  <c r="AJ39" i="3"/>
  <c r="AH39" i="3" s="1"/>
  <c r="AM39" i="3"/>
  <c r="AL39" i="3"/>
  <c r="K225" i="11"/>
  <c r="K57" i="10"/>
  <c r="L291" i="8"/>
  <c r="AM291" i="8" s="1"/>
  <c r="K205" i="11"/>
  <c r="K37" i="10"/>
  <c r="L271" i="8"/>
  <c r="AM271" i="8" s="1"/>
  <c r="N173" i="12"/>
  <c r="N173" i="11"/>
  <c r="N173" i="9"/>
  <c r="Q237" i="8"/>
  <c r="E172" i="5"/>
  <c r="M172" i="5"/>
  <c r="K114" i="12"/>
  <c r="K114" i="11"/>
  <c r="K114" i="9"/>
  <c r="J113" i="5" s="1"/>
  <c r="L149" i="8"/>
  <c r="AM149" i="8" s="1"/>
  <c r="K107" i="12"/>
  <c r="K107" i="11"/>
  <c r="K107" i="9"/>
  <c r="J106" i="5" s="1"/>
  <c r="W106" i="5" s="1"/>
  <c r="T107" i="12" s="1"/>
  <c r="L139" i="8"/>
  <c r="AM139" i="8" s="1"/>
  <c r="AL73" i="3"/>
  <c r="AK73" i="3"/>
  <c r="AJ73" i="3"/>
  <c r="AM196" i="3"/>
  <c r="N195" i="11"/>
  <c r="N27" i="10"/>
  <c r="Q261" i="8"/>
  <c r="AL153" i="3"/>
  <c r="AJ153" i="3"/>
  <c r="AK138" i="3"/>
  <c r="K102" i="12"/>
  <c r="K102" i="11"/>
  <c r="K102" i="9"/>
  <c r="J101" i="5" s="1"/>
  <c r="L134" i="8"/>
  <c r="AM134" i="8" s="1"/>
  <c r="AJ193" i="3"/>
  <c r="AH193" i="3" s="1"/>
  <c r="AL193" i="3"/>
  <c r="AM193" i="3"/>
  <c r="AK117" i="3"/>
  <c r="AJ117" i="3"/>
  <c r="AL117" i="3"/>
  <c r="AM117" i="3"/>
  <c r="AK101" i="3"/>
  <c r="AJ101" i="3"/>
  <c r="AL101" i="3"/>
  <c r="AM101" i="3"/>
  <c r="N165" i="12"/>
  <c r="N165" i="11"/>
  <c r="N165" i="9"/>
  <c r="Q225" i="8"/>
  <c r="E164" i="5"/>
  <c r="M164" i="5"/>
  <c r="AF131" i="3"/>
  <c r="AH131" i="3"/>
  <c r="N123" i="12"/>
  <c r="N123" i="11"/>
  <c r="N123" i="9"/>
  <c r="Q163" i="8"/>
  <c r="M122" i="5"/>
  <c r="E122" i="5"/>
  <c r="K226" i="11"/>
  <c r="K58" i="10"/>
  <c r="L292" i="8"/>
  <c r="AM292" i="8" s="1"/>
  <c r="K168" i="12"/>
  <c r="K168" i="11"/>
  <c r="K168" i="9"/>
  <c r="J167" i="5" s="1"/>
  <c r="L230" i="8"/>
  <c r="AM230" i="8" s="1"/>
  <c r="AM67" i="3"/>
  <c r="K52" i="12"/>
  <c r="K52" i="11"/>
  <c r="K52" i="9"/>
  <c r="J51" i="5" s="1"/>
  <c r="L63" i="8"/>
  <c r="AM63" i="8" s="1"/>
  <c r="AL148" i="3"/>
  <c r="AJ148" i="3"/>
  <c r="AH148" i="3" s="1"/>
  <c r="AM148" i="3"/>
  <c r="AJ116" i="3"/>
  <c r="AL116" i="3"/>
  <c r="AK116" i="3"/>
  <c r="K13" i="12"/>
  <c r="K13" i="11"/>
  <c r="K13" i="9"/>
  <c r="J12" i="5" s="1"/>
  <c r="AL158" i="3"/>
  <c r="AK158" i="3"/>
  <c r="AJ158" i="3"/>
  <c r="N41" i="12"/>
  <c r="N41" i="11"/>
  <c r="N41" i="9"/>
  <c r="Q49" i="8"/>
  <c r="M40" i="5"/>
  <c r="E40" i="5"/>
  <c r="AF13" i="3"/>
  <c r="AH13" i="3"/>
  <c r="AL184" i="3"/>
  <c r="AK184" i="3"/>
  <c r="AJ184" i="3"/>
  <c r="AJ200" i="3"/>
  <c r="AH200" i="3" s="1"/>
  <c r="AM200" i="3"/>
  <c r="AL200" i="3"/>
  <c r="AL202" i="3"/>
  <c r="AJ202" i="3"/>
  <c r="AH202" i="3" s="1"/>
  <c r="AJ174" i="3"/>
  <c r="AK174" i="3"/>
  <c r="AM174" i="3"/>
  <c r="AL174" i="3"/>
  <c r="K10" i="12"/>
  <c r="K10" i="11"/>
  <c r="K10" i="9"/>
  <c r="J9" i="5" s="1"/>
  <c r="W9" i="5" s="1"/>
  <c r="T10" i="12" s="1"/>
  <c r="L6" i="8"/>
  <c r="AM6" i="8" s="1"/>
  <c r="AM61" i="3"/>
  <c r="AL40" i="3"/>
  <c r="AK40" i="3"/>
  <c r="AJ40" i="3"/>
  <c r="AL46" i="3"/>
  <c r="AK46" i="3"/>
  <c r="AJ46" i="3"/>
  <c r="AM46" i="3"/>
  <c r="AL30" i="3"/>
  <c r="AK30" i="3"/>
  <c r="AJ30" i="3"/>
  <c r="AL4" i="3"/>
  <c r="AK4" i="3"/>
  <c r="AJ4" i="3"/>
  <c r="AJ92" i="3"/>
  <c r="AH92" i="3" s="1"/>
  <c r="AL92" i="3"/>
  <c r="AJ90" i="3"/>
  <c r="AL90" i="3"/>
  <c r="AK90" i="3"/>
  <c r="AM114" i="3"/>
  <c r="AL114" i="3"/>
  <c r="AJ114" i="3"/>
  <c r="AH114" i="3" s="1"/>
  <c r="K67" i="12"/>
  <c r="K67" i="11"/>
  <c r="K67" i="9"/>
  <c r="J66" i="5" s="1"/>
  <c r="L84" i="8"/>
  <c r="AM84" i="8" s="1"/>
  <c r="N172" i="12"/>
  <c r="N172" i="11"/>
  <c r="N172" i="9"/>
  <c r="Q236" i="8"/>
  <c r="M171" i="5"/>
  <c r="E171" i="5"/>
  <c r="AF102" i="3"/>
  <c r="K183" i="11"/>
  <c r="K15" i="10"/>
  <c r="L249" i="8"/>
  <c r="AM249" i="8" s="1"/>
  <c r="AJ147" i="3"/>
  <c r="AK147" i="3"/>
  <c r="AM147" i="3"/>
  <c r="AL147" i="3"/>
  <c r="AJ31" i="3"/>
  <c r="AM31" i="3"/>
  <c r="AL31" i="3"/>
  <c r="AJ208" i="3"/>
  <c r="AL208" i="3"/>
  <c r="AM208" i="3"/>
  <c r="K21" i="12"/>
  <c r="K21" i="11"/>
  <c r="K21" i="9"/>
  <c r="J20" i="5" s="1"/>
  <c r="K17" i="12"/>
  <c r="K17" i="11"/>
  <c r="K17" i="9"/>
  <c r="J16" i="5" s="1"/>
  <c r="L16" i="8"/>
  <c r="AM16" i="8" s="1"/>
  <c r="AJ96" i="3"/>
  <c r="AL96" i="3"/>
  <c r="AK96" i="3"/>
  <c r="K105" i="12"/>
  <c r="K105" i="11"/>
  <c r="L137" i="8"/>
  <c r="AM137" i="8" s="1"/>
  <c r="K105" i="9"/>
  <c r="J104" i="5" s="1"/>
  <c r="AF191" i="3"/>
  <c r="AM28" i="3"/>
  <c r="K27" i="12"/>
  <c r="K27" i="11"/>
  <c r="K27" i="9"/>
  <c r="J26" i="5" s="1"/>
  <c r="L29" i="8"/>
  <c r="AM29" i="8" s="1"/>
  <c r="K156" i="12"/>
  <c r="K156" i="11"/>
  <c r="K156" i="9"/>
  <c r="J155" i="5" s="1"/>
  <c r="L212" i="8"/>
  <c r="AM212" i="8" s="1"/>
  <c r="AF125" i="3"/>
  <c r="AF137" i="3"/>
  <c r="AH137" i="3"/>
  <c r="AF200" i="3"/>
  <c r="AF161" i="3"/>
  <c r="AL75" i="3"/>
  <c r="AK75" i="3"/>
  <c r="AJ75" i="3"/>
  <c r="AK31" i="3"/>
  <c r="AF187" i="3"/>
  <c r="AH187" i="3"/>
  <c r="N72" i="12"/>
  <c r="N72" i="11"/>
  <c r="N72" i="9"/>
  <c r="Q92" i="8"/>
  <c r="M71" i="5"/>
  <c r="E71" i="5"/>
  <c r="K228" i="11"/>
  <c r="K60" i="10"/>
  <c r="L294" i="8"/>
  <c r="AM294" i="8" s="1"/>
  <c r="K220" i="11"/>
  <c r="K52" i="10"/>
  <c r="L286" i="8"/>
  <c r="AM286" i="8" s="1"/>
  <c r="AK208" i="3"/>
  <c r="K201" i="11"/>
  <c r="K33" i="10"/>
  <c r="L267" i="8"/>
  <c r="AM267" i="8" s="1"/>
  <c r="AF216" i="3"/>
  <c r="N159" i="12"/>
  <c r="N159" i="11"/>
  <c r="N159" i="9"/>
  <c r="Q217" i="8"/>
  <c r="E158" i="5"/>
  <c r="M158" i="5"/>
  <c r="AK160" i="3"/>
  <c r="K197" i="11"/>
  <c r="K29" i="10"/>
  <c r="L263" i="8"/>
  <c r="AM263" i="8" s="1"/>
  <c r="AK113" i="3"/>
  <c r="AF190" i="3"/>
  <c r="AK164" i="3"/>
  <c r="AF213" i="3"/>
  <c r="N168" i="12"/>
  <c r="N168" i="11"/>
  <c r="N168" i="9"/>
  <c r="Q230" i="8"/>
  <c r="M167" i="5"/>
  <c r="E167" i="5"/>
  <c r="N152" i="12"/>
  <c r="N152" i="11"/>
  <c r="N152" i="9"/>
  <c r="Q206" i="8"/>
  <c r="M151" i="5"/>
  <c r="E151" i="5"/>
  <c r="AK118" i="3"/>
  <c r="AF76" i="3"/>
  <c r="AF72" i="3"/>
  <c r="K72" i="12"/>
  <c r="K72" i="11"/>
  <c r="K72" i="9"/>
  <c r="J71" i="5" s="1"/>
  <c r="W71" i="5" s="1"/>
  <c r="T72" i="12" s="1"/>
  <c r="L92" i="8"/>
  <c r="AM92" i="8" s="1"/>
  <c r="K68" i="12"/>
  <c r="K68" i="11"/>
  <c r="K68" i="9"/>
  <c r="J67" i="5" s="1"/>
  <c r="L85" i="8"/>
  <c r="AM85" i="8" s="1"/>
  <c r="N57" i="12"/>
  <c r="N57" i="11"/>
  <c r="N57" i="9"/>
  <c r="Q71" i="8"/>
  <c r="E56" i="5"/>
  <c r="M56" i="5"/>
  <c r="AM8" i="3"/>
  <c r="K7" i="12"/>
  <c r="K7" i="11"/>
  <c r="K7" i="9"/>
  <c r="J6" i="5" s="1"/>
  <c r="W6" i="5" s="1"/>
  <c r="T7" i="12" s="1"/>
  <c r="L3" i="8"/>
  <c r="AM3" i="8" s="1"/>
  <c r="AK195" i="3"/>
  <c r="K179" i="11"/>
  <c r="K11" i="10"/>
  <c r="L245" i="8"/>
  <c r="AM245" i="8" s="1"/>
  <c r="AL173" i="3"/>
  <c r="AJ173" i="3"/>
  <c r="AH173" i="3" s="1"/>
  <c r="N142" i="12"/>
  <c r="N142" i="11"/>
  <c r="N142" i="9"/>
  <c r="Q187" i="8"/>
  <c r="M141" i="5"/>
  <c r="E141" i="5"/>
  <c r="N106" i="12"/>
  <c r="N106" i="11"/>
  <c r="N106" i="9"/>
  <c r="Q138" i="8"/>
  <c r="E105" i="5"/>
  <c r="M105" i="5"/>
  <c r="AM88" i="3"/>
  <c r="K83" i="12"/>
  <c r="K83" i="11"/>
  <c r="K83" i="9"/>
  <c r="J82" i="5" s="1"/>
  <c r="W82" i="5" s="1"/>
  <c r="T83" i="12" s="1"/>
  <c r="L106" i="8"/>
  <c r="AM106" i="8" s="1"/>
  <c r="AF58" i="3"/>
  <c r="AF54" i="3"/>
  <c r="K54" i="12"/>
  <c r="K54" i="11"/>
  <c r="K54" i="9"/>
  <c r="J53" i="5" s="1"/>
  <c r="L68" i="8"/>
  <c r="AM68" i="8" s="1"/>
  <c r="K50" i="12"/>
  <c r="K50" i="11"/>
  <c r="K50" i="9"/>
  <c r="J49" i="5" s="1"/>
  <c r="L61" i="8"/>
  <c r="AM61" i="8" s="1"/>
  <c r="N27" i="12"/>
  <c r="N27" i="11"/>
  <c r="N27" i="9"/>
  <c r="Q29" i="8"/>
  <c r="M26" i="5"/>
  <c r="E26" i="5"/>
  <c r="AL203" i="3"/>
  <c r="AK203" i="3"/>
  <c r="AJ203" i="3"/>
  <c r="AL135" i="3"/>
  <c r="AK135" i="3"/>
  <c r="AJ135" i="3"/>
  <c r="AJ139" i="3"/>
  <c r="AL139" i="3"/>
  <c r="AK139" i="3"/>
  <c r="AF206" i="3"/>
  <c r="N149" i="12"/>
  <c r="N149" i="11"/>
  <c r="N149" i="9"/>
  <c r="E148" i="5"/>
  <c r="M148" i="5"/>
  <c r="K98" i="12"/>
  <c r="K98" i="11"/>
  <c r="K98" i="9"/>
  <c r="J97" i="5" s="1"/>
  <c r="L127" i="8"/>
  <c r="AM127" i="8" s="1"/>
  <c r="AM62" i="3"/>
  <c r="AJ27" i="3"/>
  <c r="AH27" i="3" s="1"/>
  <c r="AL27" i="3"/>
  <c r="AM27" i="3"/>
  <c r="AL161" i="3"/>
  <c r="AJ161" i="3"/>
  <c r="AH161" i="3" s="1"/>
  <c r="AL83" i="3"/>
  <c r="AJ83" i="3"/>
  <c r="AH83" i="3" s="1"/>
  <c r="AM83" i="3"/>
  <c r="AK145" i="3"/>
  <c r="AM104" i="3"/>
  <c r="K195" i="11"/>
  <c r="K27" i="10"/>
  <c r="L261" i="8"/>
  <c r="AM261" i="8" s="1"/>
  <c r="K141" i="12"/>
  <c r="K141" i="11"/>
  <c r="K141" i="9"/>
  <c r="J140" i="5" s="1"/>
  <c r="AK107" i="3"/>
  <c r="AL55" i="3"/>
  <c r="AK55" i="3"/>
  <c r="AJ55" i="3"/>
  <c r="AM209" i="3"/>
  <c r="AL209" i="3"/>
  <c r="AJ209" i="3"/>
  <c r="AH209" i="3" s="1"/>
  <c r="AK197" i="3"/>
  <c r="AJ197" i="3"/>
  <c r="AL197" i="3"/>
  <c r="AM197" i="3"/>
  <c r="AK121" i="3"/>
  <c r="AJ121" i="3"/>
  <c r="AL121" i="3"/>
  <c r="AM121" i="3"/>
  <c r="AJ109" i="3"/>
  <c r="AH109" i="3" s="1"/>
  <c r="AL109" i="3"/>
  <c r="AM109" i="3"/>
  <c r="K134" i="12"/>
  <c r="K134" i="11"/>
  <c r="K134" i="9"/>
  <c r="J133" i="5" s="1"/>
  <c r="L180" i="8"/>
  <c r="AM180" i="8" s="1"/>
  <c r="K123" i="12"/>
  <c r="K123" i="11"/>
  <c r="K123" i="9"/>
  <c r="J122" i="5" s="1"/>
  <c r="L163" i="8"/>
  <c r="AM163" i="8" s="1"/>
  <c r="AM223" i="3"/>
  <c r="K214" i="11"/>
  <c r="K46" i="10"/>
  <c r="L280" i="8"/>
  <c r="AM280" i="8" s="1"/>
  <c r="AM150" i="3"/>
  <c r="N74" i="12"/>
  <c r="N74" i="11"/>
  <c r="N74" i="9"/>
  <c r="Q94" i="8"/>
  <c r="M73" i="5"/>
  <c r="E73" i="5"/>
  <c r="AM49" i="3"/>
  <c r="AL152" i="3"/>
  <c r="AJ152" i="3"/>
  <c r="AH152" i="3" s="1"/>
  <c r="AM152" i="3"/>
  <c r="AJ120" i="3"/>
  <c r="AL120" i="3"/>
  <c r="AK120" i="3"/>
  <c r="AL162" i="3"/>
  <c r="AK162" i="3"/>
  <c r="AJ162" i="3"/>
  <c r="K16" i="12"/>
  <c r="K16" i="11"/>
  <c r="K16" i="9"/>
  <c r="J15" i="5" s="1"/>
  <c r="L15" i="8"/>
  <c r="AM15" i="8" s="1"/>
  <c r="AL188" i="3"/>
  <c r="AK188" i="3"/>
  <c r="AJ188" i="3"/>
  <c r="AJ204" i="3"/>
  <c r="AH204" i="3" s="1"/>
  <c r="AM204" i="3"/>
  <c r="AL204" i="3"/>
  <c r="AH56" i="3"/>
  <c r="AF56" i="3"/>
  <c r="AL206" i="3"/>
  <c r="AJ206" i="3"/>
  <c r="AH206" i="3" s="1"/>
  <c r="AL226" i="3"/>
  <c r="AJ226" i="3"/>
  <c r="AH226" i="3" s="1"/>
  <c r="AM75" i="3"/>
  <c r="N55" i="12"/>
  <c r="N55" i="11"/>
  <c r="N55" i="9"/>
  <c r="Q69" i="8"/>
  <c r="M54" i="5"/>
  <c r="E54" i="5"/>
  <c r="N9" i="12"/>
  <c r="N9" i="11"/>
  <c r="N9" i="9"/>
  <c r="Q5" i="8"/>
  <c r="M8" i="5"/>
  <c r="E8" i="5"/>
  <c r="N93" i="12"/>
  <c r="N93" i="11"/>
  <c r="N93" i="9"/>
  <c r="E92" i="5"/>
  <c r="M92" i="5"/>
  <c r="N51" i="12"/>
  <c r="N51" i="11"/>
  <c r="N51" i="9"/>
  <c r="Q62" i="8"/>
  <c r="M50" i="5"/>
  <c r="E50" i="5"/>
  <c r="AF37" i="3"/>
  <c r="AO37" i="3" s="1"/>
  <c r="AH37" i="3"/>
  <c r="AF21" i="3"/>
  <c r="AH21" i="3"/>
  <c r="AJ64" i="3"/>
  <c r="AH64" i="3" s="1"/>
  <c r="AM64" i="3"/>
  <c r="AL64" i="3"/>
  <c r="AL54" i="3"/>
  <c r="AJ54" i="3"/>
  <c r="AH54" i="3" s="1"/>
  <c r="AM54" i="3"/>
  <c r="AL38" i="3"/>
  <c r="AK38" i="3"/>
  <c r="AJ38" i="3"/>
  <c r="AL12" i="3"/>
  <c r="AK12" i="3"/>
  <c r="AJ12" i="3"/>
  <c r="AJ100" i="3"/>
  <c r="AL100" i="3"/>
  <c r="AK100" i="3"/>
  <c r="AL10" i="3"/>
  <c r="AK10" i="3"/>
  <c r="AJ10" i="3"/>
  <c r="AM92" i="3"/>
  <c r="U10" i="2"/>
  <c r="AF144" i="3"/>
  <c r="AF221" i="3"/>
  <c r="AH221" i="3"/>
  <c r="N156" i="12"/>
  <c r="N156" i="11"/>
  <c r="N156" i="9"/>
  <c r="Q212" i="8"/>
  <c r="M155" i="5"/>
  <c r="E155" i="5"/>
  <c r="N61" i="12"/>
  <c r="N61" i="11"/>
  <c r="N61" i="9"/>
  <c r="M60" i="5"/>
  <c r="E60" i="5"/>
  <c r="K15" i="12"/>
  <c r="K15" i="11"/>
  <c r="K15" i="9"/>
  <c r="J14" i="5" s="1"/>
  <c r="W14" i="5" s="1"/>
  <c r="T15" i="12" s="1"/>
  <c r="L14" i="8"/>
  <c r="AM14" i="8" s="1"/>
  <c r="N153" i="12"/>
  <c r="N153" i="11"/>
  <c r="N153" i="9"/>
  <c r="Q207" i="8"/>
  <c r="M152" i="5"/>
  <c r="E152" i="5"/>
  <c r="AF83" i="3"/>
  <c r="AF153" i="3"/>
  <c r="AH153" i="3"/>
  <c r="N62" i="12"/>
  <c r="N62" i="11"/>
  <c r="N62" i="9"/>
  <c r="Q79" i="8"/>
  <c r="M61" i="5"/>
  <c r="E61" i="5"/>
  <c r="AL65" i="3"/>
  <c r="AK65" i="3"/>
  <c r="AJ65" i="3"/>
  <c r="AL123" i="3"/>
  <c r="AJ123" i="3"/>
  <c r="AJ185" i="3"/>
  <c r="AH185" i="3" s="1"/>
  <c r="AL185" i="3"/>
  <c r="AM185" i="3"/>
  <c r="K172" i="12"/>
  <c r="K172" i="11"/>
  <c r="K172" i="9"/>
  <c r="J171" i="5" s="1"/>
  <c r="L236" i="8"/>
  <c r="AM236" i="8" s="1"/>
  <c r="K95" i="12"/>
  <c r="K95" i="11"/>
  <c r="K95" i="9"/>
  <c r="J94" i="5" s="1"/>
  <c r="L124" i="8"/>
  <c r="AM124" i="8" s="1"/>
  <c r="AM198" i="3"/>
  <c r="AL198" i="3"/>
  <c r="AJ198" i="3"/>
  <c r="AL26" i="3"/>
  <c r="AK26" i="3"/>
  <c r="AJ26" i="3"/>
  <c r="K81" i="12"/>
  <c r="K81" i="11"/>
  <c r="K81" i="9"/>
  <c r="J80" i="5" s="1"/>
  <c r="L104" i="8"/>
  <c r="AM104" i="8" s="1"/>
  <c r="AH220" i="3"/>
  <c r="AF220" i="3"/>
  <c r="N121" i="12"/>
  <c r="N121" i="11"/>
  <c r="N121" i="9"/>
  <c r="Q159" i="8"/>
  <c r="M120" i="5"/>
  <c r="E120" i="5"/>
  <c r="K65" i="12"/>
  <c r="K65" i="11"/>
  <c r="K65" i="9"/>
  <c r="J64" i="5" s="1"/>
  <c r="L82" i="8"/>
  <c r="AM82" i="8" s="1"/>
  <c r="N118" i="12"/>
  <c r="N118" i="11"/>
  <c r="N118" i="9"/>
  <c r="Q156" i="8"/>
  <c r="M117" i="5"/>
  <c r="E117" i="5"/>
  <c r="AM217" i="3"/>
  <c r="K212" i="11"/>
  <c r="K44" i="10"/>
  <c r="L278" i="8"/>
  <c r="AM278" i="8" s="1"/>
  <c r="AK129" i="3"/>
  <c r="K109" i="12"/>
  <c r="K109" i="11"/>
  <c r="K109" i="9"/>
  <c r="J108" i="5" s="1"/>
  <c r="AF226" i="3"/>
  <c r="AM221" i="3"/>
  <c r="AF193" i="3"/>
  <c r="K121" i="12"/>
  <c r="K121" i="11"/>
  <c r="K121" i="9"/>
  <c r="J120" i="5" s="1"/>
  <c r="L159" i="8"/>
  <c r="AM159" i="8" s="1"/>
  <c r="K101" i="12"/>
  <c r="K101" i="11"/>
  <c r="K101" i="9"/>
  <c r="J100" i="5" s="1"/>
  <c r="AK178" i="3"/>
  <c r="AF175" i="3"/>
  <c r="AH168" i="3"/>
  <c r="AF168" i="3"/>
  <c r="AM145" i="3"/>
  <c r="N133" i="12"/>
  <c r="N133" i="11"/>
  <c r="N133" i="9"/>
  <c r="Q177" i="8"/>
  <c r="E132" i="5"/>
  <c r="M132" i="5"/>
  <c r="N117" i="12"/>
  <c r="N117" i="11"/>
  <c r="N117" i="9"/>
  <c r="M116" i="5"/>
  <c r="E116" i="5"/>
  <c r="AK198" i="3"/>
  <c r="AF122" i="3"/>
  <c r="AH122" i="3"/>
  <c r="AF98" i="3"/>
  <c r="AH98" i="3"/>
  <c r="AF225" i="3"/>
  <c r="AH225" i="3"/>
  <c r="N187" i="11"/>
  <c r="N19" i="10"/>
  <c r="Q253" i="8"/>
  <c r="N157" i="12"/>
  <c r="N157" i="11"/>
  <c r="N157" i="9"/>
  <c r="Q213" i="8"/>
  <c r="M156" i="5"/>
  <c r="E156" i="5"/>
  <c r="AM91" i="3"/>
  <c r="AF68" i="3"/>
  <c r="AF64" i="3"/>
  <c r="K11" i="12"/>
  <c r="K11" i="11"/>
  <c r="K11" i="9"/>
  <c r="J10" i="5" s="1"/>
  <c r="L7" i="8"/>
  <c r="AM7" i="8" s="1"/>
  <c r="K202" i="11"/>
  <c r="K34" i="10"/>
  <c r="L268" i="8"/>
  <c r="AM268" i="8" s="1"/>
  <c r="K198" i="11"/>
  <c r="K30" i="10"/>
  <c r="L264" i="8"/>
  <c r="AM264" i="8" s="1"/>
  <c r="K192" i="11"/>
  <c r="K24" i="10"/>
  <c r="L258" i="8"/>
  <c r="AM258" i="8" s="1"/>
  <c r="K142" i="12"/>
  <c r="K142" i="11"/>
  <c r="L187" i="8"/>
  <c r="AM187" i="8" s="1"/>
  <c r="K142" i="9"/>
  <c r="J141" i="5" s="1"/>
  <c r="AM96" i="3"/>
  <c r="K91" i="12"/>
  <c r="K91" i="11"/>
  <c r="K91" i="9"/>
  <c r="J90" i="5" s="1"/>
  <c r="W90" i="5" s="1"/>
  <c r="T91" i="12" s="1"/>
  <c r="L117" i="8"/>
  <c r="AM117" i="8" s="1"/>
  <c r="K87" i="12"/>
  <c r="K87" i="11"/>
  <c r="K87" i="9"/>
  <c r="J86" i="5" s="1"/>
  <c r="L113" i="8"/>
  <c r="AM113" i="8" s="1"/>
  <c r="AK79" i="3"/>
  <c r="AH50" i="3"/>
  <c r="AF50" i="3"/>
  <c r="N19" i="12"/>
  <c r="N19" i="11"/>
  <c r="N19" i="9"/>
  <c r="Q18" i="8"/>
  <c r="M18" i="5"/>
  <c r="E18" i="5"/>
  <c r="AL175" i="3"/>
  <c r="AJ175" i="3"/>
  <c r="AH175" i="3" s="1"/>
  <c r="AM175" i="3"/>
  <c r="AJ143" i="3"/>
  <c r="AK143" i="3"/>
  <c r="AM143" i="3"/>
  <c r="AL143" i="3"/>
  <c r="K209" i="11"/>
  <c r="K41" i="10"/>
  <c r="L275" i="8"/>
  <c r="AM275" i="8" s="1"/>
  <c r="K186" i="11"/>
  <c r="K18" i="10"/>
  <c r="L252" i="8"/>
  <c r="AM252" i="8" s="1"/>
  <c r="AF218" i="3"/>
  <c r="N145" i="12"/>
  <c r="N145" i="11"/>
  <c r="N145" i="9"/>
  <c r="M144" i="5"/>
  <c r="E144" i="5"/>
  <c r="K169" i="12"/>
  <c r="K169" i="11"/>
  <c r="K169" i="9"/>
  <c r="J168" i="5" s="1"/>
  <c r="L231" i="8"/>
  <c r="AM231" i="8" s="1"/>
  <c r="K148" i="12"/>
  <c r="K148" i="11"/>
  <c r="K148" i="9"/>
  <c r="J147" i="5" s="1"/>
  <c r="AL127" i="3"/>
  <c r="AJ127" i="3"/>
  <c r="AH127" i="3" s="1"/>
  <c r="AK189" i="3"/>
  <c r="AL183" i="3"/>
  <c r="AJ183" i="3"/>
  <c r="AH183" i="3" s="1"/>
  <c r="N169" i="12"/>
  <c r="N169" i="11"/>
  <c r="N169" i="9"/>
  <c r="Q231" i="8"/>
  <c r="M168" i="5"/>
  <c r="E168" i="5"/>
  <c r="K110" i="12"/>
  <c r="K110" i="11"/>
  <c r="K110" i="9"/>
  <c r="J109" i="5" s="1"/>
  <c r="W109" i="5" s="1"/>
  <c r="T110" i="12" s="1"/>
  <c r="L145" i="8"/>
  <c r="AM145" i="8" s="1"/>
  <c r="AL213" i="3"/>
  <c r="AJ213" i="3"/>
  <c r="AH213" i="3" s="1"/>
  <c r="AJ181" i="3"/>
  <c r="AH181" i="3" s="1"/>
  <c r="AM181" i="3"/>
  <c r="AL181" i="3"/>
  <c r="AJ125" i="3"/>
  <c r="AH125" i="3" s="1"/>
  <c r="AL125" i="3"/>
  <c r="AM125" i="3"/>
  <c r="AK169" i="3"/>
  <c r="K161" i="12"/>
  <c r="K161" i="11"/>
  <c r="K161" i="9"/>
  <c r="J160" i="5" s="1"/>
  <c r="L219" i="8"/>
  <c r="AM219" i="8" s="1"/>
  <c r="N105" i="12"/>
  <c r="N105" i="11"/>
  <c r="N105" i="9"/>
  <c r="Q137" i="8"/>
  <c r="M104" i="5"/>
  <c r="E104" i="5"/>
  <c r="N45" i="12"/>
  <c r="N45" i="11"/>
  <c r="N45" i="9"/>
  <c r="M44" i="5"/>
  <c r="E44" i="5"/>
  <c r="D3" i="4"/>
  <c r="AL156" i="3"/>
  <c r="AJ156" i="3"/>
  <c r="AH156" i="3" s="1"/>
  <c r="AM156" i="3"/>
  <c r="AJ124" i="3"/>
  <c r="AL124" i="3"/>
  <c r="AK124" i="3"/>
  <c r="K70" i="12"/>
  <c r="K70" i="11"/>
  <c r="K70" i="9"/>
  <c r="J69" i="5" s="1"/>
  <c r="L90" i="8"/>
  <c r="AM90" i="8" s="1"/>
  <c r="K41" i="12"/>
  <c r="K41" i="11"/>
  <c r="K41" i="9"/>
  <c r="J40" i="5" s="1"/>
  <c r="L49" i="8"/>
  <c r="AM49" i="8" s="1"/>
  <c r="K25" i="12"/>
  <c r="K25" i="11"/>
  <c r="K25" i="9"/>
  <c r="J24" i="5" s="1"/>
  <c r="L27" i="8"/>
  <c r="AM27" i="8" s="1"/>
  <c r="AL134" i="3"/>
  <c r="AJ134" i="3"/>
  <c r="AH134" i="3" s="1"/>
  <c r="AL166" i="3"/>
  <c r="AK166" i="3"/>
  <c r="AJ166" i="3"/>
  <c r="AL172" i="3"/>
  <c r="AJ172" i="3"/>
  <c r="AH172" i="3" s="1"/>
  <c r="AM172" i="3"/>
  <c r="AJ192" i="3"/>
  <c r="AL192" i="3"/>
  <c r="AK192" i="3"/>
  <c r="K66" i="12"/>
  <c r="K66" i="11"/>
  <c r="K66" i="9"/>
  <c r="J65" i="5" s="1"/>
  <c r="L83" i="8"/>
  <c r="AM83" i="8" s="1"/>
  <c r="K59" i="12"/>
  <c r="K59" i="11"/>
  <c r="K59" i="9"/>
  <c r="J58" i="5" s="1"/>
  <c r="L73" i="8"/>
  <c r="AM73" i="8" s="1"/>
  <c r="AF5" i="3"/>
  <c r="AH5" i="3"/>
  <c r="AM194" i="3"/>
  <c r="AL194" i="3"/>
  <c r="AJ194" i="3"/>
  <c r="AH194" i="3" s="1"/>
  <c r="K93" i="12"/>
  <c r="K93" i="11"/>
  <c r="K93" i="9"/>
  <c r="J92" i="5" s="1"/>
  <c r="K40" i="12"/>
  <c r="K40" i="11"/>
  <c r="K40" i="9"/>
  <c r="J39" i="5" s="1"/>
  <c r="W39" i="5" s="1"/>
  <c r="T40" i="12" s="1"/>
  <c r="L48" i="8"/>
  <c r="AM48" i="8" s="1"/>
  <c r="K24" i="12"/>
  <c r="K24" i="11"/>
  <c r="K24" i="9"/>
  <c r="J23" i="5" s="1"/>
  <c r="L26" i="8"/>
  <c r="AM26" i="8" s="1"/>
  <c r="AM26" i="3"/>
  <c r="AL80" i="3"/>
  <c r="AK80" i="3"/>
  <c r="AJ80" i="3"/>
  <c r="AJ72" i="3"/>
  <c r="AH72" i="3" s="1"/>
  <c r="AL72" i="3"/>
  <c r="AM72" i="3"/>
  <c r="AM94" i="3"/>
  <c r="AL94" i="3"/>
  <c r="AJ94" i="3"/>
  <c r="AH94" i="3" s="1"/>
  <c r="AM102" i="3"/>
  <c r="AL102" i="3"/>
  <c r="AJ102" i="3"/>
  <c r="AH102" i="3" s="1"/>
  <c r="AL20" i="3"/>
  <c r="AK20" i="3"/>
  <c r="AJ20" i="3"/>
  <c r="AJ108" i="3"/>
  <c r="AL108" i="3"/>
  <c r="AK108" i="3"/>
  <c r="N89" i="12"/>
  <c r="N89" i="11"/>
  <c r="N89" i="9"/>
  <c r="Q115" i="8"/>
  <c r="M88" i="5"/>
  <c r="E88" i="5"/>
  <c r="K29" i="12"/>
  <c r="K29" i="11"/>
  <c r="K29" i="9"/>
  <c r="J28" i="5" s="1"/>
  <c r="AL18" i="3"/>
  <c r="AJ18" i="3"/>
  <c r="AK18" i="3"/>
  <c r="AM78" i="3"/>
  <c r="K22" i="12"/>
  <c r="K22" i="11"/>
  <c r="K22" i="9"/>
  <c r="J21" i="5" s="1"/>
  <c r="L24" i="8"/>
  <c r="AM24" i="8" s="1"/>
  <c r="J5" i="5"/>
  <c r="AH182" i="3" l="1"/>
  <c r="AO186" i="3"/>
  <c r="AO87" i="3"/>
  <c r="AO225" i="3"/>
  <c r="AP225" i="3" s="1"/>
  <c r="T60" i="10" s="1"/>
  <c r="AO15" i="3"/>
  <c r="AO11" i="3"/>
  <c r="AO222" i="3"/>
  <c r="AO131" i="3"/>
  <c r="AO218" i="3"/>
  <c r="AO144" i="3"/>
  <c r="AP144" i="3" s="1"/>
  <c r="T147" i="9" s="1"/>
  <c r="AO111" i="3"/>
  <c r="AO137" i="3"/>
  <c r="AS137" i="3" s="1"/>
  <c r="AT137" i="3" s="1"/>
  <c r="AO5" i="3"/>
  <c r="AS5" i="3" s="1"/>
  <c r="AT5" i="3" s="1"/>
  <c r="AO3" i="3"/>
  <c r="AS3" i="3" s="1"/>
  <c r="AT3" i="3" s="1"/>
  <c r="AO153" i="3"/>
  <c r="AP153" i="3" s="1"/>
  <c r="T156" i="9" s="1"/>
  <c r="AO122" i="3"/>
  <c r="AO76" i="3"/>
  <c r="AO193" i="3"/>
  <c r="AO21" i="3"/>
  <c r="AO103" i="3"/>
  <c r="AH96" i="3"/>
  <c r="AF96" i="3"/>
  <c r="AF95" i="3"/>
  <c r="AH95" i="3"/>
  <c r="AO106" i="3"/>
  <c r="AH142" i="3"/>
  <c r="AF142" i="3"/>
  <c r="AH128" i="3"/>
  <c r="AF128" i="3"/>
  <c r="AO128" i="3" s="1"/>
  <c r="AH20" i="3"/>
  <c r="AF20" i="3"/>
  <c r="AO20" i="3" s="1"/>
  <c r="AO83" i="3"/>
  <c r="AO221" i="3"/>
  <c r="AO56" i="3"/>
  <c r="AH188" i="3"/>
  <c r="AF188" i="3"/>
  <c r="AO216" i="3"/>
  <c r="AH174" i="3"/>
  <c r="AF174" i="3"/>
  <c r="AO174" i="3" s="1"/>
  <c r="AH184" i="3"/>
  <c r="AF184" i="3"/>
  <c r="AH116" i="3"/>
  <c r="AF116" i="3"/>
  <c r="AH167" i="3"/>
  <c r="AF167" i="3"/>
  <c r="AO140" i="3"/>
  <c r="AF88" i="3"/>
  <c r="AH88" i="3"/>
  <c r="AO48" i="3"/>
  <c r="AF51" i="3"/>
  <c r="AH51" i="3"/>
  <c r="AO212" i="3"/>
  <c r="AO17" i="3"/>
  <c r="AO81" i="3"/>
  <c r="AO85" i="3"/>
  <c r="AF74" i="3"/>
  <c r="AH74" i="3"/>
  <c r="AH105" i="3"/>
  <c r="AF105" i="3"/>
  <c r="AH155" i="3"/>
  <c r="AF155" i="3"/>
  <c r="AO194" i="3"/>
  <c r="AO29" i="3"/>
  <c r="AO52" i="3"/>
  <c r="Z11" i="5"/>
  <c r="Y12" i="5"/>
  <c r="Y13" i="5" s="1"/>
  <c r="Y14" i="5" s="1"/>
  <c r="AH79" i="3"/>
  <c r="AF79" i="3"/>
  <c r="AO79" i="3" s="1"/>
  <c r="AS21" i="3"/>
  <c r="AT21" i="3" s="1"/>
  <c r="AP21" i="3"/>
  <c r="T24" i="9" s="1"/>
  <c r="AH117" i="3"/>
  <c r="AF117" i="3"/>
  <c r="AH22" i="3"/>
  <c r="AF22" i="3"/>
  <c r="AH93" i="3"/>
  <c r="AF93" i="3"/>
  <c r="AO94" i="3"/>
  <c r="U24" i="2"/>
  <c r="AH189" i="3"/>
  <c r="AF189" i="3"/>
  <c r="AP218" i="3"/>
  <c r="T53" i="10" s="1"/>
  <c r="AS218" i="3"/>
  <c r="AT218" i="3" s="1"/>
  <c r="AS225" i="3"/>
  <c r="AT225" i="3" s="1"/>
  <c r="AS37" i="3"/>
  <c r="AT37" i="3" s="1"/>
  <c r="AP37" i="3"/>
  <c r="T40" i="9" s="1"/>
  <c r="AO206" i="3"/>
  <c r="AH203" i="3"/>
  <c r="AF203" i="3"/>
  <c r="AO203" i="3" s="1"/>
  <c r="AO54" i="3"/>
  <c r="AS76" i="3"/>
  <c r="AT76" i="3" s="1"/>
  <c r="AP76" i="3"/>
  <c r="T79" i="9" s="1"/>
  <c r="AO213" i="3"/>
  <c r="AH160" i="3"/>
  <c r="AF160" i="3"/>
  <c r="AO161" i="3"/>
  <c r="AH147" i="3"/>
  <c r="AF147" i="3"/>
  <c r="AH90" i="3"/>
  <c r="AF90" i="3"/>
  <c r="AP131" i="3"/>
  <c r="T134" i="9" s="1"/>
  <c r="AS131" i="3"/>
  <c r="AT131" i="3" s="1"/>
  <c r="AH180" i="3"/>
  <c r="AF180" i="3"/>
  <c r="AH136" i="3"/>
  <c r="AF136" i="3"/>
  <c r="AH35" i="3"/>
  <c r="AF35" i="3"/>
  <c r="AO35" i="3" s="1"/>
  <c r="AH67" i="3"/>
  <c r="AF67" i="3"/>
  <c r="AO209" i="3"/>
  <c r="AH77" i="3"/>
  <c r="AF77" i="3"/>
  <c r="AH24" i="3"/>
  <c r="AF24" i="3"/>
  <c r="AO24" i="3" s="1"/>
  <c r="AH215" i="3"/>
  <c r="AF215" i="3"/>
  <c r="AO215" i="3" s="1"/>
  <c r="AH177" i="3"/>
  <c r="AF177" i="3"/>
  <c r="AO177" i="3" s="1"/>
  <c r="AO148" i="3"/>
  <c r="AO70" i="3"/>
  <c r="AF47" i="3"/>
  <c r="AH47" i="3"/>
  <c r="AS11" i="3"/>
  <c r="AT11" i="3" s="1"/>
  <c r="AP11" i="3"/>
  <c r="T14" i="9" s="1"/>
  <c r="AA9" i="5"/>
  <c r="AD9" i="5"/>
  <c r="AO127" i="3"/>
  <c r="AH178" i="3"/>
  <c r="AF178" i="3"/>
  <c r="AH162" i="3"/>
  <c r="AF162" i="3"/>
  <c r="AH73" i="3"/>
  <c r="AF73" i="3"/>
  <c r="AH143" i="3"/>
  <c r="AF143" i="3"/>
  <c r="AO143" i="3" s="1"/>
  <c r="AO64" i="3"/>
  <c r="AH10" i="3"/>
  <c r="AF10" i="3"/>
  <c r="AO10" i="3" s="1"/>
  <c r="AH120" i="3"/>
  <c r="AF120" i="3"/>
  <c r="AH121" i="3"/>
  <c r="AF121" i="3"/>
  <c r="AH139" i="3"/>
  <c r="AF139" i="3"/>
  <c r="AO139" i="3" s="1"/>
  <c r="AH164" i="3"/>
  <c r="AF164" i="3"/>
  <c r="AO164" i="3" s="1"/>
  <c r="AO200" i="3"/>
  <c r="AO191" i="3"/>
  <c r="AH46" i="3"/>
  <c r="AF46" i="3"/>
  <c r="AO46" i="3" s="1"/>
  <c r="AH223" i="3"/>
  <c r="AF223" i="3"/>
  <c r="AO224" i="3"/>
  <c r="AH32" i="3"/>
  <c r="AF32" i="3"/>
  <c r="AO32" i="3" s="1"/>
  <c r="AO39" i="3"/>
  <c r="AS15" i="3"/>
  <c r="AT15" i="3" s="1"/>
  <c r="AP15" i="3"/>
  <c r="T18" i="9" s="1"/>
  <c r="AS186" i="3"/>
  <c r="AT186" i="3" s="1"/>
  <c r="AP186" i="3"/>
  <c r="T21" i="10" s="1"/>
  <c r="AO7" i="3"/>
  <c r="F19" i="7"/>
  <c r="C25" i="7"/>
  <c r="C27" i="7" s="1"/>
  <c r="C28" i="7" s="1"/>
  <c r="AH53" i="3"/>
  <c r="AF53" i="3"/>
  <c r="AH16" i="3"/>
  <c r="AF16" i="3"/>
  <c r="AH211" i="3"/>
  <c r="AF211" i="3"/>
  <c r="AO211" i="3" s="1"/>
  <c r="AH104" i="3"/>
  <c r="AF104" i="3"/>
  <c r="AO45" i="3"/>
  <c r="AO204" i="3"/>
  <c r="AF97" i="3"/>
  <c r="AH97" i="3"/>
  <c r="AA6" i="5"/>
  <c r="AO130" i="3"/>
  <c r="AH196" i="3"/>
  <c r="AF196" i="3"/>
  <c r="AO183" i="3"/>
  <c r="AH129" i="3"/>
  <c r="AF129" i="3"/>
  <c r="AO102" i="3"/>
  <c r="AS87" i="3"/>
  <c r="AT87" i="3" s="1"/>
  <c r="AP87" i="3"/>
  <c r="T90" i="9" s="1"/>
  <c r="AH159" i="3"/>
  <c r="AF159" i="3"/>
  <c r="AP89" i="3"/>
  <c r="T92" i="9" s="1"/>
  <c r="AS89" i="3"/>
  <c r="AT89" i="3" s="1"/>
  <c r="AO201" i="3"/>
  <c r="AO181" i="3"/>
  <c r="AO98" i="3"/>
  <c r="AO168" i="3"/>
  <c r="AO226" i="3"/>
  <c r="AH26" i="3"/>
  <c r="AF26" i="3"/>
  <c r="AO26" i="3" s="1"/>
  <c r="AH12" i="3"/>
  <c r="AF12" i="3"/>
  <c r="AF55" i="3"/>
  <c r="AH55" i="3"/>
  <c r="AO58" i="3"/>
  <c r="AF195" i="3"/>
  <c r="AH195" i="3"/>
  <c r="AF118" i="3"/>
  <c r="AH118" i="3"/>
  <c r="AO190" i="3"/>
  <c r="AO187" i="3"/>
  <c r="AH4" i="3"/>
  <c r="AF4" i="3"/>
  <c r="AO13" i="3"/>
  <c r="AH158" i="3"/>
  <c r="AF158" i="3"/>
  <c r="AH101" i="3"/>
  <c r="AF101" i="3"/>
  <c r="AO205" i="3"/>
  <c r="AH82" i="3"/>
  <c r="AF82" i="3"/>
  <c r="AO99" i="3"/>
  <c r="AO41" i="3"/>
  <c r="AO149" i="3"/>
  <c r="AH171" i="3"/>
  <c r="AF171" i="3"/>
  <c r="AO171" i="3" s="1"/>
  <c r="AH44" i="3"/>
  <c r="AF44" i="3"/>
  <c r="AO25" i="3"/>
  <c r="AO134" i="3"/>
  <c r="AO179" i="3"/>
  <c r="AH57" i="3"/>
  <c r="AF57" i="3"/>
  <c r="AO172" i="3"/>
  <c r="AH34" i="3"/>
  <c r="AF34" i="3"/>
  <c r="AO34" i="3" s="1"/>
  <c r="AH6" i="5"/>
  <c r="AE6" i="5"/>
  <c r="AO23" i="3"/>
  <c r="AO19" i="3"/>
  <c r="AF138" i="3"/>
  <c r="AH138" i="3"/>
  <c r="AH108" i="3"/>
  <c r="AF108" i="3"/>
  <c r="AO108" i="3" s="1"/>
  <c r="AF80" i="3"/>
  <c r="AH80" i="3"/>
  <c r="AH192" i="3"/>
  <c r="AF192" i="3"/>
  <c r="C4" i="6"/>
  <c r="F4" i="6" s="1"/>
  <c r="I4" i="6" s="1"/>
  <c r="L4" i="6" s="1"/>
  <c r="O4" i="6" s="1"/>
  <c r="C20" i="6" s="1"/>
  <c r="F20" i="6" s="1"/>
  <c r="I20" i="6" s="1"/>
  <c r="L20" i="6" s="1"/>
  <c r="D6" i="4"/>
  <c r="AF169" i="3"/>
  <c r="AH169" i="3"/>
  <c r="AO68" i="3"/>
  <c r="AO220" i="3"/>
  <c r="AH31" i="3"/>
  <c r="AF31" i="3"/>
  <c r="AO31" i="3" s="1"/>
  <c r="AS176" i="3"/>
  <c r="AT176" i="3" s="1"/>
  <c r="AP176" i="3"/>
  <c r="T11" i="10" s="1"/>
  <c r="AO133" i="3"/>
  <c r="AF110" i="3"/>
  <c r="AH110" i="3"/>
  <c r="AP103" i="3"/>
  <c r="T106" i="9" s="1"/>
  <c r="AS103" i="3"/>
  <c r="AT103" i="3" s="1"/>
  <c r="AH170" i="3"/>
  <c r="AF170" i="3"/>
  <c r="AO202" i="3"/>
  <c r="AH163" i="3"/>
  <c r="AF163" i="3"/>
  <c r="AH71" i="3"/>
  <c r="AF71" i="3"/>
  <c r="AP119" i="3"/>
  <c r="T122" i="9" s="1"/>
  <c r="AS119" i="3"/>
  <c r="AT119" i="3" s="1"/>
  <c r="AH6" i="3"/>
  <c r="AF6" i="3"/>
  <c r="AF210" i="3"/>
  <c r="AH210" i="3"/>
  <c r="AH36" i="3"/>
  <c r="AF36" i="3"/>
  <c r="AO66" i="3"/>
  <c r="AF62" i="3"/>
  <c r="AH62" i="3"/>
  <c r="AF59" i="3"/>
  <c r="AH59" i="3"/>
  <c r="AO157" i="3"/>
  <c r="J174" i="5"/>
  <c r="E3" i="4" s="1"/>
  <c r="AH166" i="3"/>
  <c r="AF166" i="3"/>
  <c r="AO50" i="3"/>
  <c r="AS122" i="3"/>
  <c r="AT122" i="3" s="1"/>
  <c r="AP122" i="3"/>
  <c r="T125" i="9" s="1"/>
  <c r="AO175" i="3"/>
  <c r="AF107" i="3"/>
  <c r="AH107" i="3"/>
  <c r="AF145" i="3"/>
  <c r="AO145" i="3" s="1"/>
  <c r="AH145" i="3"/>
  <c r="AH113" i="3"/>
  <c r="AF113" i="3"/>
  <c r="AO113" i="3" s="1"/>
  <c r="AH208" i="3"/>
  <c r="AF208" i="3"/>
  <c r="AP137" i="3"/>
  <c r="T140" i="9" s="1"/>
  <c r="AH40" i="3"/>
  <c r="AF40" i="3"/>
  <c r="AO40" i="3" s="1"/>
  <c r="AH43" i="3"/>
  <c r="AF43" i="3"/>
  <c r="AO109" i="3"/>
  <c r="AF123" i="3"/>
  <c r="AH123" i="3"/>
  <c r="AO152" i="3"/>
  <c r="AF84" i="3"/>
  <c r="AH84" i="3"/>
  <c r="AH154" i="3"/>
  <c r="AF154" i="3"/>
  <c r="AO154" i="3" s="1"/>
  <c r="AH91" i="3"/>
  <c r="AF91" i="3"/>
  <c r="AH63" i="3"/>
  <c r="AF63" i="3"/>
  <c r="AO63" i="3" s="1"/>
  <c r="AU7" i="8"/>
  <c r="AU4" i="8"/>
  <c r="AU5" i="8"/>
  <c r="AU3" i="8"/>
  <c r="AO27" i="3"/>
  <c r="AF141" i="3"/>
  <c r="AH141" i="3"/>
  <c r="AF217" i="3"/>
  <c r="AH217" i="3"/>
  <c r="AH28" i="3"/>
  <c r="AF28" i="3"/>
  <c r="AH150" i="3"/>
  <c r="AF150" i="3"/>
  <c r="AH69" i="3"/>
  <c r="AF69" i="3"/>
  <c r="AP115" i="3"/>
  <c r="T118" i="9" s="1"/>
  <c r="AS115" i="3"/>
  <c r="AT115" i="3" s="1"/>
  <c r="AH42" i="3"/>
  <c r="AF42" i="3"/>
  <c r="AS9" i="3"/>
  <c r="AT9" i="3" s="1"/>
  <c r="AP9" i="3"/>
  <c r="T12" i="9" s="1"/>
  <c r="AO60" i="3"/>
  <c r="AH146" i="3"/>
  <c r="AF146" i="3"/>
  <c r="AO146" i="3" s="1"/>
  <c r="AO92" i="3"/>
  <c r="AH8" i="3"/>
  <c r="AF8" i="3"/>
  <c r="AH78" i="3"/>
  <c r="AF78" i="3"/>
  <c r="AO185" i="3"/>
  <c r="AS193" i="3"/>
  <c r="AT193" i="3" s="1"/>
  <c r="AP193" i="3"/>
  <c r="T28" i="10" s="1"/>
  <c r="AH100" i="3"/>
  <c r="AF100" i="3"/>
  <c r="AO72" i="3"/>
  <c r="K175" i="9"/>
  <c r="AH18" i="3"/>
  <c r="AF18" i="3"/>
  <c r="AH124" i="3"/>
  <c r="AF124" i="3"/>
  <c r="AF198" i="3"/>
  <c r="AH198" i="3"/>
  <c r="AH65" i="3"/>
  <c r="AF65" i="3"/>
  <c r="AO65" i="3" s="1"/>
  <c r="AH38" i="3"/>
  <c r="AF38" i="3"/>
  <c r="AH197" i="3"/>
  <c r="AF197" i="3"/>
  <c r="AO197" i="3" s="1"/>
  <c r="AH135" i="3"/>
  <c r="AF135" i="3"/>
  <c r="AO135" i="3" s="1"/>
  <c r="AH75" i="3"/>
  <c r="AF75" i="3"/>
  <c r="AO75" i="3" s="1"/>
  <c r="AO125" i="3"/>
  <c r="AH30" i="3"/>
  <c r="AF30" i="3"/>
  <c r="AO30" i="3" s="1"/>
  <c r="AH199" i="3"/>
  <c r="AF199" i="3"/>
  <c r="AO114" i="3"/>
  <c r="AO182" i="3"/>
  <c r="AP111" i="3"/>
  <c r="T114" i="9" s="1"/>
  <c r="AS111" i="3"/>
  <c r="AT111" i="3" s="1"/>
  <c r="AP222" i="3"/>
  <c r="T57" i="10" s="1"/>
  <c r="AS222" i="3"/>
  <c r="AT222" i="3" s="1"/>
  <c r="AH219" i="3"/>
  <c r="AF219" i="3"/>
  <c r="AO219" i="3" s="1"/>
  <c r="AO156" i="3"/>
  <c r="AH49" i="3"/>
  <c r="AF49" i="3"/>
  <c r="AH14" i="3"/>
  <c r="AF14" i="3"/>
  <c r="AO14" i="3" s="1"/>
  <c r="AH151" i="3"/>
  <c r="AF151" i="3"/>
  <c r="AO151" i="3" s="1"/>
  <c r="AH112" i="3"/>
  <c r="AF112" i="3"/>
  <c r="AO112" i="3" s="1"/>
  <c r="AO214" i="3"/>
  <c r="AH61" i="3"/>
  <c r="AF61" i="3"/>
  <c r="AO33" i="3"/>
  <c r="AH86" i="3"/>
  <c r="AF86" i="3"/>
  <c r="AO86" i="3" s="1"/>
  <c r="AH132" i="3"/>
  <c r="AF132" i="3"/>
  <c r="AO132" i="3" s="1"/>
  <c r="AH207" i="3"/>
  <c r="AF207" i="3"/>
  <c r="AO207" i="3" s="1"/>
  <c r="AO126" i="3"/>
  <c r="AO173" i="3"/>
  <c r="AO165" i="3"/>
  <c r="AS153" i="3" l="1"/>
  <c r="AT153" i="3" s="1"/>
  <c r="AO36" i="3"/>
  <c r="AO192" i="3"/>
  <c r="AO44" i="3"/>
  <c r="AO101" i="3"/>
  <c r="AP5" i="3"/>
  <c r="T8" i="9" s="1"/>
  <c r="AO199" i="3"/>
  <c r="AP199" i="3" s="1"/>
  <c r="T34" i="10" s="1"/>
  <c r="AO18" i="3"/>
  <c r="AP18" i="3" s="1"/>
  <c r="T21" i="9" s="1"/>
  <c r="AO91" i="3"/>
  <c r="AP91" i="3" s="1"/>
  <c r="T94" i="9" s="1"/>
  <c r="AO43" i="3"/>
  <c r="AO210" i="3"/>
  <c r="AO104" i="3"/>
  <c r="AO162" i="3"/>
  <c r="AO22" i="3"/>
  <c r="AO129" i="3"/>
  <c r="AT129" i="3" s="1"/>
  <c r="AO90" i="3"/>
  <c r="AO116" i="3"/>
  <c r="AO80" i="3"/>
  <c r="AO141" i="3"/>
  <c r="AO53" i="3"/>
  <c r="AO180" i="3"/>
  <c r="AP180" i="3" s="1"/>
  <c r="T15" i="10" s="1"/>
  <c r="AO195" i="3"/>
  <c r="AS195" i="3" s="1"/>
  <c r="AT195" i="3" s="1"/>
  <c r="AP3" i="3"/>
  <c r="T6" i="9" s="1"/>
  <c r="AO123" i="3"/>
  <c r="AS123" i="3" s="1"/>
  <c r="AT123" i="3" s="1"/>
  <c r="AS144" i="3"/>
  <c r="AT144" i="3" s="1"/>
  <c r="AO107" i="3"/>
  <c r="AO84" i="3"/>
  <c r="AO38" i="3"/>
  <c r="AO124" i="3"/>
  <c r="AP124" i="3" s="1"/>
  <c r="T127" i="9" s="1"/>
  <c r="AO42" i="3"/>
  <c r="AO166" i="3"/>
  <c r="AO71" i="3"/>
  <c r="AS71" i="3" s="1"/>
  <c r="AT71" i="3" s="1"/>
  <c r="AO110" i="3"/>
  <c r="AS110" i="3" s="1"/>
  <c r="AT110" i="3" s="1"/>
  <c r="AO223" i="3"/>
  <c r="AO121" i="3"/>
  <c r="AS121" i="3" s="1"/>
  <c r="AT121" i="3" s="1"/>
  <c r="AO155" i="3"/>
  <c r="S106" i="9"/>
  <c r="N105" i="5" s="1"/>
  <c r="AH138" i="8"/>
  <c r="AU103" i="3"/>
  <c r="AR103" i="3"/>
  <c r="S14" i="9"/>
  <c r="N13" i="5" s="1"/>
  <c r="AH13" i="8"/>
  <c r="AR11" i="3"/>
  <c r="AU11" i="3"/>
  <c r="S24" i="9"/>
  <c r="N23" i="5" s="1"/>
  <c r="AH26" i="8"/>
  <c r="AU21" i="3"/>
  <c r="AR21" i="3"/>
  <c r="S118" i="9"/>
  <c r="N117" i="5" s="1"/>
  <c r="AH156" i="8"/>
  <c r="AU115" i="3"/>
  <c r="AR115" i="3"/>
  <c r="S6" i="9"/>
  <c r="AH2" i="8"/>
  <c r="AU3" i="3"/>
  <c r="AR3" i="3"/>
  <c r="S156" i="9"/>
  <c r="N155" i="5" s="1"/>
  <c r="AH212" i="8"/>
  <c r="AU153" i="3"/>
  <c r="AR153" i="3"/>
  <c r="S60" i="10"/>
  <c r="AH294" i="8"/>
  <c r="AU225" i="3"/>
  <c r="AR225" i="3"/>
  <c r="S12" i="9"/>
  <c r="N11" i="5" s="1"/>
  <c r="AH8" i="8"/>
  <c r="AU9" i="3"/>
  <c r="AR9" i="3"/>
  <c r="S40" i="9"/>
  <c r="N39" i="5" s="1"/>
  <c r="AH48" i="8"/>
  <c r="AU37" i="3"/>
  <c r="AR37" i="3"/>
  <c r="S28" i="10"/>
  <c r="AH262" i="8"/>
  <c r="AR193" i="3"/>
  <c r="AU193" i="3"/>
  <c r="S11" i="10"/>
  <c r="AH245" i="8"/>
  <c r="AU176" i="3"/>
  <c r="AR176" i="3"/>
  <c r="S92" i="9"/>
  <c r="N91" i="5" s="1"/>
  <c r="AH118" i="8"/>
  <c r="AU89" i="3"/>
  <c r="AR89" i="3"/>
  <c r="S18" i="9"/>
  <c r="N17" i="5" s="1"/>
  <c r="AH17" i="8"/>
  <c r="AR15" i="3"/>
  <c r="AU15" i="3"/>
  <c r="S57" i="10"/>
  <c r="AH291" i="8"/>
  <c r="AU222" i="3"/>
  <c r="AR222" i="3"/>
  <c r="S53" i="10"/>
  <c r="AH287" i="8"/>
  <c r="AU218" i="3"/>
  <c r="AR218" i="3"/>
  <c r="AP112" i="3"/>
  <c r="T115" i="9" s="1"/>
  <c r="AS112" i="3"/>
  <c r="AT112" i="3" s="1"/>
  <c r="S8" i="9"/>
  <c r="N7" i="5" s="1"/>
  <c r="AH4" i="8"/>
  <c r="AR5" i="3"/>
  <c r="AU5" i="3"/>
  <c r="AS175" i="3"/>
  <c r="AT175" i="3" s="1"/>
  <c r="AP175" i="3"/>
  <c r="T10" i="10" s="1"/>
  <c r="AS68" i="3"/>
  <c r="AT68" i="3" s="1"/>
  <c r="AP68" i="3"/>
  <c r="T71" i="9" s="1"/>
  <c r="AS168" i="3"/>
  <c r="AT168" i="3" s="1"/>
  <c r="AP168" i="3"/>
  <c r="T171" i="9" s="1"/>
  <c r="AS32" i="3"/>
  <c r="AT32" i="3" s="1"/>
  <c r="AP32" i="3"/>
  <c r="T35" i="9" s="1"/>
  <c r="AH9" i="5"/>
  <c r="AE9" i="5"/>
  <c r="AS54" i="3"/>
  <c r="AT54" i="3" s="1"/>
  <c r="AP54" i="3"/>
  <c r="T57" i="9" s="1"/>
  <c r="AA11" i="5"/>
  <c r="AD11" i="5"/>
  <c r="AP81" i="3"/>
  <c r="T84" i="9" s="1"/>
  <c r="AS81" i="3"/>
  <c r="AT81" i="3" s="1"/>
  <c r="AS20" i="3"/>
  <c r="AT20" i="3" s="1"/>
  <c r="AP20" i="3"/>
  <c r="T23" i="9" s="1"/>
  <c r="AS151" i="3"/>
  <c r="AT151" i="3" s="1"/>
  <c r="AP151" i="3"/>
  <c r="T154" i="9" s="1"/>
  <c r="AP30" i="3"/>
  <c r="T33" i="9" s="1"/>
  <c r="AS30" i="3"/>
  <c r="AT30" i="3" s="1"/>
  <c r="AP60" i="3"/>
  <c r="T63" i="9" s="1"/>
  <c r="AS60" i="3"/>
  <c r="AT60" i="3" s="1"/>
  <c r="AP63" i="3"/>
  <c r="T66" i="9" s="1"/>
  <c r="AS63" i="3"/>
  <c r="AT63" i="3" s="1"/>
  <c r="AS40" i="3"/>
  <c r="AT40" i="3" s="1"/>
  <c r="AP40" i="3"/>
  <c r="T43" i="9" s="1"/>
  <c r="AS202" i="3"/>
  <c r="AT202" i="3" s="1"/>
  <c r="AP202" i="3"/>
  <c r="T37" i="10" s="1"/>
  <c r="AS133" i="3"/>
  <c r="AT133" i="3" s="1"/>
  <c r="AP133" i="3"/>
  <c r="T136" i="9" s="1"/>
  <c r="AP108" i="3"/>
  <c r="T111" i="9" s="1"/>
  <c r="AS108" i="3"/>
  <c r="AT108" i="3" s="1"/>
  <c r="AP34" i="3"/>
  <c r="T37" i="9" s="1"/>
  <c r="AS34" i="3"/>
  <c r="AT34" i="3" s="1"/>
  <c r="AS44" i="3"/>
  <c r="AT44" i="3" s="1"/>
  <c r="AP44" i="3"/>
  <c r="T47" i="9" s="1"/>
  <c r="AP99" i="3"/>
  <c r="T102" i="9" s="1"/>
  <c r="AS99" i="3"/>
  <c r="AT99" i="3" s="1"/>
  <c r="AS13" i="3"/>
  <c r="AT13" i="3" s="1"/>
  <c r="AP13" i="3"/>
  <c r="T16" i="9" s="1"/>
  <c r="AO118" i="3"/>
  <c r="AS98" i="3"/>
  <c r="AT98" i="3" s="1"/>
  <c r="AP98" i="3"/>
  <c r="T101" i="9" s="1"/>
  <c r="AS183" i="3"/>
  <c r="AT183" i="3" s="1"/>
  <c r="AP183" i="3"/>
  <c r="T18" i="10" s="1"/>
  <c r="AO97" i="3"/>
  <c r="AS164" i="3"/>
  <c r="AT164" i="3" s="1"/>
  <c r="AP164" i="3"/>
  <c r="T167" i="9" s="1"/>
  <c r="AP10" i="3"/>
  <c r="T13" i="9" s="1"/>
  <c r="AS10" i="3"/>
  <c r="AT10" i="3" s="1"/>
  <c r="AP177" i="3"/>
  <c r="T12" i="10" s="1"/>
  <c r="AS177" i="3"/>
  <c r="AT177" i="3"/>
  <c r="AS209" i="3"/>
  <c r="AT209" i="3" s="1"/>
  <c r="AP209" i="3"/>
  <c r="T44" i="10" s="1"/>
  <c r="AS161" i="3"/>
  <c r="AT161" i="3" s="1"/>
  <c r="AP161" i="3"/>
  <c r="T164" i="9" s="1"/>
  <c r="AP203" i="3"/>
  <c r="T38" i="10" s="1"/>
  <c r="AS203" i="3"/>
  <c r="AT203" i="3" s="1"/>
  <c r="AP52" i="3"/>
  <c r="T55" i="9" s="1"/>
  <c r="AS52" i="3"/>
  <c r="AT52" i="3" s="1"/>
  <c r="AO74" i="3"/>
  <c r="AS17" i="3"/>
  <c r="AT17" i="3" s="1"/>
  <c r="AP17" i="3"/>
  <c r="T20" i="9" s="1"/>
  <c r="AO51" i="3"/>
  <c r="AP56" i="3"/>
  <c r="T59" i="9" s="1"/>
  <c r="AS56" i="3"/>
  <c r="AT56" i="3" s="1"/>
  <c r="S122" i="9"/>
  <c r="N121" i="5" s="1"/>
  <c r="AH162" i="8"/>
  <c r="AU119" i="3"/>
  <c r="AR119" i="3"/>
  <c r="AS25" i="3"/>
  <c r="AT25" i="3" s="1"/>
  <c r="AP25" i="3"/>
  <c r="T28" i="9" s="1"/>
  <c r="AS7" i="3"/>
  <c r="AT7" i="3" s="1"/>
  <c r="AP7" i="3"/>
  <c r="T10" i="9" s="1"/>
  <c r="AS200" i="3"/>
  <c r="AT200" i="3" s="1"/>
  <c r="AP200" i="3"/>
  <c r="T35" i="10" s="1"/>
  <c r="AS148" i="3"/>
  <c r="AT148" i="3" s="1"/>
  <c r="AP148" i="3"/>
  <c r="T151" i="9" s="1"/>
  <c r="AP22" i="3"/>
  <c r="T25" i="9" s="1"/>
  <c r="AS22" i="3"/>
  <c r="AT22" i="3" s="1"/>
  <c r="AP116" i="3"/>
  <c r="T119" i="9" s="1"/>
  <c r="AS116" i="3"/>
  <c r="AT116" i="3" s="1"/>
  <c r="AS106" i="3"/>
  <c r="AT106" i="3" s="1"/>
  <c r="AP106" i="3"/>
  <c r="T109" i="9" s="1"/>
  <c r="AS86" i="3"/>
  <c r="AT86" i="3" s="1"/>
  <c r="AP86" i="3"/>
  <c r="T89" i="9" s="1"/>
  <c r="AP38" i="3"/>
  <c r="T41" i="9" s="1"/>
  <c r="AS38" i="3"/>
  <c r="AT38" i="3" s="1"/>
  <c r="AS185" i="3"/>
  <c r="AT185" i="3" s="1"/>
  <c r="AP185" i="3"/>
  <c r="T20" i="10" s="1"/>
  <c r="AO217" i="3"/>
  <c r="AS152" i="3"/>
  <c r="AT152" i="3" s="1"/>
  <c r="AP152" i="3"/>
  <c r="T155" i="9" s="1"/>
  <c r="AS165" i="3"/>
  <c r="AT165" i="3" s="1"/>
  <c r="AP165" i="3"/>
  <c r="T168" i="9" s="1"/>
  <c r="AO49" i="3"/>
  <c r="AS125" i="3"/>
  <c r="AT125" i="3" s="1"/>
  <c r="AP125" i="3"/>
  <c r="T128" i="9" s="1"/>
  <c r="AO198" i="3"/>
  <c r="AO69" i="3"/>
  <c r="AO170" i="3"/>
  <c r="AO169" i="3"/>
  <c r="AO82" i="3"/>
  <c r="AO4" i="3"/>
  <c r="AS181" i="3"/>
  <c r="AT181" i="3" s="1"/>
  <c r="AP181" i="3"/>
  <c r="T16" i="10" s="1"/>
  <c r="AO196" i="3"/>
  <c r="AS204" i="3"/>
  <c r="AT204" i="3" s="1"/>
  <c r="AP204" i="3"/>
  <c r="T39" i="10" s="1"/>
  <c r="AS224" i="3"/>
  <c r="AT224" i="3" s="1"/>
  <c r="AP224" i="3"/>
  <c r="T59" i="10" s="1"/>
  <c r="AO73" i="3"/>
  <c r="AO67" i="3"/>
  <c r="AO160" i="3"/>
  <c r="AO189" i="3"/>
  <c r="AO117" i="3"/>
  <c r="AS29" i="3"/>
  <c r="AT29" i="3" s="1"/>
  <c r="AP29" i="3"/>
  <c r="T32" i="9" s="1"/>
  <c r="AP85" i="3"/>
  <c r="T88" i="9" s="1"/>
  <c r="AT85" i="3"/>
  <c r="AS85" i="3"/>
  <c r="AP48" i="3"/>
  <c r="T51" i="9" s="1"/>
  <c r="AS48" i="3"/>
  <c r="AT48" i="3" s="1"/>
  <c r="AO184" i="3"/>
  <c r="AO95" i="3"/>
  <c r="AO96" i="3"/>
  <c r="AP132" i="3"/>
  <c r="T135" i="9" s="1"/>
  <c r="AS132" i="3"/>
  <c r="AT132" i="3" s="1"/>
  <c r="AS84" i="3"/>
  <c r="AT84" i="3" s="1"/>
  <c r="AP84" i="3"/>
  <c r="T87" i="9" s="1"/>
  <c r="AP173" i="3"/>
  <c r="T8" i="10" s="1"/>
  <c r="AS173" i="3"/>
  <c r="AT173" i="3" s="1"/>
  <c r="AP75" i="3"/>
  <c r="T78" i="9" s="1"/>
  <c r="AS75" i="3"/>
  <c r="AT75" i="3"/>
  <c r="AP123" i="3"/>
  <c r="T126" i="9" s="1"/>
  <c r="AP210" i="3"/>
  <c r="T45" i="10" s="1"/>
  <c r="AS210" i="3"/>
  <c r="AT210" i="3" s="1"/>
  <c r="AS64" i="3"/>
  <c r="AT64" i="3" s="1"/>
  <c r="AP64" i="3"/>
  <c r="T67" i="9" s="1"/>
  <c r="AS206" i="3"/>
  <c r="AT206" i="3" s="1"/>
  <c r="AP206" i="3"/>
  <c r="T41" i="10" s="1"/>
  <c r="AS79" i="3"/>
  <c r="AT79" i="3" s="1"/>
  <c r="AP79" i="3"/>
  <c r="T82" i="9" s="1"/>
  <c r="AS194" i="3"/>
  <c r="AT194" i="3" s="1"/>
  <c r="AP194" i="3"/>
  <c r="T29" i="10" s="1"/>
  <c r="AS197" i="3"/>
  <c r="AT197" i="3" s="1"/>
  <c r="AP197" i="3"/>
  <c r="T32" i="10" s="1"/>
  <c r="AS113" i="3"/>
  <c r="AT113" i="3" s="1"/>
  <c r="AP113" i="3"/>
  <c r="T116" i="9" s="1"/>
  <c r="AS80" i="3"/>
  <c r="AT80" i="3" s="1"/>
  <c r="AP80" i="3"/>
  <c r="T83" i="9" s="1"/>
  <c r="AP14" i="3"/>
  <c r="T17" i="9" s="1"/>
  <c r="AS14" i="3"/>
  <c r="AT14" i="3" s="1"/>
  <c r="AS141" i="3"/>
  <c r="AT141" i="3" s="1"/>
  <c r="AP141" i="3"/>
  <c r="T144" i="9" s="1"/>
  <c r="AS45" i="3"/>
  <c r="AT45" i="3" s="1"/>
  <c r="AP45" i="3"/>
  <c r="T48" i="9" s="1"/>
  <c r="AP139" i="3"/>
  <c r="T142" i="9" s="1"/>
  <c r="AS139" i="3"/>
  <c r="AT139" i="3" s="1"/>
  <c r="AS126" i="3"/>
  <c r="AT126" i="3" s="1"/>
  <c r="AP126" i="3"/>
  <c r="T129" i="9" s="1"/>
  <c r="AO61" i="3"/>
  <c r="AS156" i="3"/>
  <c r="AT156" i="3" s="1"/>
  <c r="AP156" i="3"/>
  <c r="T159" i="9" s="1"/>
  <c r="S114" i="9"/>
  <c r="N113" i="5" s="1"/>
  <c r="AH149" i="8"/>
  <c r="AU111" i="3"/>
  <c r="AR111" i="3"/>
  <c r="AO100" i="3"/>
  <c r="AO78" i="3"/>
  <c r="AO150" i="3"/>
  <c r="AS27" i="3"/>
  <c r="AT27" i="3" s="1"/>
  <c r="AP27" i="3"/>
  <c r="T30" i="9" s="1"/>
  <c r="AS109" i="3"/>
  <c r="AT109" i="3" s="1"/>
  <c r="AP109" i="3"/>
  <c r="T112" i="9" s="1"/>
  <c r="AS50" i="3"/>
  <c r="AT50" i="3" s="1"/>
  <c r="AP50" i="3"/>
  <c r="T53" i="9" s="1"/>
  <c r="AO59" i="3"/>
  <c r="AO6" i="3"/>
  <c r="AO138" i="3"/>
  <c r="AO57" i="3"/>
  <c r="AS205" i="3"/>
  <c r="AT205" i="3" s="1"/>
  <c r="AP205" i="3"/>
  <c r="T40" i="10" s="1"/>
  <c r="AS58" i="3"/>
  <c r="AT58" i="3" s="1"/>
  <c r="AP58" i="3"/>
  <c r="T61" i="9" s="1"/>
  <c r="AS102" i="3"/>
  <c r="AT102" i="3" s="1"/>
  <c r="AP102" i="3"/>
  <c r="T105" i="9" s="1"/>
  <c r="AP104" i="3"/>
  <c r="T107" i="9" s="1"/>
  <c r="AS104" i="3"/>
  <c r="AT104" i="3" s="1"/>
  <c r="AP211" i="3"/>
  <c r="T46" i="10" s="1"/>
  <c r="AS211" i="3"/>
  <c r="AT211" i="3" s="1"/>
  <c r="AS143" i="3"/>
  <c r="AP143" i="3"/>
  <c r="T146" i="9" s="1"/>
  <c r="AT143" i="3"/>
  <c r="AP162" i="3"/>
  <c r="T165" i="9" s="1"/>
  <c r="AS162" i="3"/>
  <c r="AT162" i="3" s="1"/>
  <c r="AS35" i="3"/>
  <c r="AT35" i="3" s="1"/>
  <c r="AP35" i="3"/>
  <c r="T38" i="9" s="1"/>
  <c r="S134" i="9"/>
  <c r="N133" i="5" s="1"/>
  <c r="AH180" i="8"/>
  <c r="AU131" i="3"/>
  <c r="AR131" i="3"/>
  <c r="AS213" i="3"/>
  <c r="AT213" i="3" s="1"/>
  <c r="AP213" i="3"/>
  <c r="T48" i="10" s="1"/>
  <c r="AS155" i="3"/>
  <c r="AT155" i="3" s="1"/>
  <c r="AP155" i="3"/>
  <c r="T158" i="9" s="1"/>
  <c r="AO88" i="3"/>
  <c r="AS174" i="3"/>
  <c r="AT174" i="3" s="1"/>
  <c r="AP174" i="3"/>
  <c r="T9" i="10" s="1"/>
  <c r="AS221" i="3"/>
  <c r="AT221" i="3" s="1"/>
  <c r="AP221" i="3"/>
  <c r="T56" i="10" s="1"/>
  <c r="AP128" i="3"/>
  <c r="T131" i="9" s="1"/>
  <c r="AS128" i="3"/>
  <c r="AT128" i="3" s="1"/>
  <c r="AS157" i="3"/>
  <c r="AT157" i="3" s="1"/>
  <c r="AP157" i="3"/>
  <c r="T160" i="9" s="1"/>
  <c r="AI6" i="5"/>
  <c r="AL6" i="5"/>
  <c r="AS33" i="3"/>
  <c r="AT33" i="3" s="1"/>
  <c r="AP33" i="3"/>
  <c r="T36" i="9" s="1"/>
  <c r="AS72" i="3"/>
  <c r="AT72" i="3" s="1"/>
  <c r="AP72" i="3"/>
  <c r="T75" i="9" s="1"/>
  <c r="S125" i="9"/>
  <c r="N124" i="5" s="1"/>
  <c r="AH165" i="8"/>
  <c r="AU122" i="3"/>
  <c r="AR122" i="3"/>
  <c r="AS172" i="3"/>
  <c r="AT172" i="3" s="1"/>
  <c r="AP172" i="3"/>
  <c r="T7" i="10" s="1"/>
  <c r="S90" i="9"/>
  <c r="N89" i="5" s="1"/>
  <c r="AH116" i="8"/>
  <c r="AU87" i="3"/>
  <c r="AR87" i="3"/>
  <c r="S21" i="10"/>
  <c r="AH255" i="8"/>
  <c r="AU186" i="3"/>
  <c r="AR186" i="3"/>
  <c r="AP219" i="3"/>
  <c r="T54" i="10" s="1"/>
  <c r="AS219" i="3"/>
  <c r="AT219" i="3" s="1"/>
  <c r="AP42" i="3"/>
  <c r="T45" i="9" s="1"/>
  <c r="AS42" i="3"/>
  <c r="AT42" i="3" s="1"/>
  <c r="AP43" i="3"/>
  <c r="T46" i="9" s="1"/>
  <c r="S140" i="9"/>
  <c r="N139" i="5" s="1"/>
  <c r="AU137" i="3"/>
  <c r="AR137" i="3"/>
  <c r="AP166" i="3"/>
  <c r="T169" i="9" s="1"/>
  <c r="AS166" i="3"/>
  <c r="AT166" i="3" s="1"/>
  <c r="AP71" i="3"/>
  <c r="T74" i="9" s="1"/>
  <c r="AS31" i="3"/>
  <c r="AT31" i="3" s="1"/>
  <c r="AP31" i="3"/>
  <c r="T34" i="9" s="1"/>
  <c r="AP192" i="3"/>
  <c r="T27" i="10" s="1"/>
  <c r="AS192" i="3"/>
  <c r="AT192" i="3" s="1"/>
  <c r="AS19" i="3"/>
  <c r="AT19" i="3" s="1"/>
  <c r="AP19" i="3"/>
  <c r="T22" i="9" s="1"/>
  <c r="AS149" i="3"/>
  <c r="AT149" i="3" s="1"/>
  <c r="AP149" i="3"/>
  <c r="T152" i="9" s="1"/>
  <c r="AS101" i="3"/>
  <c r="AT101" i="3" s="1"/>
  <c r="AP101" i="3"/>
  <c r="T104" i="9" s="1"/>
  <c r="AP26" i="3"/>
  <c r="T29" i="9" s="1"/>
  <c r="AS26" i="3"/>
  <c r="AT26" i="3" s="1"/>
  <c r="AS129" i="3"/>
  <c r="AP129" i="3"/>
  <c r="T132" i="9" s="1"/>
  <c r="AS46" i="3"/>
  <c r="AT46" i="3" s="1"/>
  <c r="AP46" i="3"/>
  <c r="T49" i="9" s="1"/>
  <c r="AS24" i="3"/>
  <c r="AT24" i="3" s="1"/>
  <c r="AP24" i="3"/>
  <c r="T27" i="9" s="1"/>
  <c r="AS90" i="3"/>
  <c r="AT90" i="3" s="1"/>
  <c r="AP90" i="3"/>
  <c r="T93" i="9" s="1"/>
  <c r="AS94" i="3"/>
  <c r="AT94" i="3" s="1"/>
  <c r="AP94" i="3"/>
  <c r="T97" i="9" s="1"/>
  <c r="AS140" i="3"/>
  <c r="AT140" i="3" s="1"/>
  <c r="AP140" i="3"/>
  <c r="T143" i="9" s="1"/>
  <c r="AS83" i="3"/>
  <c r="AT83" i="3" s="1"/>
  <c r="AP83" i="3"/>
  <c r="T86" i="9" s="1"/>
  <c r="AP146" i="3"/>
  <c r="T149" i="9" s="1"/>
  <c r="AS146" i="3"/>
  <c r="AT146" i="3" s="1"/>
  <c r="AS36" i="3"/>
  <c r="AT36" i="3" s="1"/>
  <c r="AP36" i="3"/>
  <c r="T39" i="9" s="1"/>
  <c r="AS53" i="3"/>
  <c r="AP53" i="3"/>
  <c r="T56" i="9" s="1"/>
  <c r="AS124" i="3"/>
  <c r="AT124" i="3" s="1"/>
  <c r="AS145" i="3"/>
  <c r="AT145" i="3" s="1"/>
  <c r="AP145" i="3"/>
  <c r="T148" i="9" s="1"/>
  <c r="AS171" i="3"/>
  <c r="AP171" i="3"/>
  <c r="T6" i="10" s="1"/>
  <c r="AT171" i="3"/>
  <c r="AS201" i="3"/>
  <c r="AT201" i="3" s="1"/>
  <c r="AP201" i="3"/>
  <c r="T36" i="10" s="1"/>
  <c r="AP223" i="3"/>
  <c r="T58" i="10" s="1"/>
  <c r="AS223" i="3"/>
  <c r="AT223" i="3" s="1"/>
  <c r="AP215" i="3"/>
  <c r="T50" i="10" s="1"/>
  <c r="AS215" i="3"/>
  <c r="AT215" i="3" s="1"/>
  <c r="AP207" i="3"/>
  <c r="T42" i="10" s="1"/>
  <c r="AS207" i="3"/>
  <c r="AT207" i="3" s="1"/>
  <c r="AS182" i="3"/>
  <c r="AT182" i="3" s="1"/>
  <c r="AP182" i="3"/>
  <c r="T17" i="10" s="1"/>
  <c r="AP135" i="3"/>
  <c r="T138" i="9" s="1"/>
  <c r="AS135" i="3"/>
  <c r="AT135" i="3" s="1"/>
  <c r="AP154" i="3"/>
  <c r="T157" i="9" s="1"/>
  <c r="AS154" i="3"/>
  <c r="AT154" i="3" s="1"/>
  <c r="AP107" i="3"/>
  <c r="T110" i="9" s="1"/>
  <c r="AS107" i="3"/>
  <c r="AT107" i="3" s="1"/>
  <c r="AP214" i="3"/>
  <c r="T49" i="10" s="1"/>
  <c r="AS214" i="3"/>
  <c r="AT214" i="3" s="1"/>
  <c r="AS114" i="3"/>
  <c r="AT114" i="3" s="1"/>
  <c r="AP114" i="3"/>
  <c r="T117" i="9" s="1"/>
  <c r="AO8" i="3"/>
  <c r="AP92" i="3"/>
  <c r="T95" i="9" s="1"/>
  <c r="AS92" i="3"/>
  <c r="AT92" i="3" s="1"/>
  <c r="AO28" i="3"/>
  <c r="AO208" i="3"/>
  <c r="AO62" i="3"/>
  <c r="AS23" i="3"/>
  <c r="AT23" i="3" s="1"/>
  <c r="AP23" i="3"/>
  <c r="T26" i="9" s="1"/>
  <c r="AS179" i="3"/>
  <c r="AT179" i="3" s="1"/>
  <c r="AP179" i="3"/>
  <c r="T14" i="10" s="1"/>
  <c r="AS41" i="3"/>
  <c r="AT41" i="3" s="1"/>
  <c r="AP41" i="3"/>
  <c r="T44" i="9" s="1"/>
  <c r="AS187" i="3"/>
  <c r="AT187" i="3" s="1"/>
  <c r="AP187" i="3"/>
  <c r="T22" i="10" s="1"/>
  <c r="AO55" i="3"/>
  <c r="AS130" i="3"/>
  <c r="AT130" i="3" s="1"/>
  <c r="AP130" i="3"/>
  <c r="T133" i="9" s="1"/>
  <c r="AO16" i="3"/>
  <c r="AO178" i="3"/>
  <c r="AO47" i="3"/>
  <c r="AO136" i="3"/>
  <c r="AO93" i="3"/>
  <c r="AO105" i="3"/>
  <c r="AO167" i="3"/>
  <c r="AS216" i="3"/>
  <c r="AT216" i="3" s="1"/>
  <c r="AP216" i="3"/>
  <c r="T51" i="10" s="1"/>
  <c r="AO142" i="3"/>
  <c r="AS65" i="3"/>
  <c r="AT65" i="3" s="1"/>
  <c r="AP65" i="3"/>
  <c r="T68" i="9" s="1"/>
  <c r="E6" i="4"/>
  <c r="G3" i="4"/>
  <c r="AS66" i="3"/>
  <c r="AT66" i="3" s="1"/>
  <c r="AP66" i="3"/>
  <c r="T69" i="9" s="1"/>
  <c r="AO163" i="3"/>
  <c r="AS220" i="3"/>
  <c r="AT220" i="3" s="1"/>
  <c r="AP220" i="3"/>
  <c r="T55" i="10" s="1"/>
  <c r="AS134" i="3"/>
  <c r="AT134" i="3" s="1"/>
  <c r="AP134" i="3"/>
  <c r="T137" i="9" s="1"/>
  <c r="AO158" i="3"/>
  <c r="AS190" i="3"/>
  <c r="AT190" i="3" s="1"/>
  <c r="AP190" i="3"/>
  <c r="T25" i="10" s="1"/>
  <c r="AO12" i="3"/>
  <c r="AS226" i="3"/>
  <c r="AT226" i="3" s="1"/>
  <c r="AP226" i="3"/>
  <c r="T61" i="10" s="1"/>
  <c r="AO159" i="3"/>
  <c r="I19" i="7"/>
  <c r="I25" i="7" s="1"/>
  <c r="I27" i="7" s="1"/>
  <c r="F25" i="7"/>
  <c r="F27" i="7" s="1"/>
  <c r="F28" i="7" s="1"/>
  <c r="I28" i="7" s="1"/>
  <c r="I31" i="7" s="1"/>
  <c r="AS39" i="3"/>
  <c r="AT39" i="3" s="1"/>
  <c r="AP39" i="3"/>
  <c r="T42" i="9" s="1"/>
  <c r="AP191" i="3"/>
  <c r="T26" i="10" s="1"/>
  <c r="AS191" i="3"/>
  <c r="AT191" i="3" s="1"/>
  <c r="AO120" i="3"/>
  <c r="AP127" i="3"/>
  <c r="T130" i="9" s="1"/>
  <c r="AS127" i="3"/>
  <c r="AT127" i="3" s="1"/>
  <c r="AS70" i="3"/>
  <c r="AT70" i="3" s="1"/>
  <c r="AP70" i="3"/>
  <c r="T73" i="9" s="1"/>
  <c r="AO77" i="3"/>
  <c r="AO147" i="3"/>
  <c r="S79" i="9"/>
  <c r="N78" i="5" s="1"/>
  <c r="AH102" i="8"/>
  <c r="AR76" i="3"/>
  <c r="AU76" i="3"/>
  <c r="Z14" i="5"/>
  <c r="Y15" i="5"/>
  <c r="Y16" i="5" s="1"/>
  <c r="Y17" i="5" s="1"/>
  <c r="AS212" i="3"/>
  <c r="AT212" i="3" s="1"/>
  <c r="AP212" i="3"/>
  <c r="T47" i="10" s="1"/>
  <c r="AO188" i="3"/>
  <c r="AS18" i="3" l="1"/>
  <c r="AT18" i="3" s="1"/>
  <c r="AP195" i="3"/>
  <c r="T30" i="10" s="1"/>
  <c r="AS199" i="3"/>
  <c r="AT199" i="3" s="1"/>
  <c r="AT53" i="3"/>
  <c r="AP110" i="3"/>
  <c r="T113" i="9" s="1"/>
  <c r="AP121" i="3"/>
  <c r="T124" i="9" s="1"/>
  <c r="AS43" i="3"/>
  <c r="AT43" i="3" s="1"/>
  <c r="AS91" i="3"/>
  <c r="AT91" i="3" s="1"/>
  <c r="S147" i="9"/>
  <c r="N146" i="5" s="1"/>
  <c r="AR144" i="3"/>
  <c r="AU144" i="3"/>
  <c r="AS180" i="3"/>
  <c r="AT180" i="3" s="1"/>
  <c r="S15" i="10" s="1"/>
  <c r="S58" i="10"/>
  <c r="AH292" i="8"/>
  <c r="AR223" i="3"/>
  <c r="AU223" i="3"/>
  <c r="S57" i="9"/>
  <c r="N56" i="5" s="1"/>
  <c r="AH71" i="8"/>
  <c r="AU54" i="3"/>
  <c r="AR54" i="3"/>
  <c r="S54" i="10"/>
  <c r="AH288" i="8"/>
  <c r="AR219" i="3"/>
  <c r="AU219" i="3"/>
  <c r="S41" i="9"/>
  <c r="N40" i="5" s="1"/>
  <c r="AH49" i="8"/>
  <c r="AR38" i="3"/>
  <c r="AU38" i="3"/>
  <c r="S16" i="9"/>
  <c r="N15" i="5" s="1"/>
  <c r="AH15" i="8"/>
  <c r="AU13" i="3"/>
  <c r="AR13" i="3"/>
  <c r="S115" i="9"/>
  <c r="N114" i="5" s="1"/>
  <c r="AH150" i="8"/>
  <c r="AR112" i="3"/>
  <c r="AU112" i="3"/>
  <c r="S53" i="9"/>
  <c r="N52" i="5" s="1"/>
  <c r="AU50" i="3"/>
  <c r="AR50" i="3"/>
  <c r="S67" i="9"/>
  <c r="N66" i="5" s="1"/>
  <c r="AH84" i="8"/>
  <c r="AR64" i="3"/>
  <c r="AU64" i="3"/>
  <c r="S89" i="9"/>
  <c r="N88" i="5" s="1"/>
  <c r="AH115" i="8"/>
  <c r="AR86" i="3"/>
  <c r="AU86" i="3"/>
  <c r="S102" i="9"/>
  <c r="N101" i="5" s="1"/>
  <c r="AH134" i="8"/>
  <c r="AU99" i="3"/>
  <c r="AR99" i="3"/>
  <c r="S23" i="9"/>
  <c r="N22" i="5" s="1"/>
  <c r="AH25" i="8"/>
  <c r="AU20" i="3"/>
  <c r="AR20" i="3"/>
  <c r="S171" i="9"/>
  <c r="N170" i="5" s="1"/>
  <c r="AH235" i="8"/>
  <c r="AU168" i="3"/>
  <c r="AR168" i="3"/>
  <c r="S9" i="10"/>
  <c r="AH243" i="8"/>
  <c r="AR174" i="3"/>
  <c r="AU174" i="3"/>
  <c r="S157" i="9"/>
  <c r="N156" i="5" s="1"/>
  <c r="AH213" i="8"/>
  <c r="AU154" i="3"/>
  <c r="AR154" i="3"/>
  <c r="S169" i="9"/>
  <c r="N168" i="5" s="1"/>
  <c r="AH231" i="8"/>
  <c r="AU166" i="3"/>
  <c r="AR166" i="3"/>
  <c r="S51" i="10"/>
  <c r="AH285" i="8"/>
  <c r="AR216" i="3"/>
  <c r="AU216" i="3"/>
  <c r="S36" i="10"/>
  <c r="AH270" i="8"/>
  <c r="AU201" i="3"/>
  <c r="AR201" i="3"/>
  <c r="S93" i="9"/>
  <c r="N92" i="5" s="1"/>
  <c r="AR90" i="3"/>
  <c r="AU90" i="3"/>
  <c r="S27" i="10"/>
  <c r="AH261" i="8"/>
  <c r="AR192" i="3"/>
  <c r="AU192" i="3"/>
  <c r="S168" i="9"/>
  <c r="N167" i="5" s="1"/>
  <c r="AH230" i="8"/>
  <c r="AU165" i="3"/>
  <c r="AR165" i="3"/>
  <c r="S84" i="9"/>
  <c r="N83" i="5" s="1"/>
  <c r="AH107" i="8"/>
  <c r="AU81" i="3"/>
  <c r="AR81" i="3"/>
  <c r="S20" i="10"/>
  <c r="AH254" i="8"/>
  <c r="AR185" i="3"/>
  <c r="AU185" i="3"/>
  <c r="S111" i="9"/>
  <c r="N110" i="5" s="1"/>
  <c r="AH146" i="8"/>
  <c r="AR108" i="3"/>
  <c r="AU108" i="3"/>
  <c r="S68" i="9"/>
  <c r="N67" i="5" s="1"/>
  <c r="AH85" i="8"/>
  <c r="AU65" i="3"/>
  <c r="AR65" i="3"/>
  <c r="S138" i="9"/>
  <c r="N137" i="5" s="1"/>
  <c r="AH186" i="8"/>
  <c r="AU135" i="3"/>
  <c r="AR135" i="3"/>
  <c r="S39" i="9"/>
  <c r="N38" i="5" s="1"/>
  <c r="AH47" i="8"/>
  <c r="AU36" i="3"/>
  <c r="AR36" i="3"/>
  <c r="S45" i="9"/>
  <c r="N44" i="5" s="1"/>
  <c r="AR42" i="3"/>
  <c r="AU42" i="3"/>
  <c r="S48" i="10"/>
  <c r="AH282" i="8"/>
  <c r="AU213" i="3"/>
  <c r="AR213" i="3"/>
  <c r="S112" i="9"/>
  <c r="N111" i="5" s="1"/>
  <c r="AH147" i="8"/>
  <c r="AR109" i="3"/>
  <c r="AU109" i="3"/>
  <c r="S164" i="9"/>
  <c r="N163" i="5" s="1"/>
  <c r="AH224" i="8"/>
  <c r="AU161" i="3"/>
  <c r="AR161" i="3"/>
  <c r="S101" i="9"/>
  <c r="N100" i="5" s="1"/>
  <c r="AU98" i="3"/>
  <c r="AR98" i="3"/>
  <c r="S33" i="9"/>
  <c r="N32" i="5" s="1"/>
  <c r="AH38" i="8"/>
  <c r="AR30" i="3"/>
  <c r="AU30" i="3"/>
  <c r="S71" i="9"/>
  <c r="N70" i="5" s="1"/>
  <c r="AH91" i="8"/>
  <c r="AR68" i="3"/>
  <c r="AU68" i="3"/>
  <c r="S95" i="9"/>
  <c r="N94" i="5" s="1"/>
  <c r="AH124" i="8"/>
  <c r="AU92" i="3"/>
  <c r="AR92" i="3"/>
  <c r="S110" i="9"/>
  <c r="N109" i="5" s="1"/>
  <c r="AH145" i="8"/>
  <c r="AU107" i="3"/>
  <c r="AR107" i="3"/>
  <c r="S30" i="10"/>
  <c r="AH264" i="8"/>
  <c r="AU195" i="3"/>
  <c r="AR195" i="3"/>
  <c r="S151" i="9"/>
  <c r="N150" i="5" s="1"/>
  <c r="AH205" i="8"/>
  <c r="AU148" i="3"/>
  <c r="AR148" i="3"/>
  <c r="S35" i="9"/>
  <c r="N34" i="5" s="1"/>
  <c r="AH40" i="8"/>
  <c r="AU32" i="3"/>
  <c r="AR32" i="3"/>
  <c r="S22" i="10"/>
  <c r="AH256" i="8"/>
  <c r="AU187" i="3"/>
  <c r="AR187" i="3"/>
  <c r="S25" i="10"/>
  <c r="AH259" i="8"/>
  <c r="AU190" i="3"/>
  <c r="AR190" i="3"/>
  <c r="S117" i="9"/>
  <c r="N116" i="5" s="1"/>
  <c r="AU114" i="3"/>
  <c r="AR114" i="3"/>
  <c r="S86" i="9"/>
  <c r="N85" i="5" s="1"/>
  <c r="AH112" i="8"/>
  <c r="AU83" i="3"/>
  <c r="AR83" i="3"/>
  <c r="S27" i="9"/>
  <c r="N26" i="5" s="1"/>
  <c r="AH29" i="8"/>
  <c r="AU24" i="3"/>
  <c r="AR24" i="3"/>
  <c r="S45" i="10"/>
  <c r="AH279" i="8"/>
  <c r="AU210" i="3"/>
  <c r="AR210" i="3"/>
  <c r="S8" i="10"/>
  <c r="AH242" i="8"/>
  <c r="AU173" i="3"/>
  <c r="AR173" i="3"/>
  <c r="S135" i="9"/>
  <c r="N134" i="5" s="1"/>
  <c r="AH181" i="8"/>
  <c r="AR132" i="3"/>
  <c r="AU132" i="3"/>
  <c r="S155" i="9"/>
  <c r="N154" i="5" s="1"/>
  <c r="AH211" i="8"/>
  <c r="AU152" i="3"/>
  <c r="AR152" i="3"/>
  <c r="S10" i="9"/>
  <c r="N9" i="5" s="1"/>
  <c r="AH6" i="8"/>
  <c r="AR7" i="3"/>
  <c r="AU7" i="3"/>
  <c r="S47" i="9"/>
  <c r="N46" i="5" s="1"/>
  <c r="AH58" i="8"/>
  <c r="AU44" i="3"/>
  <c r="AR44" i="3"/>
  <c r="S165" i="9"/>
  <c r="N164" i="5" s="1"/>
  <c r="AH225" i="8"/>
  <c r="AU162" i="3"/>
  <c r="AR162" i="3"/>
  <c r="S34" i="10"/>
  <c r="AH268" i="8"/>
  <c r="AU199" i="3"/>
  <c r="AR199" i="3"/>
  <c r="S26" i="10"/>
  <c r="AH260" i="8"/>
  <c r="AU191" i="3"/>
  <c r="AR191" i="3"/>
  <c r="S149" i="9"/>
  <c r="N148" i="5" s="1"/>
  <c r="AU146" i="3"/>
  <c r="AR146" i="3"/>
  <c r="I32" i="7"/>
  <c r="I33" i="7"/>
  <c r="C4" i="4"/>
  <c r="S49" i="10"/>
  <c r="AH283" i="8"/>
  <c r="AU214" i="3"/>
  <c r="AR214" i="3"/>
  <c r="S50" i="10"/>
  <c r="AH284" i="8"/>
  <c r="AR215" i="3"/>
  <c r="AU215" i="3"/>
  <c r="S127" i="9"/>
  <c r="N126" i="5" s="1"/>
  <c r="AH169" i="8"/>
  <c r="AR124" i="3"/>
  <c r="AU124" i="3"/>
  <c r="S34" i="9"/>
  <c r="N33" i="5" s="1"/>
  <c r="AH39" i="8"/>
  <c r="AR31" i="3"/>
  <c r="AU31" i="3"/>
  <c r="S46" i="10"/>
  <c r="AH280" i="8"/>
  <c r="AR211" i="3"/>
  <c r="AU211" i="3"/>
  <c r="S105" i="9"/>
  <c r="N104" i="5" s="1"/>
  <c r="AH137" i="8"/>
  <c r="AU102" i="3"/>
  <c r="AR102" i="3"/>
  <c r="S109" i="9"/>
  <c r="N108" i="5" s="1"/>
  <c r="AU106" i="3"/>
  <c r="AR106" i="3"/>
  <c r="S37" i="9"/>
  <c r="N36" i="5" s="1"/>
  <c r="AR34" i="3"/>
  <c r="AU34" i="3"/>
  <c r="S37" i="10"/>
  <c r="AH271" i="8"/>
  <c r="AU202" i="3"/>
  <c r="AR202" i="3"/>
  <c r="S10" i="10"/>
  <c r="AH244" i="8"/>
  <c r="AU175" i="3"/>
  <c r="AR175" i="3"/>
  <c r="AS77" i="3"/>
  <c r="AT77" i="3" s="1"/>
  <c r="AP77" i="3"/>
  <c r="T80" i="9" s="1"/>
  <c r="S7" i="10"/>
  <c r="AH241" i="8"/>
  <c r="AU172" i="3"/>
  <c r="AR172" i="3"/>
  <c r="S38" i="9"/>
  <c r="N37" i="5" s="1"/>
  <c r="AH46" i="8"/>
  <c r="AR35" i="3"/>
  <c r="AU35" i="3"/>
  <c r="S83" i="9"/>
  <c r="N82" i="5" s="1"/>
  <c r="AH106" i="8"/>
  <c r="AU80" i="3"/>
  <c r="AR80" i="3"/>
  <c r="S78" i="9"/>
  <c r="N77" i="5" s="1"/>
  <c r="AH101" i="8"/>
  <c r="AR75" i="3"/>
  <c r="AU75" i="3"/>
  <c r="AS217" i="3"/>
  <c r="AT217" i="3" s="1"/>
  <c r="AP217" i="3"/>
  <c r="T52" i="10" s="1"/>
  <c r="AS51" i="3"/>
  <c r="AT51" i="3" s="1"/>
  <c r="AP51" i="3"/>
  <c r="T54" i="9" s="1"/>
  <c r="AO287" i="8"/>
  <c r="AI287" i="8"/>
  <c r="AI118" i="8"/>
  <c r="AO118" i="8"/>
  <c r="AO262" i="8"/>
  <c r="AI262" i="8"/>
  <c r="AS105" i="3"/>
  <c r="AT105" i="3" s="1"/>
  <c r="AP105" i="3"/>
  <c r="T108" i="9" s="1"/>
  <c r="AS62" i="3"/>
  <c r="AT62" i="3" s="1"/>
  <c r="AP62" i="3"/>
  <c r="T65" i="9" s="1"/>
  <c r="AS59" i="3"/>
  <c r="AT59" i="3" s="1"/>
  <c r="AP59" i="3"/>
  <c r="T62" i="9" s="1"/>
  <c r="AP184" i="3"/>
  <c r="T19" i="10" s="1"/>
  <c r="AS184" i="3"/>
  <c r="AT184" i="3" s="1"/>
  <c r="AS49" i="3"/>
  <c r="AT49" i="3" s="1"/>
  <c r="AP49" i="3"/>
  <c r="T52" i="9" s="1"/>
  <c r="R91" i="5"/>
  <c r="O91" i="5"/>
  <c r="AI8" i="8"/>
  <c r="AO8" i="8"/>
  <c r="AO212" i="8"/>
  <c r="AI212" i="8"/>
  <c r="AD14" i="5"/>
  <c r="AA14" i="5"/>
  <c r="AS167" i="3"/>
  <c r="AT167" i="3" s="1"/>
  <c r="AP167" i="3"/>
  <c r="T170" i="9" s="1"/>
  <c r="AP6" i="3"/>
  <c r="T9" i="9" s="1"/>
  <c r="AS6" i="3"/>
  <c r="AT6" i="3" s="1"/>
  <c r="S113" i="9"/>
  <c r="N112" i="5" s="1"/>
  <c r="AH148" i="8"/>
  <c r="AU110" i="3"/>
  <c r="AR110" i="3"/>
  <c r="S69" i="9"/>
  <c r="N68" i="5" s="1"/>
  <c r="AU66" i="3"/>
  <c r="AR66" i="3"/>
  <c r="AS93" i="3"/>
  <c r="AT93" i="3" s="1"/>
  <c r="AP93" i="3"/>
  <c r="T96" i="9" s="1"/>
  <c r="S44" i="9"/>
  <c r="N43" i="5" s="1"/>
  <c r="AH52" i="8"/>
  <c r="AU41" i="3"/>
  <c r="AR41" i="3"/>
  <c r="AS208" i="3"/>
  <c r="AT208" i="3" s="1"/>
  <c r="AP208" i="3"/>
  <c r="T43" i="10" s="1"/>
  <c r="S6" i="10"/>
  <c r="AH240" i="8"/>
  <c r="AR171" i="3"/>
  <c r="AU171" i="3"/>
  <c r="S143" i="9"/>
  <c r="N142" i="5" s="1"/>
  <c r="AR140" i="3"/>
  <c r="AU140" i="3"/>
  <c r="S124" i="9"/>
  <c r="N123" i="5" s="1"/>
  <c r="AH164" i="8"/>
  <c r="AR121" i="3"/>
  <c r="AU121" i="3"/>
  <c r="S29" i="9"/>
  <c r="N28" i="5" s="1"/>
  <c r="AR26" i="3"/>
  <c r="AU26" i="3"/>
  <c r="S75" i="9"/>
  <c r="N74" i="5" s="1"/>
  <c r="AH95" i="8"/>
  <c r="AR72" i="3"/>
  <c r="AU72" i="3"/>
  <c r="S160" i="9"/>
  <c r="N159" i="5" s="1"/>
  <c r="AH218" i="8"/>
  <c r="AU157" i="3"/>
  <c r="AR157" i="3"/>
  <c r="S61" i="9"/>
  <c r="N60" i="5" s="1"/>
  <c r="AU58" i="3"/>
  <c r="AR58" i="3"/>
  <c r="S30" i="9"/>
  <c r="N29" i="5" s="1"/>
  <c r="AH35" i="8"/>
  <c r="AR27" i="3"/>
  <c r="AU27" i="3"/>
  <c r="AO149" i="8"/>
  <c r="AI149" i="8"/>
  <c r="S129" i="9"/>
  <c r="N128" i="5" s="1"/>
  <c r="AH171" i="8"/>
  <c r="AU126" i="3"/>
  <c r="AR126" i="3"/>
  <c r="S48" i="9"/>
  <c r="N47" i="5" s="1"/>
  <c r="AH59" i="8"/>
  <c r="AU45" i="3"/>
  <c r="AR45" i="3"/>
  <c r="S17" i="9"/>
  <c r="N16" i="5" s="1"/>
  <c r="AH16" i="8"/>
  <c r="AR14" i="3"/>
  <c r="AU14" i="3"/>
  <c r="S32" i="9"/>
  <c r="N31" i="5" s="1"/>
  <c r="AH37" i="8"/>
  <c r="AU29" i="3"/>
  <c r="AR29" i="3"/>
  <c r="S59" i="10"/>
  <c r="AH293" i="8"/>
  <c r="AR224" i="3"/>
  <c r="AU224" i="3"/>
  <c r="AP4" i="3"/>
  <c r="T7" i="9" s="1"/>
  <c r="AS4" i="3"/>
  <c r="AT4" i="3" s="1"/>
  <c r="AS69" i="3"/>
  <c r="AT69" i="3" s="1"/>
  <c r="AP69" i="3"/>
  <c r="T72" i="9" s="1"/>
  <c r="S25" i="9"/>
  <c r="N24" i="5" s="1"/>
  <c r="AH27" i="8"/>
  <c r="AR22" i="3"/>
  <c r="AU22" i="3"/>
  <c r="S35" i="10"/>
  <c r="AH269" i="8"/>
  <c r="AR200" i="3"/>
  <c r="AU200" i="3"/>
  <c r="S28" i="9"/>
  <c r="N27" i="5" s="1"/>
  <c r="AH30" i="8"/>
  <c r="AU25" i="3"/>
  <c r="AR25" i="3"/>
  <c r="S44" i="10"/>
  <c r="AH278" i="8"/>
  <c r="AU209" i="3"/>
  <c r="AR209" i="3"/>
  <c r="S167" i="9"/>
  <c r="N166" i="5" s="1"/>
  <c r="AH229" i="8"/>
  <c r="AU164" i="3"/>
  <c r="AR164" i="3"/>
  <c r="S154" i="9"/>
  <c r="N153" i="5" s="1"/>
  <c r="AH210" i="8"/>
  <c r="AR151" i="3"/>
  <c r="AU151" i="3"/>
  <c r="AO4" i="8"/>
  <c r="AI4" i="8"/>
  <c r="R11" i="5"/>
  <c r="O11" i="5"/>
  <c r="O155" i="5"/>
  <c r="R155" i="5"/>
  <c r="AO26" i="8"/>
  <c r="AI26" i="8"/>
  <c r="AP158" i="3"/>
  <c r="T161" i="9" s="1"/>
  <c r="AS158" i="3"/>
  <c r="AT158" i="3" s="1"/>
  <c r="S132" i="9"/>
  <c r="N131" i="5" s="1"/>
  <c r="AH176" i="8"/>
  <c r="AR129" i="3"/>
  <c r="AU129" i="3"/>
  <c r="S146" i="9"/>
  <c r="N145" i="5" s="1"/>
  <c r="AH188" i="8"/>
  <c r="AR143" i="3"/>
  <c r="AU143" i="3"/>
  <c r="S41" i="10"/>
  <c r="AH275" i="8"/>
  <c r="AU206" i="3"/>
  <c r="AR206" i="3"/>
  <c r="AP95" i="3"/>
  <c r="T98" i="9" s="1"/>
  <c r="AS95" i="3"/>
  <c r="AT95" i="3" s="1"/>
  <c r="S128" i="9"/>
  <c r="N127" i="5" s="1"/>
  <c r="AH170" i="8"/>
  <c r="AR125" i="3"/>
  <c r="AU125" i="3"/>
  <c r="S66" i="9"/>
  <c r="N65" i="5" s="1"/>
  <c r="AH83" i="8"/>
  <c r="AR63" i="3"/>
  <c r="AU63" i="3"/>
  <c r="S47" i="10"/>
  <c r="AH281" i="8"/>
  <c r="AR212" i="3"/>
  <c r="AU212" i="3"/>
  <c r="S73" i="9"/>
  <c r="N72" i="5" s="1"/>
  <c r="AH93" i="8"/>
  <c r="AU70" i="3"/>
  <c r="AR70" i="3"/>
  <c r="S61" i="10"/>
  <c r="AH295" i="8"/>
  <c r="AU226" i="3"/>
  <c r="AR226" i="3"/>
  <c r="S133" i="9"/>
  <c r="N132" i="5" s="1"/>
  <c r="AH177" i="8"/>
  <c r="AU130" i="3"/>
  <c r="AR130" i="3"/>
  <c r="S17" i="10"/>
  <c r="AH251" i="8"/>
  <c r="AU182" i="3"/>
  <c r="AR182" i="3"/>
  <c r="S148" i="9"/>
  <c r="N147" i="5" s="1"/>
  <c r="AU145" i="3"/>
  <c r="AR145" i="3"/>
  <c r="AO165" i="8"/>
  <c r="AI165" i="8"/>
  <c r="S131" i="9"/>
  <c r="N130" i="5" s="1"/>
  <c r="AH175" i="8"/>
  <c r="AR128" i="3"/>
  <c r="AU128" i="3"/>
  <c r="AP150" i="3"/>
  <c r="T153" i="9" s="1"/>
  <c r="AS150" i="3"/>
  <c r="AT150" i="3" s="1"/>
  <c r="R113" i="5"/>
  <c r="O113" i="5"/>
  <c r="S142" i="9"/>
  <c r="N141" i="5" s="1"/>
  <c r="AH187" i="8"/>
  <c r="AR139" i="3"/>
  <c r="AU139" i="3"/>
  <c r="S116" i="9"/>
  <c r="N115" i="5" s="1"/>
  <c r="AH151" i="8"/>
  <c r="AR113" i="3"/>
  <c r="AU113" i="3"/>
  <c r="S29" i="10"/>
  <c r="AH263" i="8"/>
  <c r="AU194" i="3"/>
  <c r="AR194" i="3"/>
  <c r="S87" i="9"/>
  <c r="N86" i="5" s="1"/>
  <c r="AH113" i="8"/>
  <c r="AU84" i="3"/>
  <c r="AR84" i="3"/>
  <c r="S51" i="9"/>
  <c r="N50" i="5" s="1"/>
  <c r="AH62" i="8"/>
  <c r="AU48" i="3"/>
  <c r="AR48" i="3"/>
  <c r="AS117" i="3"/>
  <c r="AT117" i="3" s="1"/>
  <c r="AP117" i="3"/>
  <c r="T120" i="9" s="1"/>
  <c r="S39" i="10"/>
  <c r="AH273" i="8"/>
  <c r="AR204" i="3"/>
  <c r="AU204" i="3"/>
  <c r="AS82" i="3"/>
  <c r="AT82" i="3" s="1"/>
  <c r="AP82" i="3"/>
  <c r="T85" i="9" s="1"/>
  <c r="S20" i="9"/>
  <c r="N19" i="5" s="1"/>
  <c r="AH19" i="8"/>
  <c r="AU17" i="3"/>
  <c r="AR17" i="3"/>
  <c r="S38" i="10"/>
  <c r="AH272" i="8"/>
  <c r="AU203" i="3"/>
  <c r="AR203" i="3"/>
  <c r="S12" i="10"/>
  <c r="AH246" i="8"/>
  <c r="AR177" i="3"/>
  <c r="AU177" i="3"/>
  <c r="AS97" i="3"/>
  <c r="AT97" i="3" s="1"/>
  <c r="AP97" i="3"/>
  <c r="T100" i="9" s="1"/>
  <c r="S63" i="9"/>
  <c r="N62" i="5" s="1"/>
  <c r="AH80" i="8"/>
  <c r="AU60" i="3"/>
  <c r="AR60" i="3"/>
  <c r="AH11" i="5"/>
  <c r="AE11" i="5"/>
  <c r="R7" i="5"/>
  <c r="O7" i="5"/>
  <c r="R23" i="5"/>
  <c r="O23" i="5"/>
  <c r="AS159" i="3"/>
  <c r="AT159" i="3" s="1"/>
  <c r="AP159" i="3"/>
  <c r="T162" i="9" s="1"/>
  <c r="S158" i="9"/>
  <c r="N157" i="5" s="1"/>
  <c r="AH216" i="8"/>
  <c r="AR155" i="3"/>
  <c r="AU155" i="3"/>
  <c r="S107" i="9"/>
  <c r="N106" i="5" s="1"/>
  <c r="AH139" i="8"/>
  <c r="AR104" i="3"/>
  <c r="AU104" i="3"/>
  <c r="S144" i="9"/>
  <c r="N143" i="5" s="1"/>
  <c r="AU141" i="3"/>
  <c r="AR141" i="3"/>
  <c r="S137" i="9"/>
  <c r="N136" i="5" s="1"/>
  <c r="AH183" i="8"/>
  <c r="AU134" i="3"/>
  <c r="AR134" i="3"/>
  <c r="AS136" i="3"/>
  <c r="AT136" i="3" s="1"/>
  <c r="AP136" i="3"/>
  <c r="T139" i="9" s="1"/>
  <c r="AS28" i="3"/>
  <c r="AT28" i="3" s="1"/>
  <c r="AP28" i="3"/>
  <c r="T31" i="9" s="1"/>
  <c r="S97" i="9"/>
  <c r="N96" i="5" s="1"/>
  <c r="AH126" i="8"/>
  <c r="AU94" i="3"/>
  <c r="AR94" i="3"/>
  <c r="S152" i="9"/>
  <c r="N151" i="5" s="1"/>
  <c r="AH206" i="8"/>
  <c r="AU149" i="3"/>
  <c r="AR149" i="3"/>
  <c r="AS12" i="3"/>
  <c r="AT12" i="3" s="1"/>
  <c r="AP12" i="3"/>
  <c r="T15" i="9" s="1"/>
  <c r="G6" i="4"/>
  <c r="G3" i="2"/>
  <c r="AP142" i="3"/>
  <c r="T145" i="9" s="1"/>
  <c r="AS142" i="3"/>
  <c r="AT142" i="3" s="1"/>
  <c r="AS47" i="3"/>
  <c r="AT47" i="3" s="1"/>
  <c r="AP47" i="3"/>
  <c r="T50" i="9" s="1"/>
  <c r="AS55" i="3"/>
  <c r="AT55" i="3" s="1"/>
  <c r="AP55" i="3"/>
  <c r="T58" i="9" s="1"/>
  <c r="AO116" i="8"/>
  <c r="AI116" i="8"/>
  <c r="O124" i="5"/>
  <c r="R124" i="5"/>
  <c r="AS88" i="3"/>
  <c r="AT88" i="3" s="1"/>
  <c r="AP88" i="3"/>
  <c r="T91" i="9" s="1"/>
  <c r="AO180" i="8"/>
  <c r="AI180" i="8"/>
  <c r="AS189" i="3"/>
  <c r="AT189" i="3" s="1"/>
  <c r="AP189" i="3"/>
  <c r="T24" i="10" s="1"/>
  <c r="AS169" i="3"/>
  <c r="AT169" i="3" s="1"/>
  <c r="AP169" i="3"/>
  <c r="T172" i="9" s="1"/>
  <c r="AS74" i="3"/>
  <c r="AT74" i="3" s="1"/>
  <c r="X15" i="2" s="1"/>
  <c r="AP74" i="3"/>
  <c r="T77" i="9" s="1"/>
  <c r="AS118" i="3"/>
  <c r="AT118" i="3" s="1"/>
  <c r="AP118" i="3"/>
  <c r="T121" i="9" s="1"/>
  <c r="AL9" i="5"/>
  <c r="AI9" i="5"/>
  <c r="AO291" i="8"/>
  <c r="AI291" i="8"/>
  <c r="AO17" i="8"/>
  <c r="AI17" i="8"/>
  <c r="AO245" i="8"/>
  <c r="AI245" i="8"/>
  <c r="AO48" i="8"/>
  <c r="AI48" i="8"/>
  <c r="S26" i="9"/>
  <c r="N25" i="5" s="1"/>
  <c r="AH28" i="8"/>
  <c r="AR23" i="3"/>
  <c r="AU23" i="3"/>
  <c r="AI102" i="8"/>
  <c r="AO102" i="8"/>
  <c r="S42" i="9"/>
  <c r="N41" i="5" s="1"/>
  <c r="AH50" i="8"/>
  <c r="AR39" i="3"/>
  <c r="AU39" i="3"/>
  <c r="AS178" i="3"/>
  <c r="AT178" i="3" s="1"/>
  <c r="AP178" i="3"/>
  <c r="T13" i="10" s="1"/>
  <c r="S14" i="10"/>
  <c r="AH248" i="8"/>
  <c r="AU179" i="3"/>
  <c r="AR179" i="3"/>
  <c r="S49" i="9"/>
  <c r="N48" i="5" s="1"/>
  <c r="AH60" i="8"/>
  <c r="AU46" i="3"/>
  <c r="AR46" i="3"/>
  <c r="O139" i="5"/>
  <c r="R139" i="5"/>
  <c r="O89" i="5"/>
  <c r="R89" i="5"/>
  <c r="S36" i="9"/>
  <c r="N35" i="5" s="1"/>
  <c r="AH41" i="8"/>
  <c r="AU33" i="3"/>
  <c r="AR33" i="3"/>
  <c r="O133" i="5"/>
  <c r="R133" i="5"/>
  <c r="S40" i="10"/>
  <c r="AH274" i="8"/>
  <c r="AU205" i="3"/>
  <c r="AR205" i="3"/>
  <c r="O146" i="5"/>
  <c r="R146" i="5"/>
  <c r="AS160" i="3"/>
  <c r="AT160" i="3" s="1"/>
  <c r="AP160" i="3"/>
  <c r="T163" i="9" s="1"/>
  <c r="AP170" i="3"/>
  <c r="T173" i="9" s="1"/>
  <c r="AS170" i="3"/>
  <c r="AT170" i="3" s="1"/>
  <c r="AS198" i="3"/>
  <c r="AT198" i="3" s="1"/>
  <c r="AP198" i="3"/>
  <c r="T33" i="10" s="1"/>
  <c r="AO162" i="8"/>
  <c r="AI162" i="8"/>
  <c r="R17" i="5"/>
  <c r="O17" i="5"/>
  <c r="R39" i="5"/>
  <c r="O39" i="5"/>
  <c r="AO294" i="8"/>
  <c r="AI294" i="8"/>
  <c r="S104" i="9"/>
  <c r="N103" i="5" s="1"/>
  <c r="AH136" i="8"/>
  <c r="AR101" i="3"/>
  <c r="AU101" i="3"/>
  <c r="AO255" i="8"/>
  <c r="AI255" i="8"/>
  <c r="S130" i="9"/>
  <c r="N129" i="5" s="1"/>
  <c r="AH174" i="8"/>
  <c r="AU127" i="3"/>
  <c r="AR127" i="3"/>
  <c r="S55" i="10"/>
  <c r="AH289" i="8"/>
  <c r="AR220" i="3"/>
  <c r="AU220" i="3"/>
  <c r="AS16" i="3"/>
  <c r="AT16" i="3" s="1"/>
  <c r="AP16" i="3"/>
  <c r="T19" i="9" s="1"/>
  <c r="S42" i="10"/>
  <c r="AH276" i="8"/>
  <c r="AR207" i="3"/>
  <c r="AU207" i="3"/>
  <c r="S21" i="9"/>
  <c r="N20" i="5" s="1"/>
  <c r="AR18" i="3"/>
  <c r="AU18" i="3"/>
  <c r="S22" i="9"/>
  <c r="N21" i="5" s="1"/>
  <c r="AH24" i="8"/>
  <c r="AR19" i="3"/>
  <c r="AU19" i="3"/>
  <c r="S74" i="9"/>
  <c r="N73" i="5" s="1"/>
  <c r="AH94" i="8"/>
  <c r="AR71" i="3"/>
  <c r="AU71" i="3"/>
  <c r="S94" i="9"/>
  <c r="N93" i="5" s="1"/>
  <c r="AH123" i="8"/>
  <c r="AU91" i="3"/>
  <c r="AR91" i="3"/>
  <c r="AP6" i="5"/>
  <c r="AM6" i="5"/>
  <c r="AS57" i="3"/>
  <c r="AT57" i="3" s="1"/>
  <c r="AP57" i="3"/>
  <c r="T60" i="9" s="1"/>
  <c r="AS78" i="3"/>
  <c r="AT78" i="3" s="1"/>
  <c r="AP78" i="3"/>
  <c r="T81" i="9" s="1"/>
  <c r="S159" i="9"/>
  <c r="N158" i="5" s="1"/>
  <c r="AH217" i="8"/>
  <c r="AU156" i="3"/>
  <c r="AR156" i="3"/>
  <c r="AH266" i="8"/>
  <c r="S32" i="10"/>
  <c r="AR197" i="3"/>
  <c r="AU197" i="3"/>
  <c r="S82" i="9"/>
  <c r="N81" i="5" s="1"/>
  <c r="AH105" i="8"/>
  <c r="AU79" i="3"/>
  <c r="AR79" i="3"/>
  <c r="S88" i="9"/>
  <c r="N87" i="5" s="1"/>
  <c r="AH114" i="8"/>
  <c r="AU85" i="3"/>
  <c r="AR85" i="3"/>
  <c r="AP67" i="3"/>
  <c r="T70" i="9" s="1"/>
  <c r="AS67" i="3"/>
  <c r="AT67" i="3" s="1"/>
  <c r="AP196" i="3"/>
  <c r="T31" i="10" s="1"/>
  <c r="AS196" i="3"/>
  <c r="AT196" i="3"/>
  <c r="S119" i="9"/>
  <c r="N118" i="5" s="1"/>
  <c r="AH157" i="8"/>
  <c r="AR116" i="3"/>
  <c r="AU116" i="3"/>
  <c r="O121" i="5"/>
  <c r="R121" i="5"/>
  <c r="S59" i="9"/>
  <c r="N58" i="5" s="1"/>
  <c r="AH73" i="8"/>
  <c r="AU56" i="3"/>
  <c r="AR56" i="3"/>
  <c r="S55" i="9"/>
  <c r="N54" i="5" s="1"/>
  <c r="AH69" i="8"/>
  <c r="AU52" i="3"/>
  <c r="AR52" i="3"/>
  <c r="S13" i="9"/>
  <c r="N12" i="5" s="1"/>
  <c r="AR10" i="3"/>
  <c r="AU10" i="3"/>
  <c r="S18" i="10"/>
  <c r="AH252" i="8"/>
  <c r="AU183" i="3"/>
  <c r="AR183" i="3"/>
  <c r="S136" i="9"/>
  <c r="N135" i="5" s="1"/>
  <c r="AH182" i="8"/>
  <c r="AU133" i="3"/>
  <c r="AR133" i="3"/>
  <c r="S43" i="9"/>
  <c r="N42" i="5" s="1"/>
  <c r="AH51" i="8"/>
  <c r="AU40" i="3"/>
  <c r="AR40" i="3"/>
  <c r="AI2" i="8"/>
  <c r="AO2" i="8"/>
  <c r="AO156" i="8"/>
  <c r="AI156" i="8"/>
  <c r="AI13" i="8"/>
  <c r="AO13" i="8"/>
  <c r="AO138" i="8"/>
  <c r="AI138" i="8"/>
  <c r="AP188" i="3"/>
  <c r="T23" i="10" s="1"/>
  <c r="AS188" i="3"/>
  <c r="AT188" i="3" s="1"/>
  <c r="S56" i="10"/>
  <c r="AH290" i="8"/>
  <c r="AU221" i="3"/>
  <c r="AR221" i="3"/>
  <c r="R78" i="5"/>
  <c r="O78" i="5"/>
  <c r="Y18" i="5"/>
  <c r="Y19" i="5" s="1"/>
  <c r="Y20" i="5" s="1"/>
  <c r="Y21" i="5" s="1"/>
  <c r="Y22" i="5" s="1"/>
  <c r="Z17" i="5"/>
  <c r="AS147" i="3"/>
  <c r="AT147" i="3" s="1"/>
  <c r="AP147" i="3"/>
  <c r="T150" i="9" s="1"/>
  <c r="AP120" i="3"/>
  <c r="T123" i="9" s="1"/>
  <c r="AS120" i="3"/>
  <c r="AT120" i="3" s="1"/>
  <c r="AS163" i="3"/>
  <c r="AT163" i="3" s="1"/>
  <c r="AP163" i="3"/>
  <c r="T166" i="9" s="1"/>
  <c r="AP8" i="3"/>
  <c r="T11" i="9" s="1"/>
  <c r="AS8" i="3"/>
  <c r="AT8" i="3" s="1"/>
  <c r="S56" i="9"/>
  <c r="N55" i="5" s="1"/>
  <c r="AH70" i="8"/>
  <c r="AR53" i="3"/>
  <c r="AU53" i="3"/>
  <c r="AP138" i="3"/>
  <c r="T141" i="9" s="1"/>
  <c r="AS138" i="3"/>
  <c r="AT138" i="3" s="1"/>
  <c r="AP100" i="3"/>
  <c r="T103" i="9" s="1"/>
  <c r="AS100" i="3"/>
  <c r="AT100" i="3"/>
  <c r="AS61" i="3"/>
  <c r="AT61" i="3" s="1"/>
  <c r="AP61" i="3"/>
  <c r="T64" i="9" s="1"/>
  <c r="S126" i="9"/>
  <c r="N125" i="5" s="1"/>
  <c r="AH168" i="8"/>
  <c r="AU123" i="3"/>
  <c r="AR123" i="3"/>
  <c r="AP96" i="3"/>
  <c r="T99" i="9" s="1"/>
  <c r="AS96" i="3"/>
  <c r="AT96" i="3" s="1"/>
  <c r="AS73" i="3"/>
  <c r="AT73" i="3" s="1"/>
  <c r="AP73" i="3"/>
  <c r="T76" i="9" s="1"/>
  <c r="S16" i="10"/>
  <c r="AH250" i="8"/>
  <c r="AR181" i="3"/>
  <c r="AU181" i="3"/>
  <c r="N5" i="5"/>
  <c r="O117" i="5"/>
  <c r="R117" i="5"/>
  <c r="R13" i="5"/>
  <c r="O13" i="5"/>
  <c r="R105" i="5"/>
  <c r="O105" i="5"/>
  <c r="S46" i="9" l="1"/>
  <c r="N45" i="5" s="1"/>
  <c r="AH57" i="8"/>
  <c r="AR43" i="3"/>
  <c r="AU43" i="3"/>
  <c r="AR180" i="3"/>
  <c r="AU180" i="3"/>
  <c r="AH249" i="8"/>
  <c r="S100" i="9"/>
  <c r="N99" i="5" s="1"/>
  <c r="AH129" i="8"/>
  <c r="AR97" i="3"/>
  <c r="AU97" i="3"/>
  <c r="S52" i="9"/>
  <c r="N51" i="5" s="1"/>
  <c r="AH63" i="8"/>
  <c r="AR49" i="3"/>
  <c r="AU49" i="3"/>
  <c r="X14" i="2"/>
  <c r="S81" i="9"/>
  <c r="N80" i="5" s="1"/>
  <c r="AH104" i="8"/>
  <c r="AR78" i="3"/>
  <c r="AU78" i="3"/>
  <c r="S161" i="9"/>
  <c r="N160" i="5" s="1"/>
  <c r="AH219" i="8"/>
  <c r="AU158" i="3"/>
  <c r="AR158" i="3"/>
  <c r="S64" i="9"/>
  <c r="N63" i="5" s="1"/>
  <c r="AH81" i="8"/>
  <c r="AR61" i="3"/>
  <c r="AU61" i="3"/>
  <c r="X10" i="2"/>
  <c r="S141" i="9"/>
  <c r="N140" i="5" s="1"/>
  <c r="AU138" i="3"/>
  <c r="AR138" i="3"/>
  <c r="S19" i="9"/>
  <c r="N18" i="5" s="1"/>
  <c r="AH18" i="8"/>
  <c r="AU16" i="3"/>
  <c r="AR16" i="3"/>
  <c r="S13" i="10"/>
  <c r="AH247" i="8"/>
  <c r="AU178" i="3"/>
  <c r="AR178" i="3"/>
  <c r="S85" i="9"/>
  <c r="N84" i="5" s="1"/>
  <c r="AR82" i="3"/>
  <c r="AU82" i="3"/>
  <c r="S170" i="9"/>
  <c r="N169" i="5" s="1"/>
  <c r="AH234" i="8"/>
  <c r="AR167" i="3"/>
  <c r="AU167" i="3"/>
  <c r="S80" i="9"/>
  <c r="N79" i="5" s="1"/>
  <c r="AH103" i="8"/>
  <c r="AU77" i="3"/>
  <c r="AR77" i="3"/>
  <c r="S43" i="10"/>
  <c r="AH277" i="8"/>
  <c r="AR208" i="3"/>
  <c r="AU208" i="3"/>
  <c r="S123" i="9"/>
  <c r="N122" i="5" s="1"/>
  <c r="AH163" i="8"/>
  <c r="AR120" i="3"/>
  <c r="AU120" i="3"/>
  <c r="S33" i="10"/>
  <c r="AH267" i="8"/>
  <c r="AU198" i="3"/>
  <c r="AR198" i="3"/>
  <c r="S60" i="9"/>
  <c r="N59" i="5" s="1"/>
  <c r="AH74" i="8"/>
  <c r="AR57" i="3"/>
  <c r="AU57" i="3"/>
  <c r="S24" i="10"/>
  <c r="AH258" i="8"/>
  <c r="AR189" i="3"/>
  <c r="AU189" i="3"/>
  <c r="S98" i="9"/>
  <c r="N97" i="5" s="1"/>
  <c r="AH127" i="8"/>
  <c r="AR95" i="3"/>
  <c r="AU95" i="3"/>
  <c r="S7" i="9"/>
  <c r="AH3" i="8"/>
  <c r="AU4" i="3"/>
  <c r="AR4" i="3"/>
  <c r="X9" i="2"/>
  <c r="S96" i="9"/>
  <c r="N95" i="5" s="1"/>
  <c r="AH125" i="8"/>
  <c r="AR93" i="3"/>
  <c r="AU93" i="3"/>
  <c r="S70" i="9"/>
  <c r="N69" i="5" s="1"/>
  <c r="AH90" i="8"/>
  <c r="AR67" i="3"/>
  <c r="AU67" i="3"/>
  <c r="S163" i="9"/>
  <c r="N162" i="5" s="1"/>
  <c r="AH223" i="8"/>
  <c r="AU160" i="3"/>
  <c r="AR160" i="3"/>
  <c r="S11" i="9"/>
  <c r="N10" i="5" s="1"/>
  <c r="AH7" i="8"/>
  <c r="AU8" i="3"/>
  <c r="AR8" i="3"/>
  <c r="X13" i="2"/>
  <c r="O48" i="5"/>
  <c r="R48" i="5"/>
  <c r="S103" i="9"/>
  <c r="N102" i="5" s="1"/>
  <c r="AH135" i="8"/>
  <c r="AR100" i="3"/>
  <c r="AU100" i="3"/>
  <c r="AO290" i="8"/>
  <c r="AI290" i="8"/>
  <c r="AM9" i="5"/>
  <c r="AP9" i="5"/>
  <c r="S58" i="9"/>
  <c r="N57" i="5" s="1"/>
  <c r="AH72" i="8"/>
  <c r="AU55" i="3"/>
  <c r="AR55" i="3"/>
  <c r="O106" i="5"/>
  <c r="R106" i="5"/>
  <c r="AO171" i="8"/>
  <c r="AI171" i="8"/>
  <c r="S108" i="9"/>
  <c r="N107" i="5" s="1"/>
  <c r="AH140" i="8"/>
  <c r="AR105" i="3"/>
  <c r="AU105" i="3"/>
  <c r="AI225" i="8"/>
  <c r="AO225" i="8"/>
  <c r="AO205" i="8"/>
  <c r="AI205" i="8"/>
  <c r="AO157" i="8"/>
  <c r="AI157" i="8"/>
  <c r="R21" i="5"/>
  <c r="O21" i="5"/>
  <c r="S140" i="11"/>
  <c r="V139" i="5"/>
  <c r="S139" i="5"/>
  <c r="T140" i="11" s="1"/>
  <c r="S24" i="11"/>
  <c r="V23" i="5"/>
  <c r="S23" i="5"/>
  <c r="T24" i="11" s="1"/>
  <c r="O62" i="5"/>
  <c r="R62" i="5"/>
  <c r="AO246" i="8"/>
  <c r="AI246" i="8"/>
  <c r="AO19" i="8"/>
  <c r="AI19" i="8"/>
  <c r="AI62" i="8"/>
  <c r="AO62" i="8"/>
  <c r="AO263" i="8"/>
  <c r="AI263" i="8"/>
  <c r="AO187" i="8"/>
  <c r="AI187" i="8"/>
  <c r="AI177" i="8"/>
  <c r="AO177" i="8"/>
  <c r="S156" i="11"/>
  <c r="S155" i="5"/>
  <c r="T156" i="11" s="1"/>
  <c r="V155" i="5"/>
  <c r="R166" i="5"/>
  <c r="O166" i="5"/>
  <c r="R16" i="5"/>
  <c r="O16" i="5"/>
  <c r="O128" i="5"/>
  <c r="R128" i="5"/>
  <c r="AH14" i="5"/>
  <c r="AE14" i="5"/>
  <c r="AO101" i="8"/>
  <c r="AI101" i="8"/>
  <c r="AO46" i="8"/>
  <c r="AI46" i="8"/>
  <c r="R164" i="5"/>
  <c r="O164" i="5"/>
  <c r="AO6" i="8"/>
  <c r="AI6" i="8"/>
  <c r="AO211" i="8"/>
  <c r="AI211" i="8"/>
  <c r="AO242" i="8"/>
  <c r="AI242" i="8"/>
  <c r="AO29" i="8"/>
  <c r="AI29" i="8"/>
  <c r="R116" i="5"/>
  <c r="O116" i="5"/>
  <c r="R150" i="5"/>
  <c r="O150" i="5"/>
  <c r="R109" i="5"/>
  <c r="O109" i="5"/>
  <c r="O70" i="5"/>
  <c r="R70" i="5"/>
  <c r="AO270" i="8"/>
  <c r="AI270" i="8"/>
  <c r="AO231" i="8"/>
  <c r="AI231" i="8"/>
  <c r="AO243" i="8"/>
  <c r="AI243" i="8"/>
  <c r="AO235" i="8"/>
  <c r="AI235" i="8"/>
  <c r="AO134" i="8"/>
  <c r="AI134" i="8"/>
  <c r="AO84" i="8"/>
  <c r="AI84" i="8"/>
  <c r="AO150" i="8"/>
  <c r="AI150" i="8"/>
  <c r="S18" i="11"/>
  <c r="S17" i="5"/>
  <c r="T18" i="11" s="1"/>
  <c r="R42" i="5"/>
  <c r="O42" i="5"/>
  <c r="R81" i="5"/>
  <c r="O81" i="5"/>
  <c r="AO24" i="8"/>
  <c r="AI24" i="8"/>
  <c r="AO80" i="8"/>
  <c r="AI80" i="8"/>
  <c r="AO293" i="8"/>
  <c r="AI293" i="8"/>
  <c r="R36" i="5"/>
  <c r="O36" i="5"/>
  <c r="AI260" i="8"/>
  <c r="AO260" i="8"/>
  <c r="R111" i="5"/>
  <c r="O111" i="5"/>
  <c r="O118" i="5"/>
  <c r="R118" i="5"/>
  <c r="AT6" i="5"/>
  <c r="AU6" i="5" s="1"/>
  <c r="AQ6" i="5"/>
  <c r="AO289" i="8"/>
  <c r="AI289" i="8"/>
  <c r="AI126" i="8"/>
  <c r="AO126" i="8"/>
  <c r="R19" i="5"/>
  <c r="O19" i="5"/>
  <c r="AI273" i="8"/>
  <c r="AO273" i="8"/>
  <c r="R50" i="5"/>
  <c r="O50" i="5"/>
  <c r="R141" i="5"/>
  <c r="O141" i="5"/>
  <c r="AO175" i="8"/>
  <c r="AI175" i="8"/>
  <c r="O147" i="5"/>
  <c r="R147" i="5"/>
  <c r="O132" i="5"/>
  <c r="R132" i="5"/>
  <c r="AO188" i="8"/>
  <c r="AI188" i="8"/>
  <c r="S72" i="9"/>
  <c r="N71" i="5" s="1"/>
  <c r="AH92" i="8"/>
  <c r="AU69" i="3"/>
  <c r="AR69" i="3"/>
  <c r="R60" i="5"/>
  <c r="O60" i="5"/>
  <c r="AO164" i="8"/>
  <c r="AI164" i="8"/>
  <c r="R142" i="5"/>
  <c r="O142" i="5"/>
  <c r="S19" i="10"/>
  <c r="AH253" i="8"/>
  <c r="AU184" i="3"/>
  <c r="AR184" i="3"/>
  <c r="O77" i="5"/>
  <c r="R77" i="5"/>
  <c r="R37" i="5"/>
  <c r="O37" i="5"/>
  <c r="AO280" i="8"/>
  <c r="AI280" i="8"/>
  <c r="AI39" i="8"/>
  <c r="AO39" i="8"/>
  <c r="AO284" i="8"/>
  <c r="AI284" i="8"/>
  <c r="R9" i="5"/>
  <c r="O9" i="5"/>
  <c r="R154" i="5"/>
  <c r="O154" i="5"/>
  <c r="O26" i="5"/>
  <c r="R26" i="5"/>
  <c r="AI47" i="8"/>
  <c r="AO47" i="8"/>
  <c r="AO85" i="8"/>
  <c r="AI85" i="8"/>
  <c r="AO254" i="8"/>
  <c r="AI254" i="8"/>
  <c r="AO261" i="8"/>
  <c r="AI261" i="8"/>
  <c r="R168" i="5"/>
  <c r="O168" i="5"/>
  <c r="R170" i="5"/>
  <c r="O170" i="5"/>
  <c r="R101" i="5"/>
  <c r="O101" i="5"/>
  <c r="O66" i="5"/>
  <c r="R66" i="5"/>
  <c r="O114" i="5"/>
  <c r="R114" i="5"/>
  <c r="AO49" i="8"/>
  <c r="AI49" i="8"/>
  <c r="AI71" i="8"/>
  <c r="AO71" i="8"/>
  <c r="O93" i="5"/>
  <c r="R93" i="5"/>
  <c r="R54" i="5"/>
  <c r="O54" i="5"/>
  <c r="R20" i="5"/>
  <c r="O20" i="5"/>
  <c r="S147" i="11"/>
  <c r="S146" i="5"/>
  <c r="T147" i="11" s="1"/>
  <c r="V146" i="5"/>
  <c r="AI248" i="8"/>
  <c r="AO248" i="8"/>
  <c r="S62" i="9"/>
  <c r="N61" i="5" s="1"/>
  <c r="AH79" i="8"/>
  <c r="AU59" i="3"/>
  <c r="AR59" i="3"/>
  <c r="F4" i="4"/>
  <c r="H4" i="4"/>
  <c r="O100" i="5"/>
  <c r="R100" i="5"/>
  <c r="AI168" i="8"/>
  <c r="AO168" i="8"/>
  <c r="AO73" i="8"/>
  <c r="AI73" i="8"/>
  <c r="AI28" i="8"/>
  <c r="AO28" i="8"/>
  <c r="S172" i="9"/>
  <c r="N171" i="5" s="1"/>
  <c r="AH236" i="8"/>
  <c r="AU169" i="3"/>
  <c r="AR169" i="3"/>
  <c r="S50" i="9"/>
  <c r="N49" i="5" s="1"/>
  <c r="AH61" i="8"/>
  <c r="AU47" i="3"/>
  <c r="AR47" i="3"/>
  <c r="S15" i="9"/>
  <c r="N14" i="5" s="1"/>
  <c r="AH14" i="8"/>
  <c r="AU12" i="3"/>
  <c r="AR12" i="3"/>
  <c r="R96" i="5"/>
  <c r="O96" i="5"/>
  <c r="AI216" i="8"/>
  <c r="AO216" i="8"/>
  <c r="S162" i="9"/>
  <c r="N161" i="5" s="1"/>
  <c r="AH222" i="8"/>
  <c r="AR159" i="3"/>
  <c r="AU159" i="3"/>
  <c r="S8" i="11"/>
  <c r="V7" i="5"/>
  <c r="S7" i="5"/>
  <c r="T8" i="11" s="1"/>
  <c r="O130" i="5"/>
  <c r="R130" i="5"/>
  <c r="AO93" i="8"/>
  <c r="AI93" i="8"/>
  <c r="AO83" i="8"/>
  <c r="AI83" i="8"/>
  <c r="O145" i="5"/>
  <c r="R145" i="5"/>
  <c r="AI218" i="8"/>
  <c r="AO218" i="8"/>
  <c r="AO57" i="8"/>
  <c r="AI57" i="8"/>
  <c r="R123" i="5"/>
  <c r="O123" i="5"/>
  <c r="R68" i="5"/>
  <c r="O68" i="5"/>
  <c r="S9" i="9"/>
  <c r="N8" i="5" s="1"/>
  <c r="AH5" i="8"/>
  <c r="AR6" i="3"/>
  <c r="AU6" i="3"/>
  <c r="X11" i="2"/>
  <c r="S54" i="9"/>
  <c r="N53" i="5" s="1"/>
  <c r="AH68" i="8"/>
  <c r="AU51" i="3"/>
  <c r="AR51" i="3"/>
  <c r="R108" i="5"/>
  <c r="O108" i="5"/>
  <c r="R33" i="5"/>
  <c r="O33" i="5"/>
  <c r="AI224" i="8"/>
  <c r="AO224" i="8"/>
  <c r="AI282" i="8"/>
  <c r="AO282" i="8"/>
  <c r="R38" i="5"/>
  <c r="O38" i="5"/>
  <c r="O67" i="5"/>
  <c r="R67" i="5"/>
  <c r="R40" i="5"/>
  <c r="O40" i="5"/>
  <c r="O56" i="5"/>
  <c r="R56" i="5"/>
  <c r="S99" i="9"/>
  <c r="N98" i="5" s="1"/>
  <c r="AH128" i="8"/>
  <c r="AR96" i="3"/>
  <c r="AU96" i="3"/>
  <c r="R41" i="5"/>
  <c r="O41" i="5"/>
  <c r="AO269" i="8"/>
  <c r="AI269" i="8"/>
  <c r="AO16" i="8"/>
  <c r="AI16" i="8"/>
  <c r="AI256" i="8"/>
  <c r="AO256" i="8"/>
  <c r="AO91" i="8"/>
  <c r="AI91" i="8"/>
  <c r="AO250" i="8"/>
  <c r="AI250" i="8"/>
  <c r="S14" i="11"/>
  <c r="V13" i="5"/>
  <c r="S13" i="5"/>
  <c r="T14" i="11" s="1"/>
  <c r="AO182" i="8"/>
  <c r="AI182" i="8"/>
  <c r="S31" i="10"/>
  <c r="AH265" i="8"/>
  <c r="AR196" i="3"/>
  <c r="AU196" i="3"/>
  <c r="AO114" i="8"/>
  <c r="AI114" i="8"/>
  <c r="AI276" i="8"/>
  <c r="AO276" i="8"/>
  <c r="S173" i="9"/>
  <c r="N172" i="5" s="1"/>
  <c r="AH237" i="8"/>
  <c r="AU170" i="3"/>
  <c r="AR170" i="3"/>
  <c r="S121" i="9"/>
  <c r="N120" i="5" s="1"/>
  <c r="AH159" i="8"/>
  <c r="AU118" i="3"/>
  <c r="AR118" i="3"/>
  <c r="O125" i="5"/>
  <c r="R125" i="5"/>
  <c r="AI70" i="8"/>
  <c r="AO70" i="8"/>
  <c r="R135" i="5"/>
  <c r="O135" i="5"/>
  <c r="R12" i="5"/>
  <c r="O12" i="5"/>
  <c r="R58" i="5"/>
  <c r="O58" i="5"/>
  <c r="R87" i="5"/>
  <c r="O87" i="5"/>
  <c r="AI266" i="8"/>
  <c r="AO266" i="8"/>
  <c r="AI94" i="8"/>
  <c r="AO94" i="8"/>
  <c r="S40" i="11"/>
  <c r="S39" i="5"/>
  <c r="T40" i="11" s="1"/>
  <c r="AI274" i="8"/>
  <c r="AO274" i="8"/>
  <c r="R25" i="5"/>
  <c r="O25" i="5"/>
  <c r="AO183" i="8"/>
  <c r="AI183" i="8"/>
  <c r="O143" i="5"/>
  <c r="R143" i="5"/>
  <c r="O157" i="5"/>
  <c r="R157" i="5"/>
  <c r="S114" i="11"/>
  <c r="V113" i="5"/>
  <c r="S113" i="5"/>
  <c r="T114" i="11" s="1"/>
  <c r="R72" i="5"/>
  <c r="O72" i="5"/>
  <c r="O65" i="5"/>
  <c r="R65" i="5"/>
  <c r="S12" i="11"/>
  <c r="S11" i="5"/>
  <c r="T12" i="11" s="1"/>
  <c r="AO210" i="8"/>
  <c r="AI210" i="8"/>
  <c r="AO30" i="8"/>
  <c r="AI30" i="8"/>
  <c r="AO27" i="8"/>
  <c r="AI27" i="8"/>
  <c r="AO37" i="8"/>
  <c r="AI37" i="8"/>
  <c r="AO59" i="8"/>
  <c r="AI59" i="8"/>
  <c r="R159" i="5"/>
  <c r="O159" i="5"/>
  <c r="R45" i="5"/>
  <c r="O45" i="5"/>
  <c r="AO52" i="8"/>
  <c r="AI52" i="8"/>
  <c r="AO148" i="8"/>
  <c r="AI148" i="8"/>
  <c r="AO244" i="8"/>
  <c r="AI244" i="8"/>
  <c r="AO271" i="8"/>
  <c r="AI271" i="8"/>
  <c r="AI268" i="8"/>
  <c r="AO268" i="8"/>
  <c r="AO58" i="8"/>
  <c r="AI58" i="8"/>
  <c r="AI259" i="8"/>
  <c r="AO259" i="8"/>
  <c r="AO40" i="8"/>
  <c r="AI40" i="8"/>
  <c r="AO264" i="8"/>
  <c r="AI264" i="8"/>
  <c r="AO124" i="8"/>
  <c r="AI124" i="8"/>
  <c r="AO38" i="8"/>
  <c r="AI38" i="8"/>
  <c r="O163" i="5"/>
  <c r="R163" i="5"/>
  <c r="S106" i="11"/>
  <c r="S105" i="5"/>
  <c r="T106" i="11" s="1"/>
  <c r="V105" i="5"/>
  <c r="R158" i="5"/>
  <c r="O158" i="5"/>
  <c r="R103" i="5"/>
  <c r="O103" i="5"/>
  <c r="S125" i="11"/>
  <c r="S124" i="5"/>
  <c r="T125" i="11" s="1"/>
  <c r="V124" i="5"/>
  <c r="R127" i="5"/>
  <c r="O127" i="5"/>
  <c r="AO229" i="8"/>
  <c r="AI229" i="8"/>
  <c r="R74" i="5"/>
  <c r="O74" i="5"/>
  <c r="AI145" i="8"/>
  <c r="AO145" i="8"/>
  <c r="S166" i="9"/>
  <c r="N165" i="5" s="1"/>
  <c r="AH228" i="8"/>
  <c r="AR163" i="3"/>
  <c r="AU163" i="3"/>
  <c r="AD17" i="5"/>
  <c r="AA17" i="5"/>
  <c r="S118" i="11"/>
  <c r="S117" i="5"/>
  <c r="T118" i="11" s="1"/>
  <c r="V117" i="5"/>
  <c r="Y23" i="5"/>
  <c r="Y24" i="5" s="1"/>
  <c r="Y25" i="5" s="1"/>
  <c r="Z22" i="5"/>
  <c r="R5" i="5"/>
  <c r="O5" i="5"/>
  <c r="S76" i="9"/>
  <c r="N75" i="5" s="1"/>
  <c r="AH96" i="8"/>
  <c r="AU73" i="3"/>
  <c r="AR73" i="3"/>
  <c r="R55" i="5"/>
  <c r="O55" i="5"/>
  <c r="S79" i="11"/>
  <c r="V78" i="5"/>
  <c r="S78" i="5"/>
  <c r="T79" i="11" s="1"/>
  <c r="S23" i="10"/>
  <c r="AH257" i="8"/>
  <c r="AU188" i="3"/>
  <c r="AR188" i="3"/>
  <c r="S122" i="11"/>
  <c r="V121" i="5"/>
  <c r="S121" i="5"/>
  <c r="T122" i="11" s="1"/>
  <c r="AO123" i="8"/>
  <c r="AI123" i="8"/>
  <c r="R73" i="5"/>
  <c r="O73" i="5"/>
  <c r="AO41" i="8"/>
  <c r="AI41" i="8"/>
  <c r="AO60" i="8"/>
  <c r="AI60" i="8"/>
  <c r="S91" i="9"/>
  <c r="N90" i="5" s="1"/>
  <c r="AH117" i="8"/>
  <c r="AU88" i="3"/>
  <c r="AR88" i="3"/>
  <c r="S145" i="9"/>
  <c r="N144" i="5" s="1"/>
  <c r="AU142" i="3"/>
  <c r="AR142" i="3"/>
  <c r="R136" i="5"/>
  <c r="O136" i="5"/>
  <c r="AL11" i="5"/>
  <c r="AI11" i="5"/>
  <c r="AO272" i="8"/>
  <c r="AI272" i="8"/>
  <c r="AO113" i="8"/>
  <c r="AI113" i="8"/>
  <c r="AO151" i="8"/>
  <c r="AI151" i="8"/>
  <c r="AO251" i="8"/>
  <c r="AI251" i="8"/>
  <c r="R153" i="5"/>
  <c r="O153" i="5"/>
  <c r="R27" i="5"/>
  <c r="O27" i="5"/>
  <c r="R24" i="5"/>
  <c r="O24" i="5"/>
  <c r="O31" i="5"/>
  <c r="R31" i="5"/>
  <c r="R47" i="5"/>
  <c r="O47" i="5"/>
  <c r="AI240" i="8"/>
  <c r="AO240" i="8"/>
  <c r="O43" i="5"/>
  <c r="R43" i="5"/>
  <c r="R112" i="5"/>
  <c r="O112" i="5"/>
  <c r="S65" i="9"/>
  <c r="N64" i="5" s="1"/>
  <c r="AH82" i="8"/>
  <c r="AU62" i="3"/>
  <c r="AR62" i="3"/>
  <c r="AO106" i="8"/>
  <c r="AI106" i="8"/>
  <c r="AI241" i="8"/>
  <c r="AO241" i="8"/>
  <c r="R148" i="5"/>
  <c r="O148" i="5"/>
  <c r="R46" i="5"/>
  <c r="O46" i="5"/>
  <c r="AI249" i="8"/>
  <c r="AO249" i="8"/>
  <c r="AO181" i="8"/>
  <c r="AI181" i="8"/>
  <c r="AO279" i="8"/>
  <c r="AI279" i="8"/>
  <c r="AO112" i="8"/>
  <c r="AI112" i="8"/>
  <c r="R34" i="5"/>
  <c r="O34" i="5"/>
  <c r="O94" i="5"/>
  <c r="R94" i="5"/>
  <c r="R32" i="5"/>
  <c r="O32" i="5"/>
  <c r="AI285" i="8"/>
  <c r="AO285" i="8"/>
  <c r="AO213" i="8"/>
  <c r="AI213" i="8"/>
  <c r="AI25" i="8"/>
  <c r="AO25" i="8"/>
  <c r="AO115" i="8"/>
  <c r="AI115" i="8"/>
  <c r="R52" i="5"/>
  <c r="O52" i="5"/>
  <c r="R35" i="5"/>
  <c r="O35" i="5"/>
  <c r="S77" i="9"/>
  <c r="N76" i="5" s="1"/>
  <c r="AU74" i="3"/>
  <c r="AR74" i="3"/>
  <c r="AO206" i="8"/>
  <c r="AI206" i="8"/>
  <c r="S120" i="9"/>
  <c r="N119" i="5" s="1"/>
  <c r="AH158" i="8"/>
  <c r="AR117" i="3"/>
  <c r="AU117" i="3"/>
  <c r="R86" i="5"/>
  <c r="O86" i="5"/>
  <c r="S153" i="9"/>
  <c r="N152" i="5" s="1"/>
  <c r="AH207" i="8"/>
  <c r="AU150" i="3"/>
  <c r="AR150" i="3"/>
  <c r="AI275" i="8"/>
  <c r="AO275" i="8"/>
  <c r="AI176" i="8"/>
  <c r="AO176" i="8"/>
  <c r="AO278" i="8"/>
  <c r="AI278" i="8"/>
  <c r="AO35" i="8"/>
  <c r="AI35" i="8"/>
  <c r="S52" i="10"/>
  <c r="AH286" i="8"/>
  <c r="AU217" i="3"/>
  <c r="AR217" i="3"/>
  <c r="R82" i="5"/>
  <c r="O82" i="5"/>
  <c r="AI137" i="8"/>
  <c r="AO137" i="8"/>
  <c r="AI169" i="8"/>
  <c r="AO169" i="8"/>
  <c r="AI283" i="8"/>
  <c r="AO283" i="8"/>
  <c r="X12" i="2"/>
  <c r="R134" i="5"/>
  <c r="O134" i="5"/>
  <c r="R85" i="5"/>
  <c r="O85" i="5"/>
  <c r="AO186" i="8"/>
  <c r="AI186" i="8"/>
  <c r="AO146" i="8"/>
  <c r="AI146" i="8"/>
  <c r="AO107" i="8"/>
  <c r="AI107" i="8"/>
  <c r="AO230" i="8"/>
  <c r="AI230" i="8"/>
  <c r="R92" i="5"/>
  <c r="O92" i="5"/>
  <c r="O156" i="5"/>
  <c r="R156" i="5"/>
  <c r="R22" i="5"/>
  <c r="O22" i="5"/>
  <c r="O88" i="5"/>
  <c r="R88" i="5"/>
  <c r="X8" i="2"/>
  <c r="AI15" i="8"/>
  <c r="AO15" i="8"/>
  <c r="AI288" i="8"/>
  <c r="AO288" i="8"/>
  <c r="AO292" i="8"/>
  <c r="AI292" i="8"/>
  <c r="AO174" i="8"/>
  <c r="AI174" i="8"/>
  <c r="S134" i="11"/>
  <c r="V133" i="5"/>
  <c r="S133" i="5"/>
  <c r="T134" i="11" s="1"/>
  <c r="S31" i="9"/>
  <c r="N30" i="5" s="1"/>
  <c r="AH36" i="8"/>
  <c r="AU28" i="3"/>
  <c r="AR28" i="3"/>
  <c r="O115" i="5"/>
  <c r="R115" i="5"/>
  <c r="S150" i="9"/>
  <c r="N149" i="5" s="1"/>
  <c r="AH189" i="8"/>
  <c r="AR147" i="3"/>
  <c r="AU147" i="3"/>
  <c r="AO51" i="8"/>
  <c r="AI51" i="8"/>
  <c r="AO252" i="8"/>
  <c r="AI252" i="8"/>
  <c r="AO69" i="8"/>
  <c r="AI69" i="8"/>
  <c r="AO105" i="8"/>
  <c r="AI105" i="8"/>
  <c r="AI217" i="8"/>
  <c r="AO217" i="8"/>
  <c r="O129" i="5"/>
  <c r="R129" i="5"/>
  <c r="AI136" i="8"/>
  <c r="AO136" i="8"/>
  <c r="S90" i="11"/>
  <c r="V89" i="5"/>
  <c r="S89" i="5"/>
  <c r="T90" i="11" s="1"/>
  <c r="AO50" i="8"/>
  <c r="AI50" i="8"/>
  <c r="R151" i="5"/>
  <c r="O151" i="5"/>
  <c r="S139" i="9"/>
  <c r="N138" i="5" s="1"/>
  <c r="AR136" i="3"/>
  <c r="AU136" i="3"/>
  <c r="AO139" i="8"/>
  <c r="AI139" i="8"/>
  <c r="AI295" i="8"/>
  <c r="AO295" i="8"/>
  <c r="AI281" i="8"/>
  <c r="AO281" i="8"/>
  <c r="AO170" i="8"/>
  <c r="AI170" i="8"/>
  <c r="O131" i="5"/>
  <c r="R131" i="5"/>
  <c r="R29" i="5"/>
  <c r="O29" i="5"/>
  <c r="AI95" i="8"/>
  <c r="AO95" i="8"/>
  <c r="R28" i="5"/>
  <c r="O28" i="5"/>
  <c r="S92" i="11"/>
  <c r="S91" i="5"/>
  <c r="T92" i="11" s="1"/>
  <c r="V91" i="5"/>
  <c r="R104" i="5"/>
  <c r="O104" i="5"/>
  <c r="O126" i="5"/>
  <c r="R126" i="5"/>
  <c r="AO147" i="8"/>
  <c r="AI147" i="8"/>
  <c r="R44" i="5"/>
  <c r="O44" i="5"/>
  <c r="R137" i="5"/>
  <c r="O137" i="5"/>
  <c r="R110" i="5"/>
  <c r="O110" i="5"/>
  <c r="R83" i="5"/>
  <c r="O83" i="5"/>
  <c r="O167" i="5"/>
  <c r="R167" i="5"/>
  <c r="R15" i="5"/>
  <c r="O15" i="5"/>
  <c r="S16" i="11" l="1"/>
  <c r="V15" i="5"/>
  <c r="S15" i="5"/>
  <c r="T16" i="11" s="1"/>
  <c r="R119" i="5"/>
  <c r="O119" i="5"/>
  <c r="S8" i="12"/>
  <c r="Z7" i="5"/>
  <c r="W7" i="5"/>
  <c r="T8" i="12" s="1"/>
  <c r="S169" i="11"/>
  <c r="V168" i="5"/>
  <c r="S168" i="5"/>
  <c r="T169" i="11" s="1"/>
  <c r="O71" i="5"/>
  <c r="R71" i="5"/>
  <c r="S135" i="11"/>
  <c r="V134" i="5"/>
  <c r="S134" i="5"/>
  <c r="T135" i="11" s="1"/>
  <c r="AO207" i="8"/>
  <c r="AI207" i="8"/>
  <c r="S33" i="11"/>
  <c r="V32" i="5"/>
  <c r="S32" i="5"/>
  <c r="T33" i="11" s="1"/>
  <c r="S149" i="11"/>
  <c r="V148" i="5"/>
  <c r="S148" i="5"/>
  <c r="T149" i="11" s="1"/>
  <c r="R64" i="5"/>
  <c r="O64" i="5"/>
  <c r="S28" i="11"/>
  <c r="V27" i="5"/>
  <c r="S27" i="5"/>
  <c r="T28" i="11" s="1"/>
  <c r="S79" i="12"/>
  <c r="W78" i="5"/>
  <c r="T79" i="12" s="1"/>
  <c r="S104" i="11"/>
  <c r="V103" i="5"/>
  <c r="S103" i="5"/>
  <c r="T104" i="11" s="1"/>
  <c r="S88" i="11"/>
  <c r="V87" i="5"/>
  <c r="S87" i="5"/>
  <c r="T88" i="11" s="1"/>
  <c r="S14" i="12"/>
  <c r="W13" i="5"/>
  <c r="T14" i="12" s="1"/>
  <c r="Z13" i="5"/>
  <c r="S34" i="11"/>
  <c r="S33" i="5"/>
  <c r="T34" i="11" s="1"/>
  <c r="S131" i="11"/>
  <c r="V130" i="5"/>
  <c r="S130" i="5"/>
  <c r="T131" i="11" s="1"/>
  <c r="S97" i="11"/>
  <c r="V96" i="5"/>
  <c r="S96" i="5"/>
  <c r="T97" i="11" s="1"/>
  <c r="R49" i="5"/>
  <c r="O49" i="5"/>
  <c r="S94" i="11"/>
  <c r="S93" i="5"/>
  <c r="T94" i="11" s="1"/>
  <c r="V93" i="5"/>
  <c r="S67" i="11"/>
  <c r="V66" i="5"/>
  <c r="S66" i="5"/>
  <c r="T67" i="11" s="1"/>
  <c r="S78" i="11"/>
  <c r="V77" i="5"/>
  <c r="S77" i="5"/>
  <c r="T78" i="11" s="1"/>
  <c r="S71" i="11"/>
  <c r="S70" i="5"/>
  <c r="T71" i="11" s="1"/>
  <c r="V70" i="5"/>
  <c r="S129" i="11"/>
  <c r="S128" i="5"/>
  <c r="T129" i="11" s="1"/>
  <c r="V128" i="5"/>
  <c r="AO72" i="8"/>
  <c r="AI72" i="8"/>
  <c r="AO135" i="8"/>
  <c r="AI135" i="8"/>
  <c r="R162" i="5"/>
  <c r="O162" i="5"/>
  <c r="O95" i="5"/>
  <c r="R95" i="5"/>
  <c r="AO18" i="8"/>
  <c r="AI18" i="8"/>
  <c r="AO81" i="8"/>
  <c r="AI81" i="8"/>
  <c r="S138" i="11"/>
  <c r="S137" i="5"/>
  <c r="T138" i="11" s="1"/>
  <c r="V137" i="5"/>
  <c r="S116" i="11"/>
  <c r="V115" i="5"/>
  <c r="S115" i="5"/>
  <c r="T116" i="11" s="1"/>
  <c r="O75" i="5"/>
  <c r="R75" i="5"/>
  <c r="S10" i="11"/>
  <c r="S9" i="5"/>
  <c r="T10" i="11" s="1"/>
  <c r="AL14" i="5"/>
  <c r="AI14" i="5"/>
  <c r="AO125" i="8"/>
  <c r="AI125" i="8"/>
  <c r="S168" i="11"/>
  <c r="V167" i="5"/>
  <c r="S167" i="5"/>
  <c r="T168" i="11" s="1"/>
  <c r="S30" i="11"/>
  <c r="V29" i="5"/>
  <c r="S29" i="5"/>
  <c r="T30" i="11" s="1"/>
  <c r="S105" i="11"/>
  <c r="S104" i="5"/>
  <c r="T105" i="11" s="1"/>
  <c r="V104" i="5"/>
  <c r="S95" i="11"/>
  <c r="V94" i="5"/>
  <c r="S94" i="5"/>
  <c r="T95" i="11" s="1"/>
  <c r="R144" i="5"/>
  <c r="O144" i="5"/>
  <c r="S6" i="11"/>
  <c r="S5" i="5"/>
  <c r="T6" i="11" s="1"/>
  <c r="V5" i="5"/>
  <c r="S46" i="11"/>
  <c r="V45" i="5"/>
  <c r="S45" i="5"/>
  <c r="T46" i="11" s="1"/>
  <c r="S114" i="12"/>
  <c r="W113" i="5"/>
  <c r="T114" i="12" s="1"/>
  <c r="S126" i="11"/>
  <c r="S125" i="5"/>
  <c r="T126" i="11" s="1"/>
  <c r="V125" i="5"/>
  <c r="AI128" i="8"/>
  <c r="AO128" i="8"/>
  <c r="S124" i="11"/>
  <c r="S123" i="5"/>
  <c r="T124" i="11" s="1"/>
  <c r="S147" i="12"/>
  <c r="W146" i="5"/>
  <c r="T147" i="12" s="1"/>
  <c r="S142" i="11"/>
  <c r="V141" i="5"/>
  <c r="S141" i="5"/>
  <c r="T142" i="11" s="1"/>
  <c r="S37" i="11"/>
  <c r="V36" i="5"/>
  <c r="S36" i="5"/>
  <c r="T37" i="11" s="1"/>
  <c r="S165" i="11"/>
  <c r="V164" i="5"/>
  <c r="S164" i="5"/>
  <c r="T165" i="11" s="1"/>
  <c r="O57" i="5"/>
  <c r="R57" i="5"/>
  <c r="R102" i="5"/>
  <c r="O102" i="5"/>
  <c r="AI3" i="8"/>
  <c r="AO3" i="8"/>
  <c r="AR7" i="8"/>
  <c r="AO258" i="8"/>
  <c r="AI258" i="8"/>
  <c r="AO74" i="8"/>
  <c r="AI74" i="8"/>
  <c r="AO163" i="8"/>
  <c r="AI163" i="8"/>
  <c r="AI103" i="8"/>
  <c r="AO103" i="8"/>
  <c r="R84" i="5"/>
  <c r="O84" i="5"/>
  <c r="R18" i="5"/>
  <c r="O18" i="5"/>
  <c r="R63" i="5"/>
  <c r="O63" i="5"/>
  <c r="AI129" i="8"/>
  <c r="AO129" i="8"/>
  <c r="S90" i="12"/>
  <c r="W89" i="5"/>
  <c r="T90" i="12" s="1"/>
  <c r="O152" i="5"/>
  <c r="R152" i="5"/>
  <c r="S122" i="12"/>
  <c r="W121" i="5"/>
  <c r="T122" i="12" s="1"/>
  <c r="S128" i="11"/>
  <c r="S127" i="5"/>
  <c r="T128" i="11" s="1"/>
  <c r="S48" i="11"/>
  <c r="S47" i="5"/>
  <c r="T48" i="11" s="1"/>
  <c r="S125" i="12"/>
  <c r="W124" i="5"/>
  <c r="T125" i="12" s="1"/>
  <c r="S26" i="11"/>
  <c r="S25" i="5"/>
  <c r="T26" i="11" s="1"/>
  <c r="S59" i="11"/>
  <c r="V58" i="5"/>
  <c r="S58" i="5"/>
  <c r="T59" i="11" s="1"/>
  <c r="R98" i="5"/>
  <c r="O98" i="5"/>
  <c r="S39" i="11"/>
  <c r="S38" i="5"/>
  <c r="T39" i="11" s="1"/>
  <c r="S109" i="11"/>
  <c r="V108" i="5"/>
  <c r="S108" i="5"/>
  <c r="T109" i="11" s="1"/>
  <c r="S146" i="11"/>
  <c r="S145" i="5"/>
  <c r="T146" i="11" s="1"/>
  <c r="V145" i="5"/>
  <c r="S27" i="11"/>
  <c r="V26" i="5"/>
  <c r="S26" i="5"/>
  <c r="T27" i="11" s="1"/>
  <c r="S133" i="11"/>
  <c r="V132" i="5"/>
  <c r="S132" i="5"/>
  <c r="T133" i="11" s="1"/>
  <c r="S119" i="11"/>
  <c r="S118" i="5"/>
  <c r="T119" i="11" s="1"/>
  <c r="S63" i="11"/>
  <c r="V62" i="5"/>
  <c r="S62" i="5"/>
  <c r="T63" i="11" s="1"/>
  <c r="S140" i="12"/>
  <c r="W139" i="5"/>
  <c r="T140" i="12" s="1"/>
  <c r="S22" i="11"/>
  <c r="V21" i="5"/>
  <c r="S21" i="5"/>
  <c r="T22" i="11" s="1"/>
  <c r="AT9" i="5"/>
  <c r="AU9" i="5" s="1"/>
  <c r="AQ9" i="5"/>
  <c r="S49" i="11"/>
  <c r="V48" i="5"/>
  <c r="S48" i="5"/>
  <c r="T49" i="11" s="1"/>
  <c r="N6" i="5"/>
  <c r="S175" i="9"/>
  <c r="T175" i="9" s="1"/>
  <c r="R59" i="5"/>
  <c r="O59" i="5"/>
  <c r="R122" i="5"/>
  <c r="O122" i="5"/>
  <c r="R79" i="5"/>
  <c r="O79" i="5"/>
  <c r="O99" i="5"/>
  <c r="R99" i="5"/>
  <c r="R138" i="5"/>
  <c r="O138" i="5"/>
  <c r="X24" i="2"/>
  <c r="Y12" i="2" s="1"/>
  <c r="S154" i="11"/>
  <c r="S153" i="5"/>
  <c r="T154" i="11" s="1"/>
  <c r="V153" i="5"/>
  <c r="S159" i="11"/>
  <c r="V158" i="5"/>
  <c r="S158" i="5"/>
  <c r="T159" i="11" s="1"/>
  <c r="S84" i="11"/>
  <c r="V83" i="5"/>
  <c r="S83" i="5"/>
  <c r="T84" i="11" s="1"/>
  <c r="S130" i="11"/>
  <c r="S129" i="5"/>
  <c r="T130" i="11" s="1"/>
  <c r="V129" i="5"/>
  <c r="AO189" i="8"/>
  <c r="AI189" i="8"/>
  <c r="S89" i="11"/>
  <c r="V88" i="5"/>
  <c r="S88" i="5"/>
  <c r="T89" i="11" s="1"/>
  <c r="S87" i="11"/>
  <c r="S86" i="5"/>
  <c r="T87" i="11" s="1"/>
  <c r="V86" i="5"/>
  <c r="S32" i="11"/>
  <c r="S31" i="5"/>
  <c r="T32" i="11" s="1"/>
  <c r="S56" i="11"/>
  <c r="S55" i="5"/>
  <c r="T56" i="11" s="1"/>
  <c r="AE17" i="5"/>
  <c r="AH17" i="5"/>
  <c r="S106" i="12"/>
  <c r="W105" i="5"/>
  <c r="T106" i="12" s="1"/>
  <c r="S160" i="11"/>
  <c r="V159" i="5"/>
  <c r="S159" i="5"/>
  <c r="T160" i="11" s="1"/>
  <c r="S158" i="11"/>
  <c r="V157" i="5"/>
  <c r="S157" i="5"/>
  <c r="T158" i="11" s="1"/>
  <c r="AO237" i="8"/>
  <c r="AI237" i="8"/>
  <c r="AI265" i="8"/>
  <c r="AO265" i="8"/>
  <c r="S42" i="11"/>
  <c r="S41" i="5"/>
  <c r="T42" i="11" s="1"/>
  <c r="V41" i="5"/>
  <c r="S57" i="11"/>
  <c r="V56" i="5"/>
  <c r="S56" i="5"/>
  <c r="T57" i="11" s="1"/>
  <c r="AO222" i="8"/>
  <c r="AI222" i="8"/>
  <c r="AO14" i="8"/>
  <c r="AI14" i="8"/>
  <c r="AO236" i="8"/>
  <c r="AI236" i="8"/>
  <c r="AI79" i="8"/>
  <c r="AO79" i="8"/>
  <c r="S102" i="11"/>
  <c r="V101" i="5"/>
  <c r="S101" i="5"/>
  <c r="T102" i="11" s="1"/>
  <c r="S61" i="11"/>
  <c r="S60" i="5"/>
  <c r="T61" i="11" s="1"/>
  <c r="S51" i="11"/>
  <c r="V50" i="5"/>
  <c r="S50" i="5"/>
  <c r="T51" i="11" s="1"/>
  <c r="S82" i="11"/>
  <c r="S81" i="5"/>
  <c r="T82" i="11" s="1"/>
  <c r="V81" i="5"/>
  <c r="S110" i="11"/>
  <c r="S109" i="5"/>
  <c r="T110" i="11" s="1"/>
  <c r="S17" i="11"/>
  <c r="V16" i="5"/>
  <c r="S16" i="5"/>
  <c r="T17" i="11" s="1"/>
  <c r="S156" i="12"/>
  <c r="W155" i="5"/>
  <c r="T156" i="12" s="1"/>
  <c r="AO7" i="8"/>
  <c r="AI7" i="8"/>
  <c r="AO90" i="8"/>
  <c r="AI90" i="8"/>
  <c r="R165" i="5"/>
  <c r="O165" i="5"/>
  <c r="S55" i="11"/>
  <c r="S54" i="5"/>
  <c r="T55" i="11" s="1"/>
  <c r="V54" i="5"/>
  <c r="S143" i="11"/>
  <c r="V142" i="5"/>
  <c r="S142" i="5"/>
  <c r="T143" i="11" s="1"/>
  <c r="S117" i="11"/>
  <c r="S116" i="5"/>
  <c r="T117" i="11" s="1"/>
  <c r="V116" i="5"/>
  <c r="S134" i="12"/>
  <c r="W133" i="5"/>
  <c r="T134" i="12" s="1"/>
  <c r="S45" i="11"/>
  <c r="V44" i="5"/>
  <c r="S44" i="5"/>
  <c r="T45" i="11" s="1"/>
  <c r="S132" i="11"/>
  <c r="S131" i="5"/>
  <c r="T132" i="11" s="1"/>
  <c r="V131" i="5"/>
  <c r="S152" i="11"/>
  <c r="V151" i="5"/>
  <c r="S151" i="5"/>
  <c r="T152" i="11" s="1"/>
  <c r="S157" i="11"/>
  <c r="V156" i="5"/>
  <c r="S156" i="5"/>
  <c r="T157" i="11" s="1"/>
  <c r="S83" i="11"/>
  <c r="S82" i="5"/>
  <c r="T83" i="11" s="1"/>
  <c r="S127" i="11"/>
  <c r="V126" i="5"/>
  <c r="S126" i="5"/>
  <c r="T127" i="11" s="1"/>
  <c r="S92" i="12"/>
  <c r="W91" i="5"/>
  <c r="T92" i="12" s="1"/>
  <c r="S29" i="11"/>
  <c r="V28" i="5"/>
  <c r="S28" i="5"/>
  <c r="T29" i="11" s="1"/>
  <c r="R149" i="5"/>
  <c r="O149" i="5"/>
  <c r="S93" i="11"/>
  <c r="S92" i="5"/>
  <c r="T93" i="11" s="1"/>
  <c r="V92" i="5"/>
  <c r="AO286" i="8"/>
  <c r="AI286" i="8"/>
  <c r="O76" i="5"/>
  <c r="R76" i="5"/>
  <c r="S53" i="11"/>
  <c r="V52" i="5"/>
  <c r="S52" i="5"/>
  <c r="T53" i="11" s="1"/>
  <c r="S35" i="11"/>
  <c r="V34" i="5"/>
  <c r="S34" i="5"/>
  <c r="T35" i="11" s="1"/>
  <c r="S113" i="11"/>
  <c r="S112" i="5"/>
  <c r="T113" i="11" s="1"/>
  <c r="V112" i="5"/>
  <c r="AP11" i="5"/>
  <c r="AM11" i="5"/>
  <c r="AO117" i="8"/>
  <c r="AI117" i="8"/>
  <c r="S66" i="11"/>
  <c r="S65" i="5"/>
  <c r="T66" i="11" s="1"/>
  <c r="V65" i="5"/>
  <c r="S13" i="11"/>
  <c r="S12" i="5"/>
  <c r="T13" i="11" s="1"/>
  <c r="V12" i="5"/>
  <c r="O172" i="5"/>
  <c r="R172" i="5"/>
  <c r="AO5" i="8"/>
  <c r="AI5" i="8"/>
  <c r="R161" i="5"/>
  <c r="O161" i="5"/>
  <c r="O14" i="5"/>
  <c r="R14" i="5"/>
  <c r="O171" i="5"/>
  <c r="R171" i="5"/>
  <c r="O61" i="5"/>
  <c r="R61" i="5"/>
  <c r="AO253" i="8"/>
  <c r="AI253" i="8"/>
  <c r="S148" i="11"/>
  <c r="V147" i="5"/>
  <c r="S147" i="5"/>
  <c r="T148" i="11" s="1"/>
  <c r="S107" i="11"/>
  <c r="S106" i="5"/>
  <c r="T107" i="11" s="1"/>
  <c r="R10" i="5"/>
  <c r="O10" i="5"/>
  <c r="R69" i="5"/>
  <c r="O69" i="5"/>
  <c r="AO247" i="8"/>
  <c r="AI247" i="8"/>
  <c r="R140" i="5"/>
  <c r="O140" i="5"/>
  <c r="AO219" i="8"/>
  <c r="AI219" i="8"/>
  <c r="AO104" i="8"/>
  <c r="AI104" i="8"/>
  <c r="AO82" i="8"/>
  <c r="AI82" i="8"/>
  <c r="S118" i="12"/>
  <c r="W117" i="5"/>
  <c r="T118" i="12" s="1"/>
  <c r="S68" i="11"/>
  <c r="V67" i="5"/>
  <c r="S67" i="5"/>
  <c r="T68" i="11" s="1"/>
  <c r="AO61" i="8"/>
  <c r="AI61" i="8"/>
  <c r="S20" i="11"/>
  <c r="V19" i="5"/>
  <c r="S19" i="5"/>
  <c r="T20" i="11" s="1"/>
  <c r="S167" i="11"/>
  <c r="V166" i="5"/>
  <c r="S166" i="5"/>
  <c r="T167" i="11" s="1"/>
  <c r="R107" i="5"/>
  <c r="O107" i="5"/>
  <c r="AO223" i="8"/>
  <c r="AI223" i="8"/>
  <c r="S111" i="11"/>
  <c r="S110" i="5"/>
  <c r="T111" i="11" s="1"/>
  <c r="V110" i="5"/>
  <c r="S44" i="11"/>
  <c r="V43" i="5"/>
  <c r="S43" i="5"/>
  <c r="T44" i="11" s="1"/>
  <c r="O90" i="5"/>
  <c r="R90" i="5"/>
  <c r="S74" i="11"/>
  <c r="S73" i="5"/>
  <c r="T74" i="11" s="1"/>
  <c r="V73" i="5"/>
  <c r="AI257" i="8"/>
  <c r="AO257" i="8"/>
  <c r="AD22" i="5"/>
  <c r="AA22" i="5"/>
  <c r="S75" i="11"/>
  <c r="S74" i="5"/>
  <c r="T75" i="11" s="1"/>
  <c r="V74" i="5"/>
  <c r="S144" i="11"/>
  <c r="V143" i="5"/>
  <c r="S143" i="5"/>
  <c r="T144" i="11" s="1"/>
  <c r="AO159" i="8"/>
  <c r="AI159" i="8"/>
  <c r="AO68" i="8"/>
  <c r="AI68" i="8"/>
  <c r="R8" i="5"/>
  <c r="O8" i="5"/>
  <c r="S101" i="11"/>
  <c r="V100" i="5"/>
  <c r="S100" i="5"/>
  <c r="T101" i="11" s="1"/>
  <c r="S21" i="11"/>
  <c r="V20" i="5"/>
  <c r="S20" i="5"/>
  <c r="T21" i="11" s="1"/>
  <c r="S171" i="11"/>
  <c r="V170" i="5"/>
  <c r="S170" i="5"/>
  <c r="T171" i="11" s="1"/>
  <c r="S155" i="11"/>
  <c r="V154" i="5"/>
  <c r="S154" i="5"/>
  <c r="T155" i="11" s="1"/>
  <c r="S112" i="11"/>
  <c r="V111" i="5"/>
  <c r="S111" i="5"/>
  <c r="T112" i="11" s="1"/>
  <c r="S43" i="11"/>
  <c r="V42" i="5"/>
  <c r="S42" i="5"/>
  <c r="T43" i="11" s="1"/>
  <c r="S151" i="11"/>
  <c r="S150" i="5"/>
  <c r="T151" i="11" s="1"/>
  <c r="V150" i="5"/>
  <c r="S24" i="12"/>
  <c r="Z23" i="5"/>
  <c r="W23" i="5"/>
  <c r="T24" i="12" s="1"/>
  <c r="AI127" i="8"/>
  <c r="AO127" i="8"/>
  <c r="AI267" i="8"/>
  <c r="AO267" i="8"/>
  <c r="AO277" i="8"/>
  <c r="AI277" i="8"/>
  <c r="AI234" i="8"/>
  <c r="AO234" i="8"/>
  <c r="R160" i="5"/>
  <c r="O160" i="5"/>
  <c r="R80" i="5"/>
  <c r="O80" i="5"/>
  <c r="AI63" i="8"/>
  <c r="AO63" i="8"/>
  <c r="S73" i="11"/>
  <c r="V72" i="5"/>
  <c r="S72" i="5"/>
  <c r="T73" i="11" s="1"/>
  <c r="S69" i="11"/>
  <c r="S68" i="5"/>
  <c r="T69" i="11" s="1"/>
  <c r="S38" i="11"/>
  <c r="V37" i="5"/>
  <c r="S37" i="5"/>
  <c r="T38" i="11" s="1"/>
  <c r="AI36" i="8"/>
  <c r="AO36" i="8"/>
  <c r="R30" i="5"/>
  <c r="O30" i="5"/>
  <c r="S23" i="11"/>
  <c r="S22" i="5"/>
  <c r="T23" i="11" s="1"/>
  <c r="S86" i="11"/>
  <c r="V85" i="5"/>
  <c r="S85" i="5"/>
  <c r="T86" i="11" s="1"/>
  <c r="AO158" i="8"/>
  <c r="AI158" i="8"/>
  <c r="S36" i="11"/>
  <c r="V35" i="5"/>
  <c r="S35" i="5"/>
  <c r="T36" i="11" s="1"/>
  <c r="S47" i="11"/>
  <c r="V46" i="5"/>
  <c r="S46" i="5"/>
  <c r="T47" i="11" s="1"/>
  <c r="S25" i="11"/>
  <c r="V24" i="5"/>
  <c r="S24" i="5"/>
  <c r="T25" i="11" s="1"/>
  <c r="S137" i="11"/>
  <c r="V136" i="5"/>
  <c r="S136" i="5"/>
  <c r="T137" i="11" s="1"/>
  <c r="AO96" i="8"/>
  <c r="AI96" i="8"/>
  <c r="Y26" i="5"/>
  <c r="Y27" i="5" s="1"/>
  <c r="Y28" i="5" s="1"/>
  <c r="Y29" i="5" s="1"/>
  <c r="Y30" i="5" s="1"/>
  <c r="Z25" i="5"/>
  <c r="AO228" i="8"/>
  <c r="AI228" i="8"/>
  <c r="S164" i="11"/>
  <c r="V163" i="5"/>
  <c r="S163" i="5"/>
  <c r="T164" i="11" s="1"/>
  <c r="S136" i="11"/>
  <c r="S135" i="5"/>
  <c r="T136" i="11" s="1"/>
  <c r="V135" i="5"/>
  <c r="R120" i="5"/>
  <c r="O120" i="5"/>
  <c r="S41" i="11"/>
  <c r="V40" i="5"/>
  <c r="S40" i="5"/>
  <c r="T41" i="11" s="1"/>
  <c r="R53" i="5"/>
  <c r="O53" i="5"/>
  <c r="S115" i="11"/>
  <c r="S114" i="5"/>
  <c r="T115" i="11" s="1"/>
  <c r="AO92" i="8"/>
  <c r="AI92" i="8"/>
  <c r="AO140" i="8"/>
  <c r="AI140" i="8"/>
  <c r="R97" i="5"/>
  <c r="O97" i="5"/>
  <c r="R169" i="5"/>
  <c r="O169" i="5"/>
  <c r="R51" i="5"/>
  <c r="O51" i="5"/>
  <c r="Y9" i="2" l="1"/>
  <c r="Y10" i="2"/>
  <c r="Y31" i="5"/>
  <c r="Z30" i="5"/>
  <c r="S74" i="12"/>
  <c r="W73" i="5"/>
  <c r="T74" i="12" s="1"/>
  <c r="S70" i="11"/>
  <c r="S69" i="5"/>
  <c r="T70" i="11" s="1"/>
  <c r="V69" i="5"/>
  <c r="S29" i="12"/>
  <c r="Z28" i="5"/>
  <c r="W28" i="5"/>
  <c r="T29" i="12" s="1"/>
  <c r="S152" i="12"/>
  <c r="W151" i="5"/>
  <c r="T152" i="12" s="1"/>
  <c r="S158" i="12"/>
  <c r="W157" i="5"/>
  <c r="T158" i="12" s="1"/>
  <c r="AL17" i="5"/>
  <c r="AI17" i="5"/>
  <c r="S80" i="11"/>
  <c r="V79" i="5"/>
  <c r="S79" i="5"/>
  <c r="T80" i="11" s="1"/>
  <c r="S49" i="12"/>
  <c r="W48" i="5"/>
  <c r="T49" i="12" s="1"/>
  <c r="S133" i="12"/>
  <c r="W132" i="5"/>
  <c r="T133" i="12" s="1"/>
  <c r="AR8" i="8"/>
  <c r="S46" i="12"/>
  <c r="W45" i="5"/>
  <c r="T46" i="12" s="1"/>
  <c r="S131" i="12"/>
  <c r="W130" i="5"/>
  <c r="T131" i="12" s="1"/>
  <c r="S88" i="12"/>
  <c r="W87" i="5"/>
  <c r="T88" i="12" s="1"/>
  <c r="S135" i="12"/>
  <c r="W134" i="5"/>
  <c r="T135" i="12" s="1"/>
  <c r="AD7" i="5"/>
  <c r="AA7" i="5"/>
  <c r="S136" i="12"/>
  <c r="W135" i="5"/>
  <c r="T136" i="12" s="1"/>
  <c r="S43" i="12"/>
  <c r="W42" i="5"/>
  <c r="T43" i="12" s="1"/>
  <c r="S13" i="12"/>
  <c r="Z12" i="5"/>
  <c r="W12" i="5"/>
  <c r="T13" i="12" s="1"/>
  <c r="S73" i="12"/>
  <c r="W72" i="5"/>
  <c r="T73" i="12" s="1"/>
  <c r="S101" i="12"/>
  <c r="W100" i="5"/>
  <c r="T101" i="12" s="1"/>
  <c r="S98" i="11"/>
  <c r="V97" i="5"/>
  <c r="S97" i="5"/>
  <c r="T98" i="11" s="1"/>
  <c r="S161" i="11"/>
  <c r="V160" i="5"/>
  <c r="S160" i="5"/>
  <c r="T161" i="11" s="1"/>
  <c r="AD23" i="5"/>
  <c r="AA23" i="5"/>
  <c r="S75" i="12"/>
  <c r="W74" i="5"/>
  <c r="T75" i="12" s="1"/>
  <c r="S20" i="12"/>
  <c r="Z19" i="5"/>
  <c r="W19" i="5"/>
  <c r="T20" i="12" s="1"/>
  <c r="S148" i="12"/>
  <c r="W147" i="5"/>
  <c r="T148" i="12" s="1"/>
  <c r="S15" i="11"/>
  <c r="S14" i="5"/>
  <c r="T15" i="11" s="1"/>
  <c r="S102" i="12"/>
  <c r="W101" i="5"/>
  <c r="T102" i="12" s="1"/>
  <c r="S109" i="12"/>
  <c r="W108" i="5"/>
  <c r="T109" i="12" s="1"/>
  <c r="S126" i="12"/>
  <c r="W125" i="5"/>
  <c r="T126" i="12" s="1"/>
  <c r="S116" i="12"/>
  <c r="W115" i="5"/>
  <c r="T116" i="12" s="1"/>
  <c r="S28" i="12"/>
  <c r="Z27" i="5"/>
  <c r="W27" i="5"/>
  <c r="T28" i="12" s="1"/>
  <c r="S33" i="12"/>
  <c r="W32" i="5"/>
  <c r="T33" i="12" s="1"/>
  <c r="S81" i="11"/>
  <c r="V80" i="5"/>
  <c r="S80" i="5"/>
  <c r="T81" i="11" s="1"/>
  <c r="S47" i="12"/>
  <c r="W46" i="5"/>
  <c r="T47" i="12" s="1"/>
  <c r="S86" i="12"/>
  <c r="W85" i="5"/>
  <c r="T86" i="12" s="1"/>
  <c r="S171" i="12"/>
  <c r="W170" i="5"/>
  <c r="T171" i="12" s="1"/>
  <c r="S108" i="11"/>
  <c r="V107" i="5"/>
  <c r="S107" i="5"/>
  <c r="T108" i="11" s="1"/>
  <c r="S11" i="11"/>
  <c r="V10" i="5"/>
  <c r="S10" i="5"/>
  <c r="T11" i="11" s="1"/>
  <c r="AT11" i="5"/>
  <c r="AU11" i="5" s="1"/>
  <c r="AQ11" i="5"/>
  <c r="S53" i="12"/>
  <c r="W52" i="5"/>
  <c r="T53" i="12" s="1"/>
  <c r="S93" i="12"/>
  <c r="W92" i="5"/>
  <c r="T93" i="12" s="1"/>
  <c r="S132" i="12"/>
  <c r="W131" i="5"/>
  <c r="T132" i="12" s="1"/>
  <c r="S17" i="12"/>
  <c r="Z16" i="5"/>
  <c r="W16" i="5"/>
  <c r="T17" i="12" s="1"/>
  <c r="S51" i="12"/>
  <c r="W50" i="5"/>
  <c r="T51" i="12" s="1"/>
  <c r="S89" i="12"/>
  <c r="W88" i="5"/>
  <c r="T89" i="12" s="1"/>
  <c r="S84" i="12"/>
  <c r="W83" i="5"/>
  <c r="T84" i="12" s="1"/>
  <c r="S123" i="11"/>
  <c r="V122" i="5"/>
  <c r="S122" i="5"/>
  <c r="T123" i="11" s="1"/>
  <c r="S59" i="12"/>
  <c r="W58" i="5"/>
  <c r="T59" i="12" s="1"/>
  <c r="S153" i="11"/>
  <c r="V152" i="5"/>
  <c r="S152" i="5"/>
  <c r="T153" i="11" s="1"/>
  <c r="S37" i="12"/>
  <c r="W36" i="5"/>
  <c r="T37" i="12" s="1"/>
  <c r="S96" i="11"/>
  <c r="V95" i="5"/>
  <c r="S95" i="5"/>
  <c r="T96" i="11" s="1"/>
  <c r="S78" i="12"/>
  <c r="W77" i="5"/>
  <c r="T78" i="12" s="1"/>
  <c r="S72" i="11"/>
  <c r="S71" i="5"/>
  <c r="T72" i="11" s="1"/>
  <c r="AD25" i="5"/>
  <c r="AA25" i="5"/>
  <c r="S155" i="12"/>
  <c r="W154" i="5"/>
  <c r="T155" i="12" s="1"/>
  <c r="S154" i="12"/>
  <c r="W153" i="5"/>
  <c r="T154" i="12" s="1"/>
  <c r="S85" i="11"/>
  <c r="V84" i="5"/>
  <c r="S84" i="5"/>
  <c r="T85" i="11" s="1"/>
  <c r="S105" i="12"/>
  <c r="W104" i="5"/>
  <c r="T105" i="12" s="1"/>
  <c r="S52" i="11"/>
  <c r="V51" i="5"/>
  <c r="S51" i="5"/>
  <c r="T52" i="11" s="1"/>
  <c r="S164" i="12"/>
  <c r="W163" i="5"/>
  <c r="T164" i="12" s="1"/>
  <c r="S38" i="12"/>
  <c r="W37" i="5"/>
  <c r="T38" i="12" s="1"/>
  <c r="S151" i="12"/>
  <c r="W150" i="5"/>
  <c r="T151" i="12" s="1"/>
  <c r="S91" i="11"/>
  <c r="S90" i="5"/>
  <c r="T91" i="11" s="1"/>
  <c r="S113" i="12"/>
  <c r="W112" i="5"/>
  <c r="T113" i="12" s="1"/>
  <c r="S143" i="12"/>
  <c r="W142" i="5"/>
  <c r="T143" i="12" s="1"/>
  <c r="S166" i="11"/>
  <c r="V165" i="5"/>
  <c r="S165" i="5"/>
  <c r="T166" i="11" s="1"/>
  <c r="S160" i="12"/>
  <c r="W159" i="5"/>
  <c r="T160" i="12" s="1"/>
  <c r="S139" i="11"/>
  <c r="V138" i="5"/>
  <c r="S138" i="5"/>
  <c r="T139" i="11" s="1"/>
  <c r="S63" i="12"/>
  <c r="W62" i="5"/>
  <c r="T63" i="12" s="1"/>
  <c r="S27" i="12"/>
  <c r="Z26" i="5"/>
  <c r="W26" i="5"/>
  <c r="T27" i="12" s="1"/>
  <c r="S64" i="11"/>
  <c r="S63" i="5"/>
  <c r="T64" i="11" s="1"/>
  <c r="S145" i="11"/>
  <c r="S144" i="5"/>
  <c r="T145" i="11" s="1"/>
  <c r="V144" i="5"/>
  <c r="S30" i="12"/>
  <c r="Z29" i="5"/>
  <c r="W29" i="5"/>
  <c r="T30" i="12" s="1"/>
  <c r="AM14" i="5"/>
  <c r="AP14" i="5"/>
  <c r="S138" i="12"/>
  <c r="W137" i="5"/>
  <c r="T138" i="12" s="1"/>
  <c r="S129" i="12"/>
  <c r="W128" i="5"/>
  <c r="T129" i="12" s="1"/>
  <c r="S50" i="11"/>
  <c r="V49" i="5"/>
  <c r="S49" i="5"/>
  <c r="T50" i="11" s="1"/>
  <c r="S104" i="12"/>
  <c r="W103" i="5"/>
  <c r="T104" i="12" s="1"/>
  <c r="S120" i="11"/>
  <c r="S119" i="5"/>
  <c r="T120" i="11" s="1"/>
  <c r="S35" i="12"/>
  <c r="W34" i="5"/>
  <c r="T35" i="12" s="1"/>
  <c r="S54" i="11"/>
  <c r="V53" i="5"/>
  <c r="S53" i="5"/>
  <c r="T54" i="11" s="1"/>
  <c r="S137" i="12"/>
  <c r="W136" i="5"/>
  <c r="T137" i="12" s="1"/>
  <c r="S112" i="12"/>
  <c r="W111" i="5"/>
  <c r="T112" i="12" s="1"/>
  <c r="S111" i="12"/>
  <c r="W110" i="5"/>
  <c r="T111" i="12" s="1"/>
  <c r="S167" i="12"/>
  <c r="W166" i="5"/>
  <c r="T167" i="12" s="1"/>
  <c r="S141" i="11"/>
  <c r="V140" i="5"/>
  <c r="S140" i="5"/>
  <c r="T141" i="11" s="1"/>
  <c r="S162" i="11"/>
  <c r="S161" i="5"/>
  <c r="T162" i="11" s="1"/>
  <c r="V161" i="5"/>
  <c r="S66" i="12"/>
  <c r="W65" i="5"/>
  <c r="T66" i="12" s="1"/>
  <c r="S77" i="11"/>
  <c r="V76" i="5"/>
  <c r="S76" i="5"/>
  <c r="T77" i="11" s="1"/>
  <c r="S57" i="12"/>
  <c r="W56" i="5"/>
  <c r="T57" i="12" s="1"/>
  <c r="Y8" i="2"/>
  <c r="S100" i="11"/>
  <c r="V99" i="5"/>
  <c r="S99" i="5"/>
  <c r="T100" i="11" s="1"/>
  <c r="S60" i="11"/>
  <c r="V59" i="5"/>
  <c r="S59" i="5"/>
  <c r="T60" i="11" s="1"/>
  <c r="S103" i="11"/>
  <c r="V102" i="5"/>
  <c r="S102" i="5"/>
  <c r="T103" i="11" s="1"/>
  <c r="S6" i="12"/>
  <c r="Z5" i="5"/>
  <c r="W5" i="5"/>
  <c r="T6" i="12" s="1"/>
  <c r="AD13" i="5"/>
  <c r="AA13" i="5"/>
  <c r="S65" i="11"/>
  <c r="S64" i="5"/>
  <c r="T65" i="11" s="1"/>
  <c r="V64" i="5"/>
  <c r="S25" i="12"/>
  <c r="Z24" i="5"/>
  <c r="W24" i="5"/>
  <c r="T25" i="12" s="1"/>
  <c r="S36" i="12"/>
  <c r="W35" i="5"/>
  <c r="T36" i="12" s="1"/>
  <c r="S21" i="12"/>
  <c r="W20" i="5"/>
  <c r="T21" i="12" s="1"/>
  <c r="Z20" i="5"/>
  <c r="S9" i="11"/>
  <c r="V8" i="5"/>
  <c r="S8" i="5"/>
  <c r="T9" i="11" s="1"/>
  <c r="S144" i="12"/>
  <c r="W143" i="5"/>
  <c r="T144" i="12" s="1"/>
  <c r="AE22" i="5"/>
  <c r="AH22" i="5"/>
  <c r="S62" i="11"/>
  <c r="V61" i="5"/>
  <c r="S61" i="5"/>
  <c r="T62" i="11" s="1"/>
  <c r="S173" i="11"/>
  <c r="V172" i="5"/>
  <c r="S172" i="5"/>
  <c r="T173" i="11" s="1"/>
  <c r="S157" i="12"/>
  <c r="W156" i="5"/>
  <c r="T157" i="12" s="1"/>
  <c r="S55" i="12"/>
  <c r="W54" i="5"/>
  <c r="T55" i="12" s="1"/>
  <c r="S159" i="12"/>
  <c r="W158" i="5"/>
  <c r="T159" i="12" s="1"/>
  <c r="Y19" i="2"/>
  <c r="Y22" i="2"/>
  <c r="Y17" i="2"/>
  <c r="Y23" i="2"/>
  <c r="Y16" i="2"/>
  <c r="Y20" i="2"/>
  <c r="Y21" i="2"/>
  <c r="Y18" i="2"/>
  <c r="Y15" i="2"/>
  <c r="S22" i="12"/>
  <c r="Z21" i="5"/>
  <c r="W21" i="5"/>
  <c r="T22" i="12" s="1"/>
  <c r="S146" i="12"/>
  <c r="W145" i="5"/>
  <c r="T146" i="12" s="1"/>
  <c r="S19" i="11"/>
  <c r="V18" i="5"/>
  <c r="S18" i="5"/>
  <c r="T19" i="11" s="1"/>
  <c r="S58" i="11"/>
  <c r="V57" i="5"/>
  <c r="S57" i="5"/>
  <c r="T58" i="11" s="1"/>
  <c r="S165" i="12"/>
  <c r="W164" i="5"/>
  <c r="T165" i="12" s="1"/>
  <c r="S142" i="12"/>
  <c r="W141" i="5"/>
  <c r="T142" i="12" s="1"/>
  <c r="S95" i="12"/>
  <c r="W94" i="5"/>
  <c r="T95" i="12" s="1"/>
  <c r="S163" i="11"/>
  <c r="S162" i="5"/>
  <c r="T163" i="11" s="1"/>
  <c r="V162" i="5"/>
  <c r="S67" i="12"/>
  <c r="W66" i="5"/>
  <c r="T67" i="12" s="1"/>
  <c r="S97" i="12"/>
  <c r="W96" i="5"/>
  <c r="T97" i="12" s="1"/>
  <c r="S169" i="12"/>
  <c r="W168" i="5"/>
  <c r="T169" i="12" s="1"/>
  <c r="S16" i="12"/>
  <c r="W15" i="5"/>
  <c r="T16" i="12" s="1"/>
  <c r="Z15" i="5"/>
  <c r="S170" i="11"/>
  <c r="S169" i="5"/>
  <c r="T170" i="11" s="1"/>
  <c r="V169" i="5"/>
  <c r="S31" i="11"/>
  <c r="S30" i="5"/>
  <c r="T31" i="11" s="1"/>
  <c r="S172" i="11"/>
  <c r="S171" i="5"/>
  <c r="T172" i="11" s="1"/>
  <c r="V171" i="5"/>
  <c r="S117" i="12"/>
  <c r="W116" i="5"/>
  <c r="T117" i="12" s="1"/>
  <c r="S94" i="12"/>
  <c r="W93" i="5"/>
  <c r="T94" i="12" s="1"/>
  <c r="S41" i="12"/>
  <c r="W40" i="5"/>
  <c r="T41" i="12" s="1"/>
  <c r="S121" i="11"/>
  <c r="V120" i="5"/>
  <c r="S120" i="5"/>
  <c r="T121" i="11" s="1"/>
  <c r="S44" i="12"/>
  <c r="W43" i="5"/>
  <c r="T44" i="12" s="1"/>
  <c r="S68" i="12"/>
  <c r="W67" i="5"/>
  <c r="T68" i="12" s="1"/>
  <c r="S150" i="11"/>
  <c r="S149" i="5"/>
  <c r="T150" i="11" s="1"/>
  <c r="V149" i="5"/>
  <c r="S127" i="12"/>
  <c r="W126" i="5"/>
  <c r="T127" i="12" s="1"/>
  <c r="S45" i="12"/>
  <c r="W44" i="5"/>
  <c r="T45" i="12" s="1"/>
  <c r="S82" i="12"/>
  <c r="W81" i="5"/>
  <c r="T82" i="12" s="1"/>
  <c r="S42" i="12"/>
  <c r="W41" i="5"/>
  <c r="T42" i="12" s="1"/>
  <c r="S87" i="12"/>
  <c r="W86" i="5"/>
  <c r="T87" i="12" s="1"/>
  <c r="S130" i="12"/>
  <c r="W129" i="5"/>
  <c r="T130" i="12" s="1"/>
  <c r="Y14" i="2"/>
  <c r="R6" i="5"/>
  <c r="O6" i="5"/>
  <c r="C9" i="6"/>
  <c r="N174" i="5"/>
  <c r="C8" i="6"/>
  <c r="S99" i="11"/>
  <c r="S98" i="5"/>
  <c r="T99" i="11" s="1"/>
  <c r="Y11" i="2"/>
  <c r="S168" i="12"/>
  <c r="W167" i="5"/>
  <c r="T168" i="12" s="1"/>
  <c r="S76" i="11"/>
  <c r="S75" i="5"/>
  <c r="T76" i="11" s="1"/>
  <c r="V75" i="5"/>
  <c r="Y13" i="2"/>
  <c r="S71" i="12"/>
  <c r="W70" i="5"/>
  <c r="T71" i="12" s="1"/>
  <c r="S149" i="12"/>
  <c r="W148" i="5"/>
  <c r="T149" i="12" s="1"/>
  <c r="I9" i="6" l="1"/>
  <c r="S9" i="12"/>
  <c r="W8" i="5"/>
  <c r="T9" i="12" s="1"/>
  <c r="Z8" i="5"/>
  <c r="I8" i="6"/>
  <c r="AA21" i="5"/>
  <c r="AD21" i="5"/>
  <c r="S100" i="12"/>
  <c r="W99" i="5"/>
  <c r="T100" i="12" s="1"/>
  <c r="S141" i="12"/>
  <c r="W140" i="5"/>
  <c r="T141" i="12" s="1"/>
  <c r="S50" i="12"/>
  <c r="W49" i="5"/>
  <c r="T50" i="12" s="1"/>
  <c r="AT14" i="5"/>
  <c r="AU14" i="5" s="1"/>
  <c r="AQ14" i="5"/>
  <c r="AA26" i="5"/>
  <c r="AD26" i="5"/>
  <c r="S52" i="12"/>
  <c r="W51" i="5"/>
  <c r="T52" i="12" s="1"/>
  <c r="AD27" i="5"/>
  <c r="AA27" i="5"/>
  <c r="AD19" i="5"/>
  <c r="AA19" i="5"/>
  <c r="S161" i="12"/>
  <c r="W160" i="5"/>
  <c r="T161" i="12" s="1"/>
  <c r="AP17" i="5"/>
  <c r="AM17" i="5"/>
  <c r="S58" i="12"/>
  <c r="W57" i="5"/>
  <c r="T58" i="12" s="1"/>
  <c r="S77" i="12"/>
  <c r="W76" i="5"/>
  <c r="T77" i="12" s="1"/>
  <c r="S85" i="12"/>
  <c r="W84" i="5"/>
  <c r="T85" i="12" s="1"/>
  <c r="O174" i="5"/>
  <c r="C11" i="6" s="1"/>
  <c r="C5" i="6"/>
  <c r="C10" i="6" s="1"/>
  <c r="C12" i="6" s="1"/>
  <c r="S173" i="12"/>
  <c r="W172" i="5"/>
  <c r="T173" i="12" s="1"/>
  <c r="AL22" i="5"/>
  <c r="AI22" i="5"/>
  <c r="AD20" i="5"/>
  <c r="AA20" i="5"/>
  <c r="S54" i="12"/>
  <c r="W53" i="5"/>
  <c r="T54" i="12" s="1"/>
  <c r="S96" i="12"/>
  <c r="W95" i="5"/>
  <c r="T96" i="12" s="1"/>
  <c r="S123" i="12"/>
  <c r="W122" i="5"/>
  <c r="T123" i="12" s="1"/>
  <c r="AD15" i="5"/>
  <c r="AA15" i="5"/>
  <c r="S19" i="12"/>
  <c r="Z18" i="5"/>
  <c r="W18" i="5"/>
  <c r="T19" i="12" s="1"/>
  <c r="AH13" i="5"/>
  <c r="AE13" i="5"/>
  <c r="S121" i="12"/>
  <c r="W120" i="5"/>
  <c r="T121" i="12" s="1"/>
  <c r="S170" i="12"/>
  <c r="W169" i="5"/>
  <c r="T170" i="12" s="1"/>
  <c r="AD29" i="5"/>
  <c r="AA29" i="5"/>
  <c r="S153" i="12"/>
  <c r="W152" i="5"/>
  <c r="T153" i="12" s="1"/>
  <c r="S11" i="12"/>
  <c r="Z10" i="5"/>
  <c r="W10" i="5"/>
  <c r="T11" i="12" s="1"/>
  <c r="S98" i="12"/>
  <c r="W97" i="5"/>
  <c r="T98" i="12" s="1"/>
  <c r="S103" i="12"/>
  <c r="W102" i="5"/>
  <c r="T103" i="12" s="1"/>
  <c r="AD28" i="5"/>
  <c r="AA28" i="5"/>
  <c r="S150" i="12"/>
  <c r="W149" i="5"/>
  <c r="T150" i="12" s="1"/>
  <c r="S62" i="12"/>
  <c r="W61" i="5"/>
  <c r="T62" i="12" s="1"/>
  <c r="AD5" i="5"/>
  <c r="AA5" i="5"/>
  <c r="S162" i="12"/>
  <c r="W161" i="5"/>
  <c r="T162" i="12" s="1"/>
  <c r="AD12" i="5"/>
  <c r="AA12" i="5"/>
  <c r="AR9" i="8"/>
  <c r="AR11" i="8"/>
  <c r="AR13" i="8" s="1"/>
  <c r="AS14" i="8" s="1"/>
  <c r="AS4" i="8"/>
  <c r="AS3" i="8"/>
  <c r="AS5" i="8"/>
  <c r="AS6" i="8"/>
  <c r="S70" i="12"/>
  <c r="W69" i="5"/>
  <c r="T70" i="12" s="1"/>
  <c r="S163" i="12"/>
  <c r="W162" i="5"/>
  <c r="T163" i="12" s="1"/>
  <c r="AD24" i="5"/>
  <c r="AA24" i="5"/>
  <c r="Y24" i="2"/>
  <c r="S7" i="11"/>
  <c r="S6" i="5"/>
  <c r="T7" i="11" s="1"/>
  <c r="F9" i="6"/>
  <c r="F8" i="6"/>
  <c r="R174" i="5"/>
  <c r="V174" i="5"/>
  <c r="S60" i="12"/>
  <c r="W59" i="5"/>
  <c r="T60" i="12" s="1"/>
  <c r="S145" i="12"/>
  <c r="W144" i="5"/>
  <c r="T145" i="12" s="1"/>
  <c r="AA16" i="5"/>
  <c r="AD16" i="5"/>
  <c r="AH7" i="5"/>
  <c r="AE7" i="5"/>
  <c r="AS7" i="8"/>
  <c r="S80" i="12"/>
  <c r="W79" i="5"/>
  <c r="T80" i="12" s="1"/>
  <c r="S172" i="12"/>
  <c r="W171" i="5"/>
  <c r="T172" i="12" s="1"/>
  <c r="S65" i="12"/>
  <c r="W64" i="5"/>
  <c r="T65" i="12" s="1"/>
  <c r="S139" i="12"/>
  <c r="W138" i="5"/>
  <c r="T139" i="12" s="1"/>
  <c r="S166" i="12"/>
  <c r="W165" i="5"/>
  <c r="T166" i="12" s="1"/>
  <c r="AH25" i="5"/>
  <c r="AE25" i="5"/>
  <c r="S108" i="12"/>
  <c r="W107" i="5"/>
  <c r="T108" i="12" s="1"/>
  <c r="S81" i="12"/>
  <c r="W80" i="5"/>
  <c r="T81" i="12" s="1"/>
  <c r="AH23" i="5"/>
  <c r="AE23" i="5"/>
  <c r="AD30" i="5"/>
  <c r="AA30" i="5"/>
  <c r="S76" i="12"/>
  <c r="W75" i="5"/>
  <c r="T76" i="12" s="1"/>
  <c r="Z31" i="5"/>
  <c r="Y32" i="5"/>
  <c r="AD8" i="5" l="1"/>
  <c r="AA8" i="5"/>
  <c r="AL7" i="5"/>
  <c r="AI7" i="5"/>
  <c r="AP22" i="5"/>
  <c r="AM22" i="5"/>
  <c r="AH24" i="5"/>
  <c r="AE24" i="5"/>
  <c r="AQ17" i="5"/>
  <c r="AT17" i="5"/>
  <c r="AU17" i="5" s="1"/>
  <c r="Y33" i="5"/>
  <c r="Z32" i="5"/>
  <c r="AH30" i="5"/>
  <c r="AE30" i="5"/>
  <c r="AH16" i="5"/>
  <c r="AE16" i="5"/>
  <c r="AH28" i="5"/>
  <c r="AE28" i="5"/>
  <c r="AH15" i="5"/>
  <c r="AE15" i="5"/>
  <c r="AE5" i="5"/>
  <c r="AH5" i="5"/>
  <c r="AI23" i="5"/>
  <c r="AL23" i="5"/>
  <c r="AI25" i="5"/>
  <c r="AL25" i="5"/>
  <c r="I5" i="6"/>
  <c r="I10" i="6" s="1"/>
  <c r="I12" i="6" s="1"/>
  <c r="W174" i="5"/>
  <c r="I11" i="6" s="1"/>
  <c r="AD10" i="5"/>
  <c r="AA10" i="5"/>
  <c r="AH21" i="5"/>
  <c r="AE21" i="5"/>
  <c r="AD31" i="5"/>
  <c r="AA31" i="5"/>
  <c r="AI13" i="5"/>
  <c r="AL13" i="5"/>
  <c r="AH19" i="5"/>
  <c r="AE19" i="5"/>
  <c r="AE12" i="5"/>
  <c r="AH12" i="5"/>
  <c r="AH29" i="5"/>
  <c r="AE29" i="5"/>
  <c r="S175" i="11"/>
  <c r="S174" i="5"/>
  <c r="F5" i="6"/>
  <c r="F10" i="6" s="1"/>
  <c r="F12" i="6" s="1"/>
  <c r="F13" i="6" s="1"/>
  <c r="AD18" i="5"/>
  <c r="AA18" i="5"/>
  <c r="AH20" i="5"/>
  <c r="AE20" i="5"/>
  <c r="AE27" i="5"/>
  <c r="AH27" i="5"/>
  <c r="AH26" i="5"/>
  <c r="AE26" i="5"/>
  <c r="I13" i="6" l="1"/>
  <c r="AE10" i="5"/>
  <c r="AH10" i="5"/>
  <c r="AH31" i="5"/>
  <c r="AE31" i="5"/>
  <c r="AL5" i="5"/>
  <c r="AI5" i="5"/>
  <c r="AL24" i="5"/>
  <c r="AI24" i="5"/>
  <c r="AM7" i="5"/>
  <c r="AP7" i="5"/>
  <c r="AL26" i="5"/>
  <c r="AI26" i="5"/>
  <c r="AL20" i="5"/>
  <c r="AI20" i="5"/>
  <c r="T175" i="11"/>
  <c r="F11" i="6"/>
  <c r="AL12" i="5"/>
  <c r="AI12" i="5"/>
  <c r="Z33" i="5"/>
  <c r="Y34" i="5"/>
  <c r="AL27" i="5"/>
  <c r="AI27" i="5"/>
  <c r="AP25" i="5"/>
  <c r="AM25" i="5"/>
  <c r="AL15" i="5"/>
  <c r="AI15" i="5"/>
  <c r="AD32" i="5"/>
  <c r="AA32" i="5"/>
  <c r="AH18" i="5"/>
  <c r="AE18" i="5"/>
  <c r="AL19" i="5"/>
  <c r="AI19" i="5"/>
  <c r="AH8" i="5"/>
  <c r="AE8" i="5"/>
  <c r="AL16" i="5"/>
  <c r="AI16" i="5"/>
  <c r="AL29" i="5"/>
  <c r="AI29" i="5"/>
  <c r="AP13" i="5"/>
  <c r="AM13" i="5"/>
  <c r="AL21" i="5"/>
  <c r="AI21" i="5"/>
  <c r="AP23" i="5"/>
  <c r="AM23" i="5"/>
  <c r="AI28" i="5"/>
  <c r="AL28" i="5"/>
  <c r="AI30" i="5"/>
  <c r="AL30" i="5"/>
  <c r="AQ22" i="5"/>
  <c r="AT22" i="5"/>
  <c r="AU22" i="5" s="1"/>
  <c r="AM26" i="5" l="1"/>
  <c r="AP26" i="5"/>
  <c r="AP15" i="5"/>
  <c r="AM15" i="5"/>
  <c r="Y35" i="5"/>
  <c r="Z34" i="5"/>
  <c r="AM24" i="5"/>
  <c r="AP24" i="5"/>
  <c r="AP30" i="5"/>
  <c r="AM30" i="5"/>
  <c r="AP28" i="5"/>
  <c r="AM28" i="5"/>
  <c r="AA33" i="5"/>
  <c r="AD33" i="5"/>
  <c r="AL31" i="5"/>
  <c r="AI31" i="5"/>
  <c r="AP27" i="5"/>
  <c r="AM27" i="5"/>
  <c r="AI18" i="5"/>
  <c r="AL18" i="5"/>
  <c r="AP16" i="5"/>
  <c r="AM16" i="5"/>
  <c r="AT13" i="5"/>
  <c r="AU13" i="5" s="1"/>
  <c r="AQ13" i="5"/>
  <c r="AM29" i="5"/>
  <c r="AP29" i="5"/>
  <c r="AT25" i="5"/>
  <c r="AU25" i="5" s="1"/>
  <c r="AQ25" i="5"/>
  <c r="AM19" i="5"/>
  <c r="AP19" i="5"/>
  <c r="AL8" i="5"/>
  <c r="AI8" i="5"/>
  <c r="AP5" i="5"/>
  <c r="AM5" i="5"/>
  <c r="AP21" i="5"/>
  <c r="AM21" i="5"/>
  <c r="AT23" i="5"/>
  <c r="AU23" i="5" s="1"/>
  <c r="AQ23" i="5"/>
  <c r="AP12" i="5"/>
  <c r="AM12" i="5"/>
  <c r="AT7" i="5"/>
  <c r="AU7" i="5" s="1"/>
  <c r="AQ7" i="5"/>
  <c r="AL10" i="5"/>
  <c r="AI10" i="5"/>
  <c r="AH32" i="5"/>
  <c r="AE32" i="5"/>
  <c r="AP20" i="5"/>
  <c r="AM20" i="5"/>
  <c r="AL32" i="5" l="1"/>
  <c r="AI32" i="5"/>
  <c r="AT29" i="5"/>
  <c r="AU29" i="5" s="1"/>
  <c r="AQ29" i="5"/>
  <c r="AP18" i="5"/>
  <c r="AM18" i="5"/>
  <c r="AH33" i="5"/>
  <c r="AE33" i="5"/>
  <c r="AT30" i="5"/>
  <c r="AU30" i="5" s="1"/>
  <c r="AQ30" i="5"/>
  <c r="AT12" i="5"/>
  <c r="AU12" i="5" s="1"/>
  <c r="AQ12" i="5"/>
  <c r="AT5" i="5"/>
  <c r="AQ5" i="5"/>
  <c r="AP10" i="5"/>
  <c r="AM10" i="5"/>
  <c r="AD34" i="5"/>
  <c r="AA34" i="5"/>
  <c r="AQ27" i="5"/>
  <c r="AT27" i="5"/>
  <c r="AU27" i="5" s="1"/>
  <c r="AM31" i="5"/>
  <c r="AP31" i="5"/>
  <c r="AT24" i="5"/>
  <c r="AU24" i="5" s="1"/>
  <c r="AQ24" i="5"/>
  <c r="Y36" i="5"/>
  <c r="Z35" i="5"/>
  <c r="AP8" i="5"/>
  <c r="AM8" i="5"/>
  <c r="AT26" i="5"/>
  <c r="AU26" i="5" s="1"/>
  <c r="AQ26" i="5"/>
  <c r="AT21" i="5"/>
  <c r="AU21" i="5" s="1"/>
  <c r="AQ21" i="5"/>
  <c r="AQ15" i="5"/>
  <c r="AT15" i="5"/>
  <c r="AU15" i="5" s="1"/>
  <c r="AQ20" i="5"/>
  <c r="AT20" i="5"/>
  <c r="AU20" i="5" s="1"/>
  <c r="AT19" i="5"/>
  <c r="AU19" i="5" s="1"/>
  <c r="AQ19" i="5"/>
  <c r="AT16" i="5"/>
  <c r="AU16" i="5" s="1"/>
  <c r="AQ16" i="5"/>
  <c r="AT28" i="5"/>
  <c r="AU28" i="5" s="1"/>
  <c r="AQ28" i="5"/>
  <c r="AL33" i="5" l="1"/>
  <c r="AI33" i="5"/>
  <c r="AQ8" i="5"/>
  <c r="AT8" i="5"/>
  <c r="AU8" i="5" s="1"/>
  <c r="AQ10" i="5"/>
  <c r="AT10" i="5"/>
  <c r="AU10" i="5" s="1"/>
  <c r="AP32" i="5"/>
  <c r="AM32" i="5"/>
  <c r="Y37" i="5"/>
  <c r="Z36" i="5"/>
  <c r="AT18" i="5"/>
  <c r="AU18" i="5" s="1"/>
  <c r="AQ18" i="5"/>
  <c r="AE34" i="5"/>
  <c r="AH34" i="5"/>
  <c r="AU5" i="5"/>
  <c r="AT31" i="5"/>
  <c r="AU31" i="5" s="1"/>
  <c r="AQ31" i="5"/>
  <c r="AD35" i="5"/>
  <c r="AA35" i="5"/>
  <c r="AD36" i="5" l="1"/>
  <c r="AA36" i="5"/>
  <c r="Y38" i="5"/>
  <c r="Z37" i="5"/>
  <c r="AQ32" i="5"/>
  <c r="AT32" i="5"/>
  <c r="AH35" i="5"/>
  <c r="AE35" i="5"/>
  <c r="AM33" i="5"/>
  <c r="AP33" i="5"/>
  <c r="AL34" i="5"/>
  <c r="AI34" i="5"/>
  <c r="AI35" i="5" l="1"/>
  <c r="AL35" i="5"/>
  <c r="AD37" i="5"/>
  <c r="AA37" i="5"/>
  <c r="Z38" i="5"/>
  <c r="Y39" i="5"/>
  <c r="AU32" i="5"/>
  <c r="AT33" i="5"/>
  <c r="AQ33" i="5"/>
  <c r="AP34" i="5"/>
  <c r="AM34" i="5"/>
  <c r="AH36" i="5"/>
  <c r="AE36" i="5"/>
  <c r="AH37" i="5" l="1"/>
  <c r="AE37" i="5"/>
  <c r="AP35" i="5"/>
  <c r="AM35" i="5"/>
  <c r="AL36" i="5"/>
  <c r="AI36" i="5"/>
  <c r="AQ34" i="5"/>
  <c r="AT34" i="5"/>
  <c r="AU34" i="5" s="1"/>
  <c r="Y40" i="5"/>
  <c r="Z39" i="5"/>
  <c r="AU33" i="5"/>
  <c r="AA38" i="5"/>
  <c r="AD38" i="5"/>
  <c r="AD39" i="5" l="1"/>
  <c r="AA39" i="5"/>
  <c r="AM36" i="5"/>
  <c r="AP36" i="5"/>
  <c r="AH38" i="5"/>
  <c r="AE38" i="5"/>
  <c r="AT35" i="5"/>
  <c r="AQ35" i="5"/>
  <c r="Y41" i="5"/>
  <c r="Z40" i="5"/>
  <c r="AL37" i="5"/>
  <c r="AI37" i="5"/>
  <c r="AL38" i="5" l="1"/>
  <c r="AI38" i="5"/>
  <c r="AP37" i="5"/>
  <c r="AM37" i="5"/>
  <c r="AA40" i="5"/>
  <c r="AD40" i="5"/>
  <c r="AU35" i="5"/>
  <c r="AT36" i="5"/>
  <c r="AU36" i="5" s="1"/>
  <c r="AQ36" i="5"/>
  <c r="Y42" i="5"/>
  <c r="Z41" i="5"/>
  <c r="AH39" i="5"/>
  <c r="AE39" i="5"/>
  <c r="AD41" i="5" l="1"/>
  <c r="AA41" i="5"/>
  <c r="AL39" i="5"/>
  <c r="AI39" i="5"/>
  <c r="AH40" i="5"/>
  <c r="AE40" i="5"/>
  <c r="Y43" i="5"/>
  <c r="Z42" i="5"/>
  <c r="AQ37" i="5"/>
  <c r="AT37" i="5"/>
  <c r="AM38" i="5"/>
  <c r="AP38" i="5"/>
  <c r="AD42" i="5" l="1"/>
  <c r="AA42" i="5"/>
  <c r="AT38" i="5"/>
  <c r="AU38" i="5" s="1"/>
  <c r="AQ38" i="5"/>
  <c r="AL40" i="5"/>
  <c r="AI40" i="5"/>
  <c r="Y44" i="5"/>
  <c r="Z43" i="5"/>
  <c r="AP39" i="5"/>
  <c r="AM39" i="5"/>
  <c r="AU37" i="5"/>
  <c r="AE41" i="5"/>
  <c r="AH41" i="5"/>
  <c r="Y45" i="5" l="1"/>
  <c r="Z44" i="5"/>
  <c r="AL41" i="5"/>
  <c r="AI41" i="5"/>
  <c r="AP40" i="5"/>
  <c r="AM40" i="5"/>
  <c r="AA43" i="5"/>
  <c r="AD43" i="5"/>
  <c r="AQ39" i="5"/>
  <c r="AT39" i="5"/>
  <c r="AU39" i="5" s="1"/>
  <c r="AH42" i="5"/>
  <c r="AE42" i="5"/>
  <c r="AH43" i="5" l="1"/>
  <c r="AE43" i="5"/>
  <c r="AD44" i="5"/>
  <c r="AA44" i="5"/>
  <c r="AT40" i="5"/>
  <c r="AU40" i="5" s="1"/>
  <c r="AQ40" i="5"/>
  <c r="Y46" i="5"/>
  <c r="Z45" i="5"/>
  <c r="AI42" i="5"/>
  <c r="AL42" i="5"/>
  <c r="AP41" i="5"/>
  <c r="AM41" i="5"/>
  <c r="AT41" i="5" l="1"/>
  <c r="AU41" i="5" s="1"/>
  <c r="AQ41" i="5"/>
  <c r="AL43" i="5"/>
  <c r="AI43" i="5"/>
  <c r="AD45" i="5"/>
  <c r="AA45" i="5"/>
  <c r="Y47" i="5"/>
  <c r="Z46" i="5"/>
  <c r="AP42" i="5"/>
  <c r="AM42" i="5"/>
  <c r="AE44" i="5"/>
  <c r="AH44" i="5"/>
  <c r="AD46" i="5" l="1"/>
  <c r="AA46" i="5"/>
  <c r="Y48" i="5"/>
  <c r="Z47" i="5"/>
  <c r="AH45" i="5"/>
  <c r="AE45" i="5"/>
  <c r="AL44" i="5"/>
  <c r="AI44" i="5"/>
  <c r="AM43" i="5"/>
  <c r="AP43" i="5"/>
  <c r="AT42" i="5"/>
  <c r="AU42" i="5" s="1"/>
  <c r="AQ42" i="5"/>
  <c r="Y49" i="5" l="1"/>
  <c r="Z48" i="5"/>
  <c r="AP44" i="5"/>
  <c r="AM44" i="5"/>
  <c r="AI45" i="5"/>
  <c r="AL45" i="5"/>
  <c r="AD47" i="5"/>
  <c r="AA47" i="5"/>
  <c r="AT43" i="5"/>
  <c r="AU43" i="5" s="1"/>
  <c r="AQ43" i="5"/>
  <c r="AH46" i="5"/>
  <c r="AE46" i="5"/>
  <c r="AP45" i="5" l="1"/>
  <c r="AM45" i="5"/>
  <c r="AH47" i="5"/>
  <c r="AE47" i="5"/>
  <c r="AQ44" i="5"/>
  <c r="AT44" i="5"/>
  <c r="AU44" i="5" s="1"/>
  <c r="AA48" i="5"/>
  <c r="AD48" i="5"/>
  <c r="AL46" i="5"/>
  <c r="AI46" i="5"/>
  <c r="Y50" i="5"/>
  <c r="Z49" i="5"/>
  <c r="AH48" i="5" l="1"/>
  <c r="AE48" i="5"/>
  <c r="AD49" i="5"/>
  <c r="AA49" i="5"/>
  <c r="AI47" i="5"/>
  <c r="AL47" i="5"/>
  <c r="Y51" i="5"/>
  <c r="Z50" i="5"/>
  <c r="AM46" i="5"/>
  <c r="AP46" i="5"/>
  <c r="AT45" i="5"/>
  <c r="AU45" i="5" s="1"/>
  <c r="AQ45" i="5"/>
  <c r="Y52" i="5" l="1"/>
  <c r="Z51" i="5"/>
  <c r="AE49" i="5"/>
  <c r="AH49" i="5"/>
  <c r="AP47" i="5"/>
  <c r="AM47" i="5"/>
  <c r="AT46" i="5"/>
  <c r="AU46" i="5" s="1"/>
  <c r="AQ46" i="5"/>
  <c r="AD50" i="5"/>
  <c r="AA50" i="5"/>
  <c r="AL48" i="5"/>
  <c r="AI48" i="5"/>
  <c r="AT47" i="5" l="1"/>
  <c r="AU47" i="5" s="1"/>
  <c r="AQ47" i="5"/>
  <c r="AH50" i="5"/>
  <c r="AE50" i="5"/>
  <c r="Y53" i="5"/>
  <c r="Z52" i="5"/>
  <c r="AL49" i="5"/>
  <c r="AI49" i="5"/>
  <c r="AM48" i="5"/>
  <c r="AP48" i="5"/>
  <c r="AD51" i="5"/>
  <c r="AA51" i="5"/>
  <c r="AD52" i="5" l="1"/>
  <c r="AA52" i="5"/>
  <c r="Y54" i="5"/>
  <c r="Z53" i="5"/>
  <c r="AP49" i="5"/>
  <c r="AM49" i="5"/>
  <c r="AH51" i="5"/>
  <c r="AE51" i="5"/>
  <c r="AI50" i="5"/>
  <c r="AL50" i="5"/>
  <c r="AT48" i="5"/>
  <c r="AU48" i="5" s="1"/>
  <c r="AQ48" i="5"/>
  <c r="AQ49" i="5" l="1"/>
  <c r="AT49" i="5"/>
  <c r="AU49" i="5" s="1"/>
  <c r="AA53" i="5"/>
  <c r="AD53" i="5"/>
  <c r="Y55" i="5"/>
  <c r="Z54" i="5"/>
  <c r="AL51" i="5"/>
  <c r="AI51" i="5"/>
  <c r="AP50" i="5"/>
  <c r="AM50" i="5"/>
  <c r="AH52" i="5"/>
  <c r="AE52" i="5"/>
  <c r="AT50" i="5" l="1"/>
  <c r="AU50" i="5" s="1"/>
  <c r="AQ50" i="5"/>
  <c r="AM51" i="5"/>
  <c r="AP51" i="5"/>
  <c r="Y56" i="5"/>
  <c r="Z55" i="5"/>
  <c r="AH53" i="5"/>
  <c r="AE53" i="5"/>
  <c r="AD54" i="5"/>
  <c r="AA54" i="5"/>
  <c r="AL52" i="5"/>
  <c r="AI52" i="5"/>
  <c r="AL53" i="5" l="1"/>
  <c r="AI53" i="5"/>
  <c r="AT51" i="5"/>
  <c r="AU51" i="5" s="1"/>
  <c r="AQ51" i="5"/>
  <c r="AE54" i="5"/>
  <c r="AH54" i="5"/>
  <c r="AA55" i="5"/>
  <c r="AD55" i="5"/>
  <c r="Y57" i="5"/>
  <c r="Z56" i="5"/>
  <c r="AP52" i="5"/>
  <c r="AM52" i="5"/>
  <c r="Y58" i="5" l="1"/>
  <c r="Z57" i="5"/>
  <c r="AE55" i="5"/>
  <c r="AH55" i="5"/>
  <c r="AP53" i="5"/>
  <c r="AM53" i="5"/>
  <c r="AL54" i="5"/>
  <c r="AI54" i="5"/>
  <c r="AQ52" i="5"/>
  <c r="AT52" i="5"/>
  <c r="AU52" i="5" s="1"/>
  <c r="AA56" i="5"/>
  <c r="AD56" i="5"/>
  <c r="AP54" i="5" l="1"/>
  <c r="AM54" i="5"/>
  <c r="AT53" i="5"/>
  <c r="AU53" i="5" s="1"/>
  <c r="AQ53" i="5"/>
  <c r="AD57" i="5"/>
  <c r="AA57" i="5"/>
  <c r="AL55" i="5"/>
  <c r="AI55" i="5"/>
  <c r="Y59" i="5"/>
  <c r="Z58" i="5"/>
  <c r="AE56" i="5"/>
  <c r="AH56" i="5"/>
  <c r="AD58" i="5" l="1"/>
  <c r="AA58" i="5"/>
  <c r="AM55" i="5"/>
  <c r="AP55" i="5"/>
  <c r="AE57" i="5"/>
  <c r="AH57" i="5"/>
  <c r="AL56" i="5"/>
  <c r="AI56" i="5"/>
  <c r="Y60" i="5"/>
  <c r="Z59" i="5"/>
  <c r="AT54" i="5"/>
  <c r="AU54" i="5" s="1"/>
  <c r="AQ54" i="5"/>
  <c r="AI57" i="5" l="1"/>
  <c r="AL57" i="5"/>
  <c r="AT55" i="5"/>
  <c r="AU55" i="5" s="1"/>
  <c r="AQ55" i="5"/>
  <c r="Y61" i="5"/>
  <c r="Z60" i="5"/>
  <c r="AP56" i="5"/>
  <c r="AM56" i="5"/>
  <c r="AD59" i="5"/>
  <c r="AA59" i="5"/>
  <c r="AH58" i="5"/>
  <c r="AE58" i="5"/>
  <c r="AQ56" i="5" l="1"/>
  <c r="AT56" i="5"/>
  <c r="AU56" i="5" s="1"/>
  <c r="Y62" i="5"/>
  <c r="Z61" i="5"/>
  <c r="AH59" i="5"/>
  <c r="AE59" i="5"/>
  <c r="AA60" i="5"/>
  <c r="AD60" i="5"/>
  <c r="AI58" i="5"/>
  <c r="AL58" i="5"/>
  <c r="AP57" i="5"/>
  <c r="AM57" i="5"/>
  <c r="AH60" i="5" l="1"/>
  <c r="AE60" i="5"/>
  <c r="AL59" i="5"/>
  <c r="AI59" i="5"/>
  <c r="AM58" i="5"/>
  <c r="AP58" i="5"/>
  <c r="AA61" i="5"/>
  <c r="AD61" i="5"/>
  <c r="AT57" i="5"/>
  <c r="AU57" i="5" s="1"/>
  <c r="AQ57" i="5"/>
  <c r="Y63" i="5"/>
  <c r="Z62" i="5"/>
  <c r="AL60" i="5" l="1"/>
  <c r="AI60" i="5"/>
  <c r="AT58" i="5"/>
  <c r="AU58" i="5" s="1"/>
  <c r="AQ58" i="5"/>
  <c r="AD62" i="5"/>
  <c r="AA62" i="5"/>
  <c r="Y64" i="5"/>
  <c r="Z63" i="5"/>
  <c r="AM59" i="5"/>
  <c r="AP59" i="5"/>
  <c r="AE61" i="5"/>
  <c r="AH61" i="5"/>
  <c r="AM60" i="5" l="1"/>
  <c r="AP60" i="5"/>
  <c r="AL61" i="5"/>
  <c r="AI61" i="5"/>
  <c r="AE62" i="5"/>
  <c r="AH62" i="5"/>
  <c r="AD63" i="5"/>
  <c r="AA63" i="5"/>
  <c r="Y65" i="5"/>
  <c r="Z64" i="5"/>
  <c r="AQ59" i="5"/>
  <c r="AT59" i="5"/>
  <c r="AU59" i="5" s="1"/>
  <c r="AI62" i="5" l="1"/>
  <c r="AL62" i="5"/>
  <c r="AE63" i="5"/>
  <c r="AH63" i="5"/>
  <c r="AP61" i="5"/>
  <c r="AM61" i="5"/>
  <c r="AD64" i="5"/>
  <c r="AA64" i="5"/>
  <c r="AT60" i="5"/>
  <c r="AU60" i="5" s="1"/>
  <c r="AQ60" i="5"/>
  <c r="Y66" i="5"/>
  <c r="Z65" i="5"/>
  <c r="AA65" i="5" l="1"/>
  <c r="AD65" i="5"/>
  <c r="AH64" i="5"/>
  <c r="AE64" i="5"/>
  <c r="Y67" i="5"/>
  <c r="Z66" i="5"/>
  <c r="AQ61" i="5"/>
  <c r="AT61" i="5"/>
  <c r="AU61" i="5" s="1"/>
  <c r="AP62" i="5"/>
  <c r="AM62" i="5"/>
  <c r="AL63" i="5"/>
  <c r="AI63" i="5"/>
  <c r="AA66" i="5" l="1"/>
  <c r="AD66" i="5"/>
  <c r="Y68" i="5"/>
  <c r="Z67" i="5"/>
  <c r="AI64" i="5"/>
  <c r="AL64" i="5"/>
  <c r="AH65" i="5"/>
  <c r="AE65" i="5"/>
  <c r="AP63" i="5"/>
  <c r="AM63" i="5"/>
  <c r="AT62" i="5"/>
  <c r="AU62" i="5" s="1"/>
  <c r="AQ62" i="5"/>
  <c r="AL65" i="5" l="1"/>
  <c r="AI65" i="5"/>
  <c r="AA67" i="5"/>
  <c r="AD67" i="5"/>
  <c r="Y69" i="5"/>
  <c r="Z68" i="5"/>
  <c r="AP64" i="5"/>
  <c r="AM64" i="5"/>
  <c r="AE66" i="5"/>
  <c r="AH66" i="5"/>
  <c r="AT63" i="5"/>
  <c r="AU63" i="5" s="1"/>
  <c r="AQ63" i="5"/>
  <c r="AD68" i="5" l="1"/>
  <c r="AA68" i="5"/>
  <c r="AE67" i="5"/>
  <c r="AH67" i="5"/>
  <c r="Y70" i="5"/>
  <c r="Z69" i="5"/>
  <c r="AT64" i="5"/>
  <c r="AU64" i="5" s="1"/>
  <c r="AQ64" i="5"/>
  <c r="AL66" i="5"/>
  <c r="AI66" i="5"/>
  <c r="AM65" i="5"/>
  <c r="AP65" i="5"/>
  <c r="AP66" i="5" l="1"/>
  <c r="AM66" i="5"/>
  <c r="AD69" i="5"/>
  <c r="AA69" i="5"/>
  <c r="AI67" i="5"/>
  <c r="AL67" i="5"/>
  <c r="AE68" i="5"/>
  <c r="AH68" i="5"/>
  <c r="AT65" i="5"/>
  <c r="AU65" i="5" s="1"/>
  <c r="AQ65" i="5"/>
  <c r="Y71" i="5"/>
  <c r="Z70" i="5"/>
  <c r="AL68" i="5" l="1"/>
  <c r="AI68" i="5"/>
  <c r="AA70" i="5"/>
  <c r="AD70" i="5"/>
  <c r="AP67" i="5"/>
  <c r="AM67" i="5"/>
  <c r="Z71" i="5"/>
  <c r="Y72" i="5"/>
  <c r="AH69" i="5"/>
  <c r="AE69" i="5"/>
  <c r="AQ66" i="5"/>
  <c r="AT66" i="5"/>
  <c r="AU66" i="5" s="1"/>
  <c r="AP68" i="5" l="1"/>
  <c r="AM68" i="5"/>
  <c r="Y73" i="5"/>
  <c r="Z72" i="5"/>
  <c r="AD71" i="5"/>
  <c r="AA71" i="5"/>
  <c r="AT67" i="5"/>
  <c r="AU67" i="5" s="1"/>
  <c r="AQ67" i="5"/>
  <c r="AI69" i="5"/>
  <c r="AL69" i="5"/>
  <c r="AH70" i="5"/>
  <c r="AE70" i="5"/>
  <c r="AA72" i="5" l="1"/>
  <c r="AD72" i="5"/>
  <c r="AH71" i="5"/>
  <c r="AE71" i="5"/>
  <c r="AL70" i="5"/>
  <c r="AI70" i="5"/>
  <c r="Y74" i="5"/>
  <c r="Z73" i="5"/>
  <c r="AP69" i="5"/>
  <c r="AM69" i="5"/>
  <c r="AT68" i="5"/>
  <c r="AU68" i="5" s="1"/>
  <c r="AQ68" i="5"/>
  <c r="AD73" i="5" l="1"/>
  <c r="AA73" i="5"/>
  <c r="AT69" i="5"/>
  <c r="AU69" i="5" s="1"/>
  <c r="AQ69" i="5"/>
  <c r="Y75" i="5"/>
  <c r="Z74" i="5"/>
  <c r="AM70" i="5"/>
  <c r="AP70" i="5"/>
  <c r="AL71" i="5"/>
  <c r="AI71" i="5"/>
  <c r="AH72" i="5"/>
  <c r="AE72" i="5"/>
  <c r="AT70" i="5" l="1"/>
  <c r="AU70" i="5" s="1"/>
  <c r="AQ70" i="5"/>
  <c r="AE73" i="5"/>
  <c r="AH73" i="5"/>
  <c r="Y76" i="5"/>
  <c r="Z75" i="5"/>
  <c r="AM71" i="5"/>
  <c r="AP71" i="5"/>
  <c r="AD74" i="5"/>
  <c r="AA74" i="5"/>
  <c r="AL72" i="5"/>
  <c r="AI72" i="5"/>
  <c r="AQ71" i="5" l="1"/>
  <c r="AT71" i="5"/>
  <c r="AU71" i="5" s="1"/>
  <c r="AH74" i="5"/>
  <c r="AE74" i="5"/>
  <c r="AL73" i="5"/>
  <c r="AI73" i="5"/>
  <c r="AA75" i="5"/>
  <c r="AD75" i="5"/>
  <c r="Y77" i="5"/>
  <c r="Z76" i="5"/>
  <c r="AP72" i="5"/>
  <c r="AM72" i="5"/>
  <c r="AA76" i="5" l="1"/>
  <c r="AD76" i="5"/>
  <c r="Y78" i="5"/>
  <c r="Z77" i="5"/>
  <c r="AP73" i="5"/>
  <c r="AM73" i="5"/>
  <c r="AH75" i="5"/>
  <c r="AE75" i="5"/>
  <c r="AQ72" i="5"/>
  <c r="AT72" i="5"/>
  <c r="AU72" i="5" s="1"/>
  <c r="AI74" i="5"/>
  <c r="AL74" i="5"/>
  <c r="AP74" i="5" l="1"/>
  <c r="AM74" i="5"/>
  <c r="AD77" i="5"/>
  <c r="AA77" i="5"/>
  <c r="Y79" i="5"/>
  <c r="Z78" i="5"/>
  <c r="AT73" i="5"/>
  <c r="AU73" i="5" s="1"/>
  <c r="AQ73" i="5"/>
  <c r="AE76" i="5"/>
  <c r="AH76" i="5"/>
  <c r="AL75" i="5"/>
  <c r="AI75" i="5"/>
  <c r="AD78" i="5" l="1"/>
  <c r="AA78" i="5"/>
  <c r="AT74" i="5"/>
  <c r="AU74" i="5" s="1"/>
  <c r="AQ74" i="5"/>
  <c r="AM75" i="5"/>
  <c r="AP75" i="5"/>
  <c r="AE77" i="5"/>
  <c r="AH77" i="5"/>
  <c r="Y80" i="5"/>
  <c r="Z79" i="5"/>
  <c r="AL76" i="5"/>
  <c r="AI76" i="5"/>
  <c r="AT75" i="5" l="1"/>
  <c r="AU75" i="5" s="1"/>
  <c r="AQ75" i="5"/>
  <c r="AI77" i="5"/>
  <c r="AL77" i="5"/>
  <c r="AP76" i="5"/>
  <c r="AM76" i="5"/>
  <c r="Y81" i="5"/>
  <c r="Z80" i="5"/>
  <c r="AD79" i="5"/>
  <c r="AA79" i="5"/>
  <c r="AH78" i="5"/>
  <c r="AE78" i="5"/>
  <c r="AA80" i="5" l="1"/>
  <c r="AD80" i="5"/>
  <c r="Y82" i="5"/>
  <c r="Z81" i="5"/>
  <c r="AQ76" i="5"/>
  <c r="AT76" i="5"/>
  <c r="AU76" i="5" s="1"/>
  <c r="AI78" i="5"/>
  <c r="AL78" i="5"/>
  <c r="AH79" i="5"/>
  <c r="AE79" i="5"/>
  <c r="AP77" i="5"/>
  <c r="AM77" i="5"/>
  <c r="AD81" i="5" l="1"/>
  <c r="AA81" i="5"/>
  <c r="AL79" i="5"/>
  <c r="AI79" i="5"/>
  <c r="AT77" i="5"/>
  <c r="AU77" i="5" s="1"/>
  <c r="AQ77" i="5"/>
  <c r="Z82" i="5"/>
  <c r="Y83" i="5"/>
  <c r="AM78" i="5"/>
  <c r="AP78" i="5"/>
  <c r="AH80" i="5"/>
  <c r="AE80" i="5"/>
  <c r="Y84" i="5" l="1"/>
  <c r="Z83" i="5"/>
  <c r="AM79" i="5"/>
  <c r="AP79" i="5"/>
  <c r="AT78" i="5"/>
  <c r="AU78" i="5" s="1"/>
  <c r="AQ78" i="5"/>
  <c r="AD82" i="5"/>
  <c r="AA82" i="5"/>
  <c r="AL80" i="5"/>
  <c r="AI80" i="5"/>
  <c r="AE81" i="5"/>
  <c r="AH81" i="5"/>
  <c r="AE82" i="5" l="1"/>
  <c r="AH82" i="5"/>
  <c r="AL81" i="5"/>
  <c r="AI81" i="5"/>
  <c r="AQ79" i="5"/>
  <c r="AT79" i="5"/>
  <c r="AU79" i="5" s="1"/>
  <c r="AP80" i="5"/>
  <c r="AM80" i="5"/>
  <c r="AD83" i="5"/>
  <c r="AA83" i="5"/>
  <c r="Y85" i="5"/>
  <c r="Z84" i="5"/>
  <c r="AH83" i="5" l="1"/>
  <c r="AE83" i="5"/>
  <c r="AD84" i="5"/>
  <c r="AA84" i="5"/>
  <c r="Y86" i="5"/>
  <c r="Z85" i="5"/>
  <c r="AP81" i="5"/>
  <c r="AM81" i="5"/>
  <c r="AQ80" i="5"/>
  <c r="AT80" i="5"/>
  <c r="AU80" i="5" s="1"/>
  <c r="AI82" i="5"/>
  <c r="AL82" i="5"/>
  <c r="AA85" i="5" l="1"/>
  <c r="AD85" i="5"/>
  <c r="Y87" i="5"/>
  <c r="Z86" i="5"/>
  <c r="AT81" i="5"/>
  <c r="AU81" i="5" s="1"/>
  <c r="AQ81" i="5"/>
  <c r="AH84" i="5"/>
  <c r="AE84" i="5"/>
  <c r="AP82" i="5"/>
  <c r="AM82" i="5"/>
  <c r="AI83" i="5"/>
  <c r="AL83" i="5"/>
  <c r="AD86" i="5" l="1"/>
  <c r="AA86" i="5"/>
  <c r="Y88" i="5"/>
  <c r="Z87" i="5"/>
  <c r="AL84" i="5"/>
  <c r="AI84" i="5"/>
  <c r="AH85" i="5"/>
  <c r="AE85" i="5"/>
  <c r="AM83" i="5"/>
  <c r="AP83" i="5"/>
  <c r="AT82" i="5"/>
  <c r="AU82" i="5" s="1"/>
  <c r="AQ82" i="5"/>
  <c r="AL85" i="5" l="1"/>
  <c r="AI85" i="5"/>
  <c r="AD87" i="5"/>
  <c r="AA87" i="5"/>
  <c r="Y89" i="5"/>
  <c r="Z88" i="5"/>
  <c r="AM84" i="5"/>
  <c r="AP84" i="5"/>
  <c r="AT83" i="5"/>
  <c r="AU83" i="5" s="1"/>
  <c r="AQ83" i="5"/>
  <c r="AE86" i="5"/>
  <c r="AH86" i="5"/>
  <c r="AA88" i="5" l="1"/>
  <c r="AD88" i="5"/>
  <c r="AL86" i="5"/>
  <c r="AI86" i="5"/>
  <c r="AP85" i="5"/>
  <c r="AM85" i="5"/>
  <c r="AH87" i="5"/>
  <c r="AE87" i="5"/>
  <c r="AQ84" i="5"/>
  <c r="AT84" i="5"/>
  <c r="AU84" i="5" s="1"/>
  <c r="Y90" i="5"/>
  <c r="Z89" i="5"/>
  <c r="AT85" i="5" l="1"/>
  <c r="AU85" i="5" s="1"/>
  <c r="AQ85" i="5"/>
  <c r="AD89" i="5"/>
  <c r="AA89" i="5"/>
  <c r="AP86" i="5"/>
  <c r="AM86" i="5"/>
  <c r="AI87" i="5"/>
  <c r="AL87" i="5"/>
  <c r="Z90" i="5"/>
  <c r="Y91" i="5"/>
  <c r="AH88" i="5"/>
  <c r="AE88" i="5"/>
  <c r="AP87" i="5" l="1"/>
  <c r="AM87" i="5"/>
  <c r="AE89" i="5"/>
  <c r="AH89" i="5"/>
  <c r="AL88" i="5"/>
  <c r="AI88" i="5"/>
  <c r="Y92" i="5"/>
  <c r="Z91" i="5"/>
  <c r="AT86" i="5"/>
  <c r="AU86" i="5" s="1"/>
  <c r="AQ86" i="5"/>
  <c r="AD90" i="5"/>
  <c r="AA90" i="5"/>
  <c r="AM88" i="5" l="1"/>
  <c r="AP88" i="5"/>
  <c r="AL89" i="5"/>
  <c r="AI89" i="5"/>
  <c r="AH90" i="5"/>
  <c r="AE90" i="5"/>
  <c r="AD91" i="5"/>
  <c r="AA91" i="5"/>
  <c r="Y93" i="5"/>
  <c r="Z92" i="5"/>
  <c r="AT87" i="5"/>
  <c r="AU87" i="5" s="1"/>
  <c r="AQ87" i="5"/>
  <c r="AL90" i="5" l="1"/>
  <c r="AI90" i="5"/>
  <c r="AP89" i="5"/>
  <c r="AM89" i="5"/>
  <c r="AT88" i="5"/>
  <c r="AU88" i="5" s="1"/>
  <c r="AQ88" i="5"/>
  <c r="AH91" i="5"/>
  <c r="AE91" i="5"/>
  <c r="AA92" i="5"/>
  <c r="AD92" i="5"/>
  <c r="Y94" i="5"/>
  <c r="Z93" i="5"/>
  <c r="AA93" i="5" l="1"/>
  <c r="AD93" i="5"/>
  <c r="Y95" i="5"/>
  <c r="Z94" i="5"/>
  <c r="AH92" i="5"/>
  <c r="AE92" i="5"/>
  <c r="AL91" i="5"/>
  <c r="AI91" i="5"/>
  <c r="AQ89" i="5"/>
  <c r="AT89" i="5"/>
  <c r="AU89" i="5" s="1"/>
  <c r="AP90" i="5"/>
  <c r="AM90" i="5"/>
  <c r="AP91" i="5" l="1"/>
  <c r="AM91" i="5"/>
  <c r="AL92" i="5"/>
  <c r="AI92" i="5"/>
  <c r="AD94" i="5"/>
  <c r="AA94" i="5"/>
  <c r="AT90" i="5"/>
  <c r="AU90" i="5" s="1"/>
  <c r="AQ90" i="5"/>
  <c r="Y96" i="5"/>
  <c r="Z95" i="5"/>
  <c r="AE93" i="5"/>
  <c r="AH93" i="5"/>
  <c r="AP92" i="5" l="1"/>
  <c r="AM92" i="5"/>
  <c r="AE94" i="5"/>
  <c r="AH94" i="5"/>
  <c r="AD95" i="5"/>
  <c r="AA95" i="5"/>
  <c r="AL93" i="5"/>
  <c r="AI93" i="5"/>
  <c r="Y97" i="5"/>
  <c r="Z96" i="5"/>
  <c r="AT91" i="5"/>
  <c r="AU91" i="5" s="1"/>
  <c r="AQ91" i="5"/>
  <c r="AP93" i="5" l="1"/>
  <c r="AM93" i="5"/>
  <c r="AH95" i="5"/>
  <c r="AE95" i="5"/>
  <c r="AI94" i="5"/>
  <c r="AL94" i="5"/>
  <c r="AD96" i="5"/>
  <c r="AA96" i="5"/>
  <c r="Y98" i="5"/>
  <c r="Z97" i="5"/>
  <c r="AT92" i="5"/>
  <c r="AU92" i="5" s="1"/>
  <c r="AQ92" i="5"/>
  <c r="AI95" i="5" l="1"/>
  <c r="AL95" i="5"/>
  <c r="AP94" i="5"/>
  <c r="AM94" i="5"/>
  <c r="AD97" i="5"/>
  <c r="AA97" i="5"/>
  <c r="AH96" i="5"/>
  <c r="AE96" i="5"/>
  <c r="Y99" i="5"/>
  <c r="Z98" i="5"/>
  <c r="AT93" i="5"/>
  <c r="AU93" i="5" s="1"/>
  <c r="AQ93" i="5"/>
  <c r="AH97" i="5" l="1"/>
  <c r="AE97" i="5"/>
  <c r="AL96" i="5"/>
  <c r="AI96" i="5"/>
  <c r="AM95" i="5"/>
  <c r="AP95" i="5"/>
  <c r="AT94" i="5"/>
  <c r="AU94" i="5" s="1"/>
  <c r="AQ94" i="5"/>
  <c r="AA98" i="5"/>
  <c r="AD98" i="5"/>
  <c r="Y100" i="5"/>
  <c r="Z99" i="5"/>
  <c r="AT95" i="5" l="1"/>
  <c r="AU95" i="5" s="1"/>
  <c r="AQ95" i="5"/>
  <c r="AM96" i="5"/>
  <c r="AP96" i="5"/>
  <c r="AA99" i="5"/>
  <c r="AD99" i="5"/>
  <c r="Y101" i="5"/>
  <c r="Z100" i="5"/>
  <c r="AE98" i="5"/>
  <c r="AH98" i="5"/>
  <c r="AL97" i="5"/>
  <c r="AI97" i="5"/>
  <c r="Y102" i="5" l="1"/>
  <c r="Z101" i="5"/>
  <c r="AP97" i="5"/>
  <c r="AM97" i="5"/>
  <c r="AE99" i="5"/>
  <c r="AH99" i="5"/>
  <c r="AL98" i="5"/>
  <c r="AI98" i="5"/>
  <c r="AD100" i="5"/>
  <c r="AA100" i="5"/>
  <c r="AQ96" i="5"/>
  <c r="AT96" i="5"/>
  <c r="AU96" i="5" s="1"/>
  <c r="AI99" i="5" l="1"/>
  <c r="AL99" i="5"/>
  <c r="AQ97" i="5"/>
  <c r="AT97" i="5"/>
  <c r="AU97" i="5" s="1"/>
  <c r="AP98" i="5"/>
  <c r="AM98" i="5"/>
  <c r="AD101" i="5"/>
  <c r="AA101" i="5"/>
  <c r="AH100" i="5"/>
  <c r="AE100" i="5"/>
  <c r="Y103" i="5"/>
  <c r="Z102" i="5"/>
  <c r="AD102" i="5" l="1"/>
  <c r="AA102" i="5"/>
  <c r="Y104" i="5"/>
  <c r="Z103" i="5"/>
  <c r="AP99" i="5"/>
  <c r="AM99" i="5"/>
  <c r="AH101" i="5"/>
  <c r="AE101" i="5"/>
  <c r="AT98" i="5"/>
  <c r="AU98" i="5" s="1"/>
  <c r="AQ98" i="5"/>
  <c r="AI100" i="5"/>
  <c r="AL100" i="5"/>
  <c r="AT99" i="5" l="1"/>
  <c r="AU99" i="5" s="1"/>
  <c r="AQ99" i="5"/>
  <c r="AD103" i="5"/>
  <c r="AA103" i="5"/>
  <c r="AL101" i="5"/>
  <c r="AI101" i="5"/>
  <c r="AM100" i="5"/>
  <c r="AP100" i="5"/>
  <c r="Y105" i="5"/>
  <c r="Z104" i="5"/>
  <c r="AH102" i="5"/>
  <c r="AE102" i="5"/>
  <c r="AT100" i="5" l="1"/>
  <c r="AU100" i="5" s="1"/>
  <c r="AQ100" i="5"/>
  <c r="AH103" i="5"/>
  <c r="AE103" i="5"/>
  <c r="AD104" i="5"/>
  <c r="AA104" i="5"/>
  <c r="AM101" i="5"/>
  <c r="AP101" i="5"/>
  <c r="AL102" i="5"/>
  <c r="AI102" i="5"/>
  <c r="Y106" i="5"/>
  <c r="Z105" i="5"/>
  <c r="AA105" i="5" l="1"/>
  <c r="AD105" i="5"/>
  <c r="AQ101" i="5"/>
  <c r="AT101" i="5"/>
  <c r="AU101" i="5" s="1"/>
  <c r="AL103" i="5"/>
  <c r="AI103" i="5"/>
  <c r="Z106" i="5"/>
  <c r="Y107" i="5"/>
  <c r="AH104" i="5"/>
  <c r="AE104" i="5"/>
  <c r="AP102" i="5"/>
  <c r="AM102" i="5"/>
  <c r="AD106" i="5" l="1"/>
  <c r="AA106" i="5"/>
  <c r="AQ102" i="5"/>
  <c r="AT102" i="5"/>
  <c r="AU102" i="5" s="1"/>
  <c r="Y108" i="5"/>
  <c r="Z107" i="5"/>
  <c r="AH105" i="5"/>
  <c r="AE105" i="5"/>
  <c r="AP103" i="5"/>
  <c r="AM103" i="5"/>
  <c r="AL104" i="5"/>
  <c r="AI104" i="5"/>
  <c r="AD107" i="5" l="1"/>
  <c r="AA107" i="5"/>
  <c r="Y109" i="5"/>
  <c r="Z108" i="5"/>
  <c r="AP104" i="5"/>
  <c r="AM104" i="5"/>
  <c r="AL105" i="5"/>
  <c r="AI105" i="5"/>
  <c r="AT103" i="5"/>
  <c r="AU103" i="5" s="1"/>
  <c r="AQ103" i="5"/>
  <c r="AH106" i="5"/>
  <c r="AE106" i="5"/>
  <c r="AP105" i="5" l="1"/>
  <c r="AM105" i="5"/>
  <c r="AL106" i="5"/>
  <c r="AI106" i="5"/>
  <c r="Y110" i="5"/>
  <c r="Z109" i="5"/>
  <c r="AD108" i="5"/>
  <c r="AA108" i="5"/>
  <c r="AT104" i="5"/>
  <c r="AU104" i="5" s="1"/>
  <c r="AQ104" i="5"/>
  <c r="AH107" i="5"/>
  <c r="AE107" i="5"/>
  <c r="AD109" i="5" l="1"/>
  <c r="AA109" i="5"/>
  <c r="AH108" i="5"/>
  <c r="AE108" i="5"/>
  <c r="AM106" i="5"/>
  <c r="AP106" i="5"/>
  <c r="AL107" i="5"/>
  <c r="AI107" i="5"/>
  <c r="Y111" i="5"/>
  <c r="Z110" i="5"/>
  <c r="AT105" i="5"/>
  <c r="AU105" i="5" s="1"/>
  <c r="AQ105" i="5"/>
  <c r="AQ106" i="5" l="1"/>
  <c r="AT106" i="5"/>
  <c r="AU106" i="5" s="1"/>
  <c r="AL108" i="5"/>
  <c r="AI108" i="5"/>
  <c r="AP107" i="5"/>
  <c r="AM107" i="5"/>
  <c r="AD110" i="5"/>
  <c r="AA110" i="5"/>
  <c r="Y112" i="5"/>
  <c r="Z111" i="5"/>
  <c r="AH109" i="5"/>
  <c r="AE109" i="5"/>
  <c r="AQ107" i="5" l="1"/>
  <c r="AT107" i="5"/>
  <c r="AU107" i="5" s="1"/>
  <c r="AL109" i="5"/>
  <c r="AI109" i="5"/>
  <c r="AP108" i="5"/>
  <c r="AM108" i="5"/>
  <c r="AA111" i="5"/>
  <c r="AD111" i="5"/>
  <c r="AH110" i="5"/>
  <c r="AE110" i="5"/>
  <c r="Y113" i="5"/>
  <c r="Z112" i="5"/>
  <c r="AA112" i="5" l="1"/>
  <c r="AD112" i="5"/>
  <c r="AH111" i="5"/>
  <c r="AE111" i="5"/>
  <c r="AP109" i="5"/>
  <c r="AM109" i="5"/>
  <c r="AT108" i="5"/>
  <c r="AU108" i="5" s="1"/>
  <c r="AQ108" i="5"/>
  <c r="Y114" i="5"/>
  <c r="Z113" i="5"/>
  <c r="AL110" i="5"/>
  <c r="AI110" i="5"/>
  <c r="AT109" i="5" l="1"/>
  <c r="AU109" i="5" s="1"/>
  <c r="AQ109" i="5"/>
  <c r="AL111" i="5"/>
  <c r="AI111" i="5"/>
  <c r="AP110" i="5"/>
  <c r="AM110" i="5"/>
  <c r="AE112" i="5"/>
  <c r="AH112" i="5"/>
  <c r="AA113" i="5"/>
  <c r="AD113" i="5"/>
  <c r="Z114" i="5"/>
  <c r="Y115" i="5"/>
  <c r="AL112" i="5" l="1"/>
  <c r="AI112" i="5"/>
  <c r="AT110" i="5"/>
  <c r="AU110" i="5" s="1"/>
  <c r="AQ110" i="5"/>
  <c r="Y116" i="5"/>
  <c r="Z115" i="5"/>
  <c r="AP111" i="5"/>
  <c r="AM111" i="5"/>
  <c r="AE113" i="5"/>
  <c r="AH113" i="5"/>
  <c r="AD114" i="5"/>
  <c r="AA114" i="5"/>
  <c r="AD115" i="5" l="1"/>
  <c r="AA115" i="5"/>
  <c r="AI113" i="5"/>
  <c r="AL113" i="5"/>
  <c r="AT111" i="5"/>
  <c r="AU111" i="5" s="1"/>
  <c r="AQ111" i="5"/>
  <c r="Y117" i="5"/>
  <c r="Z116" i="5"/>
  <c r="AE114" i="5"/>
  <c r="AH114" i="5"/>
  <c r="AP112" i="5"/>
  <c r="AM112" i="5"/>
  <c r="AA116" i="5" l="1"/>
  <c r="AD116" i="5"/>
  <c r="Y118" i="5"/>
  <c r="Z117" i="5"/>
  <c r="AT112" i="5"/>
  <c r="AU112" i="5" s="1"/>
  <c r="AQ112" i="5"/>
  <c r="AM113" i="5"/>
  <c r="AP113" i="5"/>
  <c r="AL114" i="5"/>
  <c r="AI114" i="5"/>
  <c r="AH115" i="5"/>
  <c r="AE115" i="5"/>
  <c r="AT113" i="5" l="1"/>
  <c r="AU113" i="5" s="1"/>
  <c r="AQ113" i="5"/>
  <c r="AD117" i="5"/>
  <c r="AA117" i="5"/>
  <c r="AL115" i="5"/>
  <c r="AI115" i="5"/>
  <c r="Z118" i="5"/>
  <c r="Y119" i="5"/>
  <c r="AH116" i="5"/>
  <c r="AE116" i="5"/>
  <c r="AM114" i="5"/>
  <c r="AP114" i="5"/>
  <c r="AP115" i="5" l="1"/>
  <c r="AM115" i="5"/>
  <c r="Y120" i="5"/>
  <c r="Z119" i="5"/>
  <c r="AE117" i="5"/>
  <c r="AH117" i="5"/>
  <c r="AQ114" i="5"/>
  <c r="AT114" i="5"/>
  <c r="AU114" i="5" s="1"/>
  <c r="AA118" i="5"/>
  <c r="AD118" i="5"/>
  <c r="AL116" i="5"/>
  <c r="AI116" i="5"/>
  <c r="AL117" i="5" l="1"/>
  <c r="AI117" i="5"/>
  <c r="AA119" i="5"/>
  <c r="AD119" i="5"/>
  <c r="Y121" i="5"/>
  <c r="Z120" i="5"/>
  <c r="AP116" i="5"/>
  <c r="AM116" i="5"/>
  <c r="AH118" i="5"/>
  <c r="AE118" i="5"/>
  <c r="AT115" i="5"/>
  <c r="AU115" i="5" s="1"/>
  <c r="AQ115" i="5"/>
  <c r="Y122" i="5" l="1"/>
  <c r="Z121" i="5"/>
  <c r="AE119" i="5"/>
  <c r="AH119" i="5"/>
  <c r="AA120" i="5"/>
  <c r="AD120" i="5"/>
  <c r="AT116" i="5"/>
  <c r="AU116" i="5" s="1"/>
  <c r="AQ116" i="5"/>
  <c r="AI118" i="5"/>
  <c r="AL118" i="5"/>
  <c r="AP117" i="5"/>
  <c r="AM117" i="5"/>
  <c r="AH120" i="5" l="1"/>
  <c r="AE120" i="5"/>
  <c r="AI119" i="5"/>
  <c r="AL119" i="5"/>
  <c r="AT117" i="5"/>
  <c r="AU117" i="5" s="1"/>
  <c r="AQ117" i="5"/>
  <c r="AM118" i="5"/>
  <c r="AP118" i="5"/>
  <c r="AD121" i="5"/>
  <c r="AA121" i="5"/>
  <c r="Y123" i="5"/>
  <c r="Z122" i="5"/>
  <c r="AP119" i="5" l="1"/>
  <c r="AM119" i="5"/>
  <c r="Y124" i="5"/>
  <c r="Z123" i="5"/>
  <c r="AT118" i="5"/>
  <c r="AU118" i="5" s="1"/>
  <c r="AQ118" i="5"/>
  <c r="AD122" i="5"/>
  <c r="AA122" i="5"/>
  <c r="AH121" i="5"/>
  <c r="AE121" i="5"/>
  <c r="AI120" i="5"/>
  <c r="AL120" i="5"/>
  <c r="AA123" i="5" l="1"/>
  <c r="AD123" i="5"/>
  <c r="AM120" i="5"/>
  <c r="AP120" i="5"/>
  <c r="Y125" i="5"/>
  <c r="Z124" i="5"/>
  <c r="AE122" i="5"/>
  <c r="AH122" i="5"/>
  <c r="AL121" i="5"/>
  <c r="AI121" i="5"/>
  <c r="AT119" i="5"/>
  <c r="AU119" i="5" s="1"/>
  <c r="AQ119" i="5"/>
  <c r="AD124" i="5" l="1"/>
  <c r="AA124" i="5"/>
  <c r="AT120" i="5"/>
  <c r="AU120" i="5" s="1"/>
  <c r="AQ120" i="5"/>
  <c r="Y126" i="5"/>
  <c r="Z125" i="5"/>
  <c r="AE123" i="5"/>
  <c r="AH123" i="5"/>
  <c r="AI122" i="5"/>
  <c r="AL122" i="5"/>
  <c r="AM121" i="5"/>
  <c r="AP121" i="5"/>
  <c r="AD125" i="5" l="1"/>
  <c r="AA125" i="5"/>
  <c r="AL123" i="5"/>
  <c r="AI123" i="5"/>
  <c r="Y127" i="5"/>
  <c r="Z126" i="5"/>
  <c r="AT121" i="5"/>
  <c r="AU121" i="5" s="1"/>
  <c r="AQ121" i="5"/>
  <c r="AP122" i="5"/>
  <c r="AM122" i="5"/>
  <c r="AE124" i="5"/>
  <c r="AH124" i="5"/>
  <c r="AA126" i="5" l="1"/>
  <c r="AD126" i="5"/>
  <c r="AP123" i="5"/>
  <c r="AM123" i="5"/>
  <c r="AL124" i="5"/>
  <c r="AI124" i="5"/>
  <c r="Y128" i="5"/>
  <c r="Z127" i="5"/>
  <c r="AQ122" i="5"/>
  <c r="AT122" i="5"/>
  <c r="AU122" i="5" s="1"/>
  <c r="AH125" i="5"/>
  <c r="AE125" i="5"/>
  <c r="AP124" i="5" l="1"/>
  <c r="AM124" i="5"/>
  <c r="AI125" i="5"/>
  <c r="AL125" i="5"/>
  <c r="AQ123" i="5"/>
  <c r="AT123" i="5"/>
  <c r="AU123" i="5" s="1"/>
  <c r="AD127" i="5"/>
  <c r="AA127" i="5"/>
  <c r="Y129" i="5"/>
  <c r="Z128" i="5"/>
  <c r="AE126" i="5"/>
  <c r="AH126" i="5"/>
  <c r="AH127" i="5" l="1"/>
  <c r="AE127" i="5"/>
  <c r="AL126" i="5"/>
  <c r="AI126" i="5"/>
  <c r="AP125" i="5"/>
  <c r="AM125" i="5"/>
  <c r="AA128" i="5"/>
  <c r="AD128" i="5"/>
  <c r="Y130" i="5"/>
  <c r="Z129" i="5"/>
  <c r="AT124" i="5"/>
  <c r="AU124" i="5" s="1"/>
  <c r="AQ124" i="5"/>
  <c r="AH128" i="5" l="1"/>
  <c r="AE128" i="5"/>
  <c r="AM126" i="5"/>
  <c r="AP126" i="5"/>
  <c r="AT125" i="5"/>
  <c r="AU125" i="5" s="1"/>
  <c r="AQ125" i="5"/>
  <c r="AD129" i="5"/>
  <c r="AA129" i="5"/>
  <c r="Y131" i="5"/>
  <c r="Z130" i="5"/>
  <c r="AL127" i="5"/>
  <c r="AI127" i="5"/>
  <c r="AE129" i="5" l="1"/>
  <c r="AH129" i="5"/>
  <c r="AP127" i="5"/>
  <c r="AM127" i="5"/>
  <c r="AA130" i="5"/>
  <c r="AD130" i="5"/>
  <c r="AQ126" i="5"/>
  <c r="AT126" i="5"/>
  <c r="AU126" i="5" s="1"/>
  <c r="Y132" i="5"/>
  <c r="Z131" i="5"/>
  <c r="AL128" i="5"/>
  <c r="AI128" i="5"/>
  <c r="AH130" i="5" l="1"/>
  <c r="AE130" i="5"/>
  <c r="AP128" i="5"/>
  <c r="AM128" i="5"/>
  <c r="AT127" i="5"/>
  <c r="AU127" i="5" s="1"/>
  <c r="AQ127" i="5"/>
  <c r="AA131" i="5"/>
  <c r="AD131" i="5"/>
  <c r="AL129" i="5"/>
  <c r="AI129" i="5"/>
  <c r="Y133" i="5"/>
  <c r="Z132" i="5"/>
  <c r="AE131" i="5" l="1"/>
  <c r="AH131" i="5"/>
  <c r="AT128" i="5"/>
  <c r="AU128" i="5" s="1"/>
  <c r="AQ128" i="5"/>
  <c r="AD132" i="5"/>
  <c r="AA132" i="5"/>
  <c r="Y134" i="5"/>
  <c r="Z133" i="5"/>
  <c r="AP129" i="5"/>
  <c r="AM129" i="5"/>
  <c r="AI130" i="5"/>
  <c r="AL130" i="5"/>
  <c r="Y135" i="5" l="1"/>
  <c r="Z134" i="5"/>
  <c r="AM130" i="5"/>
  <c r="AP130" i="5"/>
  <c r="AH132" i="5"/>
  <c r="AE132" i="5"/>
  <c r="AD133" i="5"/>
  <c r="AA133" i="5"/>
  <c r="AI131" i="5"/>
  <c r="AL131" i="5"/>
  <c r="AT129" i="5"/>
  <c r="AU129" i="5" s="1"/>
  <c r="AQ129" i="5"/>
  <c r="AT130" i="5" l="1"/>
  <c r="AU130" i="5" s="1"/>
  <c r="AQ130" i="5"/>
  <c r="AI132" i="5"/>
  <c r="AL132" i="5"/>
  <c r="AD134" i="5"/>
  <c r="AA134" i="5"/>
  <c r="AH133" i="5"/>
  <c r="AE133" i="5"/>
  <c r="AM131" i="5"/>
  <c r="AP131" i="5"/>
  <c r="Y136" i="5"/>
  <c r="Z135" i="5"/>
  <c r="AA135" i="5" l="1"/>
  <c r="AD135" i="5"/>
  <c r="AP132" i="5"/>
  <c r="AM132" i="5"/>
  <c r="Y137" i="5"/>
  <c r="Z136" i="5"/>
  <c r="AH134" i="5"/>
  <c r="AE134" i="5"/>
  <c r="AQ131" i="5"/>
  <c r="AT131" i="5"/>
  <c r="AU131" i="5" s="1"/>
  <c r="AL133" i="5"/>
  <c r="AI133" i="5"/>
  <c r="AA136" i="5" l="1"/>
  <c r="AD136" i="5"/>
  <c r="Y138" i="5"/>
  <c r="Z137" i="5"/>
  <c r="AQ132" i="5"/>
  <c r="AT132" i="5"/>
  <c r="AU132" i="5" s="1"/>
  <c r="AL134" i="5"/>
  <c r="AI134" i="5"/>
  <c r="AP133" i="5"/>
  <c r="AM133" i="5"/>
  <c r="AH135" i="5"/>
  <c r="AE135" i="5"/>
  <c r="AA137" i="5" l="1"/>
  <c r="AD137" i="5"/>
  <c r="AL135" i="5"/>
  <c r="AI135" i="5"/>
  <c r="Y139" i="5"/>
  <c r="Z138" i="5"/>
  <c r="AE136" i="5"/>
  <c r="AH136" i="5"/>
  <c r="AP134" i="5"/>
  <c r="AM134" i="5"/>
  <c r="AT133" i="5"/>
  <c r="AU133" i="5" s="1"/>
  <c r="AQ133" i="5"/>
  <c r="AA138" i="5" l="1"/>
  <c r="AD138" i="5"/>
  <c r="AL136" i="5"/>
  <c r="AI136" i="5"/>
  <c r="Y140" i="5"/>
  <c r="Z139" i="5"/>
  <c r="AM135" i="5"/>
  <c r="AP135" i="5"/>
  <c r="AE137" i="5"/>
  <c r="AH137" i="5"/>
  <c r="AT134" i="5"/>
  <c r="AU134" i="5" s="1"/>
  <c r="AQ134" i="5"/>
  <c r="AT135" i="5" l="1"/>
  <c r="AU135" i="5" s="1"/>
  <c r="AQ135" i="5"/>
  <c r="AD139" i="5"/>
  <c r="AA139" i="5"/>
  <c r="AP136" i="5"/>
  <c r="AM136" i="5"/>
  <c r="AH138" i="5"/>
  <c r="AE138" i="5"/>
  <c r="Y141" i="5"/>
  <c r="Z140" i="5"/>
  <c r="AI137" i="5"/>
  <c r="AL137" i="5"/>
  <c r="AQ136" i="5" l="1"/>
  <c r="AT136" i="5"/>
  <c r="AU136" i="5" s="1"/>
  <c r="AP137" i="5"/>
  <c r="AM137" i="5"/>
  <c r="AH139" i="5"/>
  <c r="AE139" i="5"/>
  <c r="AD140" i="5"/>
  <c r="AA140" i="5"/>
  <c r="AI138" i="5"/>
  <c r="AL138" i="5"/>
  <c r="Y142" i="5"/>
  <c r="Z141" i="5"/>
  <c r="AE140" i="5" l="1"/>
  <c r="AH140" i="5"/>
  <c r="AD141" i="5"/>
  <c r="AA141" i="5"/>
  <c r="Y143" i="5"/>
  <c r="Z142" i="5"/>
  <c r="AT137" i="5"/>
  <c r="AU137" i="5" s="1"/>
  <c r="AQ137" i="5"/>
  <c r="AM138" i="5"/>
  <c r="AP138" i="5"/>
  <c r="AL139" i="5"/>
  <c r="AI139" i="5"/>
  <c r="Y144" i="5" l="1"/>
  <c r="Z143" i="5"/>
  <c r="AM139" i="5"/>
  <c r="AP139" i="5"/>
  <c r="AH141" i="5"/>
  <c r="AE141" i="5"/>
  <c r="AD142" i="5"/>
  <c r="AA142" i="5"/>
  <c r="AT138" i="5"/>
  <c r="AU138" i="5" s="1"/>
  <c r="AQ138" i="5"/>
  <c r="AI140" i="5"/>
  <c r="AL140" i="5"/>
  <c r="AH142" i="5" l="1"/>
  <c r="AE142" i="5"/>
  <c r="AT139" i="5"/>
  <c r="AU139" i="5" s="1"/>
  <c r="AQ139" i="5"/>
  <c r="AP140" i="5"/>
  <c r="AM140" i="5"/>
  <c r="AD143" i="5"/>
  <c r="AA143" i="5"/>
  <c r="AI141" i="5"/>
  <c r="AL141" i="5"/>
  <c r="Y145" i="5"/>
  <c r="Z144" i="5"/>
  <c r="AQ140" i="5" l="1"/>
  <c r="AT140" i="5"/>
  <c r="AU140" i="5" s="1"/>
  <c r="AP141" i="5"/>
  <c r="AM141" i="5"/>
  <c r="AH143" i="5"/>
  <c r="AE143" i="5"/>
  <c r="AA144" i="5"/>
  <c r="AD144" i="5"/>
  <c r="Y146" i="5"/>
  <c r="Z145" i="5"/>
  <c r="AI142" i="5"/>
  <c r="AL142" i="5"/>
  <c r="AP142" i="5" l="1"/>
  <c r="AM142" i="5"/>
  <c r="AT141" i="5"/>
  <c r="AU141" i="5" s="1"/>
  <c r="AQ141" i="5"/>
  <c r="AE144" i="5"/>
  <c r="AH144" i="5"/>
  <c r="AD145" i="5"/>
  <c r="AA145" i="5"/>
  <c r="AI143" i="5"/>
  <c r="AL143" i="5"/>
  <c r="Y147" i="5"/>
  <c r="Z146" i="5"/>
  <c r="AE145" i="5" l="1"/>
  <c r="AH145" i="5"/>
  <c r="AL144" i="5"/>
  <c r="AI144" i="5"/>
  <c r="AP143" i="5"/>
  <c r="AM143" i="5"/>
  <c r="AD146" i="5"/>
  <c r="AA146" i="5"/>
  <c r="Y148" i="5"/>
  <c r="Z147" i="5"/>
  <c r="AT142" i="5"/>
  <c r="AU142" i="5" s="1"/>
  <c r="AQ142" i="5"/>
  <c r="AH146" i="5" l="1"/>
  <c r="AE146" i="5"/>
  <c r="AT143" i="5"/>
  <c r="AU143" i="5" s="1"/>
  <c r="AQ143" i="5"/>
  <c r="AM144" i="5"/>
  <c r="AP144" i="5"/>
  <c r="AA147" i="5"/>
  <c r="AD147" i="5"/>
  <c r="AL145" i="5"/>
  <c r="AI145" i="5"/>
  <c r="Y149" i="5"/>
  <c r="Z148" i="5"/>
  <c r="AD148" i="5" l="1"/>
  <c r="AA148" i="5"/>
  <c r="AH147" i="5"/>
  <c r="AE147" i="5"/>
  <c r="Y150" i="5"/>
  <c r="Z149" i="5"/>
  <c r="AQ144" i="5"/>
  <c r="AT144" i="5"/>
  <c r="AU144" i="5" s="1"/>
  <c r="AP145" i="5"/>
  <c r="AM145" i="5"/>
  <c r="AI146" i="5"/>
  <c r="AL146" i="5"/>
  <c r="AD149" i="5" l="1"/>
  <c r="AA149" i="5"/>
  <c r="AL147" i="5"/>
  <c r="AI147" i="5"/>
  <c r="Y151" i="5"/>
  <c r="Z150" i="5"/>
  <c r="AP146" i="5"/>
  <c r="AM146" i="5"/>
  <c r="AQ145" i="5"/>
  <c r="AT145" i="5"/>
  <c r="AU145" i="5" s="1"/>
  <c r="AH148" i="5"/>
  <c r="AE148" i="5"/>
  <c r="Y152" i="5" l="1"/>
  <c r="Z151" i="5"/>
  <c r="AL148" i="5"/>
  <c r="AI148" i="5"/>
  <c r="AT146" i="5"/>
  <c r="AU146" i="5" s="1"/>
  <c r="AQ146" i="5"/>
  <c r="AD150" i="5"/>
  <c r="AA150" i="5"/>
  <c r="AM147" i="5"/>
  <c r="AP147" i="5"/>
  <c r="AE149" i="5"/>
  <c r="AH149" i="5"/>
  <c r="AE150" i="5" l="1"/>
  <c r="AH150" i="5"/>
  <c r="AL149" i="5"/>
  <c r="AI149" i="5"/>
  <c r="AP148" i="5"/>
  <c r="AM148" i="5"/>
  <c r="AT147" i="5"/>
  <c r="AU147" i="5" s="1"/>
  <c r="AQ147" i="5"/>
  <c r="AD151" i="5"/>
  <c r="AA151" i="5"/>
  <c r="Y153" i="5"/>
  <c r="Z152" i="5"/>
  <c r="AA152" i="5" l="1"/>
  <c r="AD152" i="5"/>
  <c r="AP149" i="5"/>
  <c r="AM149" i="5"/>
  <c r="AI150" i="5"/>
  <c r="AL150" i="5"/>
  <c r="AQ148" i="5"/>
  <c r="AT148" i="5"/>
  <c r="AU148" i="5" s="1"/>
  <c r="Y154" i="5"/>
  <c r="Z153" i="5"/>
  <c r="AH151" i="5"/>
  <c r="AE151" i="5"/>
  <c r="AM150" i="5" l="1"/>
  <c r="AP150" i="5"/>
  <c r="AI151" i="5"/>
  <c r="AL151" i="5"/>
  <c r="AQ149" i="5"/>
  <c r="AT149" i="5"/>
  <c r="AU149" i="5" s="1"/>
  <c r="AH152" i="5"/>
  <c r="AE152" i="5"/>
  <c r="AD153" i="5"/>
  <c r="AA153" i="5"/>
  <c r="Y155" i="5"/>
  <c r="Z154" i="5"/>
  <c r="AL152" i="5" l="1"/>
  <c r="AI152" i="5"/>
  <c r="AP151" i="5"/>
  <c r="AM151" i="5"/>
  <c r="AD154" i="5"/>
  <c r="AA154" i="5"/>
  <c r="Y156" i="5"/>
  <c r="Z155" i="5"/>
  <c r="AQ150" i="5"/>
  <c r="AT150" i="5"/>
  <c r="AU150" i="5" s="1"/>
  <c r="AE153" i="5"/>
  <c r="AH153" i="5"/>
  <c r="AD155" i="5" l="1"/>
  <c r="AA155" i="5"/>
  <c r="AE154" i="5"/>
  <c r="AH154" i="5"/>
  <c r="Y157" i="5"/>
  <c r="Z156" i="5"/>
  <c r="AQ151" i="5"/>
  <c r="AT151" i="5"/>
  <c r="AU151" i="5" s="1"/>
  <c r="AL153" i="5"/>
  <c r="AI153" i="5"/>
  <c r="AP152" i="5"/>
  <c r="AM152" i="5"/>
  <c r="AT152" i="5" l="1"/>
  <c r="AU152" i="5" s="1"/>
  <c r="AQ152" i="5"/>
  <c r="AA156" i="5"/>
  <c r="AD156" i="5"/>
  <c r="AI154" i="5"/>
  <c r="AL154" i="5"/>
  <c r="Y158" i="5"/>
  <c r="Z157" i="5"/>
  <c r="AP153" i="5"/>
  <c r="AM153" i="5"/>
  <c r="AH155" i="5"/>
  <c r="AE155" i="5"/>
  <c r="AQ153" i="5" l="1"/>
  <c r="AT153" i="5"/>
  <c r="AU153" i="5" s="1"/>
  <c r="AP154" i="5"/>
  <c r="AM154" i="5"/>
  <c r="AH156" i="5"/>
  <c r="AE156" i="5"/>
  <c r="AA157" i="5"/>
  <c r="AD157" i="5"/>
  <c r="Y159" i="5"/>
  <c r="Z158" i="5"/>
  <c r="AL155" i="5"/>
  <c r="AI155" i="5"/>
  <c r="AL156" i="5" l="1"/>
  <c r="AI156" i="5"/>
  <c r="AH157" i="5"/>
  <c r="AE157" i="5"/>
  <c r="AT154" i="5"/>
  <c r="AU154" i="5" s="1"/>
  <c r="AQ154" i="5"/>
  <c r="AM155" i="5"/>
  <c r="AP155" i="5"/>
  <c r="AD158" i="5"/>
  <c r="AA158" i="5"/>
  <c r="Y160" i="5"/>
  <c r="Z159" i="5"/>
  <c r="AT155" i="5" l="1"/>
  <c r="AU155" i="5" s="1"/>
  <c r="AQ155" i="5"/>
  <c r="AL157" i="5"/>
  <c r="AI157" i="5"/>
  <c r="AD159" i="5"/>
  <c r="AA159" i="5"/>
  <c r="Y161" i="5"/>
  <c r="Z160" i="5"/>
  <c r="AH158" i="5"/>
  <c r="AE158" i="5"/>
  <c r="AM156" i="5"/>
  <c r="AP156" i="5"/>
  <c r="Y162" i="5" l="1"/>
  <c r="Z161" i="5"/>
  <c r="AA160" i="5"/>
  <c r="AD160" i="5"/>
  <c r="AH159" i="5"/>
  <c r="AE159" i="5"/>
  <c r="AM157" i="5"/>
  <c r="AP157" i="5"/>
  <c r="AQ156" i="5"/>
  <c r="AT156" i="5"/>
  <c r="AU156" i="5" s="1"/>
  <c r="AL158" i="5"/>
  <c r="AI158" i="5"/>
  <c r="AL159" i="5" l="1"/>
  <c r="AI159" i="5"/>
  <c r="AP158" i="5"/>
  <c r="AM158" i="5"/>
  <c r="AH160" i="5"/>
  <c r="AE160" i="5"/>
  <c r="AD161" i="5"/>
  <c r="AA161" i="5"/>
  <c r="AT157" i="5"/>
  <c r="AU157" i="5" s="1"/>
  <c r="AQ157" i="5"/>
  <c r="Y163" i="5"/>
  <c r="Z162" i="5"/>
  <c r="AE161" i="5" l="1"/>
  <c r="AH161" i="5"/>
  <c r="AL160" i="5"/>
  <c r="AI160" i="5"/>
  <c r="AT158" i="5"/>
  <c r="AU158" i="5" s="1"/>
  <c r="AQ158" i="5"/>
  <c r="AD162" i="5"/>
  <c r="AA162" i="5"/>
  <c r="Y164" i="5"/>
  <c r="Z163" i="5"/>
  <c r="AM159" i="5"/>
  <c r="AP159" i="5"/>
  <c r="AE162" i="5" l="1"/>
  <c r="AH162" i="5"/>
  <c r="AL161" i="5"/>
  <c r="AI161" i="5"/>
  <c r="AT159" i="5"/>
  <c r="AU159" i="5" s="1"/>
  <c r="AQ159" i="5"/>
  <c r="AP160" i="5"/>
  <c r="AM160" i="5"/>
  <c r="AD163" i="5"/>
  <c r="AA163" i="5"/>
  <c r="Y165" i="5"/>
  <c r="Z164" i="5"/>
  <c r="AT160" i="5" l="1"/>
  <c r="AU160" i="5" s="1"/>
  <c r="AQ160" i="5"/>
  <c r="AP161" i="5"/>
  <c r="AM161" i="5"/>
  <c r="Y166" i="5"/>
  <c r="Z165" i="5"/>
  <c r="AI162" i="5"/>
  <c r="AL162" i="5"/>
  <c r="AA164" i="5"/>
  <c r="AD164" i="5"/>
  <c r="AE163" i="5"/>
  <c r="AH163" i="5"/>
  <c r="AA165" i="5" l="1"/>
  <c r="AD165" i="5"/>
  <c r="Y167" i="5"/>
  <c r="Z166" i="5"/>
  <c r="AL163" i="5"/>
  <c r="AI163" i="5"/>
  <c r="AP162" i="5"/>
  <c r="AM162" i="5"/>
  <c r="AE164" i="5"/>
  <c r="AH164" i="5"/>
  <c r="AT161" i="5"/>
  <c r="AU161" i="5" s="1"/>
  <c r="AQ161" i="5"/>
  <c r="AM163" i="5" l="1"/>
  <c r="AP163" i="5"/>
  <c r="Y168" i="5"/>
  <c r="Z167" i="5"/>
  <c r="AH165" i="5"/>
  <c r="AE165" i="5"/>
  <c r="AT162" i="5"/>
  <c r="AU162" i="5" s="1"/>
  <c r="AQ162" i="5"/>
  <c r="AD166" i="5"/>
  <c r="AA166" i="5"/>
  <c r="AL164" i="5"/>
  <c r="AI164" i="5"/>
  <c r="AL165" i="5" l="1"/>
  <c r="AI165" i="5"/>
  <c r="AM164" i="5"/>
  <c r="AP164" i="5"/>
  <c r="Y169" i="5"/>
  <c r="Z168" i="5"/>
  <c r="AA167" i="5"/>
  <c r="AD167" i="5"/>
  <c r="AQ163" i="5"/>
  <c r="AT163" i="5"/>
  <c r="AU163" i="5" s="1"/>
  <c r="AH166" i="5"/>
  <c r="AE166" i="5"/>
  <c r="AH167" i="5" l="1"/>
  <c r="AE167" i="5"/>
  <c r="Y170" i="5"/>
  <c r="Z169" i="5"/>
  <c r="AA168" i="5"/>
  <c r="AD168" i="5"/>
  <c r="AQ164" i="5"/>
  <c r="AT164" i="5"/>
  <c r="AU164" i="5" s="1"/>
  <c r="AL166" i="5"/>
  <c r="AI166" i="5"/>
  <c r="AM165" i="5"/>
  <c r="AP165" i="5"/>
  <c r="AH168" i="5" l="1"/>
  <c r="AE168" i="5"/>
  <c r="AT165" i="5"/>
  <c r="AU165" i="5" s="1"/>
  <c r="AQ165" i="5"/>
  <c r="AD169" i="5"/>
  <c r="AA169" i="5"/>
  <c r="Y171" i="5"/>
  <c r="Z170" i="5"/>
  <c r="AM166" i="5"/>
  <c r="AP166" i="5"/>
  <c r="AL167" i="5"/>
  <c r="AI167" i="5"/>
  <c r="AD170" i="5" l="1"/>
  <c r="AA170" i="5"/>
  <c r="AE169" i="5"/>
  <c r="AH169" i="5"/>
  <c r="Y172" i="5"/>
  <c r="Z172" i="5" s="1"/>
  <c r="Z171" i="5"/>
  <c r="AM167" i="5"/>
  <c r="AP167" i="5"/>
  <c r="AT166" i="5"/>
  <c r="AU166" i="5" s="1"/>
  <c r="AQ166" i="5"/>
  <c r="AL168" i="5"/>
  <c r="AI168" i="5"/>
  <c r="AD172" i="5" l="1"/>
  <c r="AA172" i="5"/>
  <c r="L8" i="6"/>
  <c r="Z174" i="5"/>
  <c r="L9" i="6"/>
  <c r="AT167" i="5"/>
  <c r="AU167" i="5" s="1"/>
  <c r="AQ167" i="5"/>
  <c r="AI169" i="5"/>
  <c r="AL169" i="5"/>
  <c r="AD171" i="5"/>
  <c r="AA171" i="5"/>
  <c r="AP168" i="5"/>
  <c r="AM168" i="5"/>
  <c r="AH170" i="5"/>
  <c r="AE170" i="5"/>
  <c r="AI170" i="5" l="1"/>
  <c r="AL170" i="5"/>
  <c r="AT168" i="5"/>
  <c r="AU168" i="5" s="1"/>
  <c r="AQ168" i="5"/>
  <c r="AE171" i="5"/>
  <c r="AH171" i="5"/>
  <c r="L5" i="6"/>
  <c r="L10" i="6" s="1"/>
  <c r="L12" i="6" s="1"/>
  <c r="L13" i="6" s="1"/>
  <c r="AA174" i="5"/>
  <c r="L11" i="6" s="1"/>
  <c r="AP169" i="5"/>
  <c r="AM169" i="5"/>
  <c r="AH172" i="5"/>
  <c r="AE172" i="5"/>
  <c r="O8" i="6"/>
  <c r="AD174" i="5"/>
  <c r="O9" i="6"/>
  <c r="AL171" i="5" l="1"/>
  <c r="AI171" i="5"/>
  <c r="AP170" i="5"/>
  <c r="AM170" i="5"/>
  <c r="AE174" i="5"/>
  <c r="O11" i="6" s="1"/>
  <c r="O5" i="6"/>
  <c r="O10" i="6" s="1"/>
  <c r="O12" i="6" s="1"/>
  <c r="O13" i="6" s="1"/>
  <c r="AL172" i="5"/>
  <c r="AI172" i="5"/>
  <c r="C24" i="6"/>
  <c r="C25" i="6"/>
  <c r="AH174" i="5"/>
  <c r="AT169" i="5"/>
  <c r="AU169" i="5" s="1"/>
  <c r="AQ169" i="5"/>
  <c r="AP172" i="5" l="1"/>
  <c r="AM172" i="5"/>
  <c r="AL174" i="5"/>
  <c r="F25" i="6"/>
  <c r="F24" i="6"/>
  <c r="C21" i="6"/>
  <c r="C26" i="6" s="1"/>
  <c r="C28" i="6" s="1"/>
  <c r="C29" i="6" s="1"/>
  <c r="AI174" i="5"/>
  <c r="C27" i="6" s="1"/>
  <c r="AT170" i="5"/>
  <c r="AU170" i="5" s="1"/>
  <c r="AQ170" i="5"/>
  <c r="AM171" i="5"/>
  <c r="AP171" i="5"/>
  <c r="F21" i="6" l="1"/>
  <c r="F26" i="6" s="1"/>
  <c r="F28" i="6" s="1"/>
  <c r="F29" i="6" s="1"/>
  <c r="AM174" i="5"/>
  <c r="F27" i="6" s="1"/>
  <c r="AQ172" i="5"/>
  <c r="AT172" i="5"/>
  <c r="I24" i="6"/>
  <c r="I25" i="6"/>
  <c r="AP174" i="5"/>
  <c r="AQ171" i="5"/>
  <c r="AT171" i="5"/>
  <c r="AU171" i="5" s="1"/>
  <c r="AU172" i="5" l="1"/>
  <c r="L25" i="6"/>
  <c r="L24" i="6"/>
  <c r="AT174" i="5"/>
  <c r="AQ174" i="5"/>
  <c r="I27" i="6" s="1"/>
  <c r="I21" i="6"/>
  <c r="I26" i="6" s="1"/>
  <c r="I28" i="6" s="1"/>
  <c r="I29" i="6" s="1"/>
  <c r="AU174" i="5" l="1"/>
  <c r="L27" i="6" s="1"/>
  <c r="L21" i="6"/>
  <c r="L26" i="6" s="1"/>
  <c r="L28" i="6" s="1"/>
  <c r="L29" i="6" s="1"/>
  <c r="L32" i="6" s="1"/>
  <c r="L34" i="6" l="1"/>
  <c r="L33" i="6"/>
  <c r="C3" i="4"/>
  <c r="H3" i="4" l="1"/>
  <c r="C6" i="4"/>
  <c r="F3" i="4"/>
  <c r="H6" i="4" l="1"/>
  <c r="F6" i="4"/>
  <c r="E3" i="2"/>
  <c r="F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Q44" authorId="0" shapeId="0" xr:uid="{00000000-0006-0000-0700-000001000000}">
      <text>
        <r>
          <rPr>
            <sz val="11"/>
            <color theme="1"/>
            <rFont val="Calibri"/>
            <family val="2"/>
            <scheme val="minor"/>
          </rPr>
          <t>======
ID#AAAAi1ufqbk
Director VentasDDP    (2022-10-25 15:26:59)
Se vendió con dos estacionamientos.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2G5Ong3KsOX9Uxf50ANyl3f+yAA=="/>
    </ext>
  </extLst>
</comments>
</file>

<file path=xl/sharedStrings.xml><?xml version="1.0" encoding="utf-8"?>
<sst xmlns="http://schemas.openxmlformats.org/spreadsheetml/2006/main" count="1556" uniqueCount="259">
  <si>
    <t>Unidades</t>
  </si>
  <si>
    <t>Tipo</t>
  </si>
  <si>
    <t>ESQUEMAS DE PAGO PREVENTA</t>
  </si>
  <si>
    <t>LP 10% 20% 70%</t>
  </si>
  <si>
    <t>LP 10% 10% 80%</t>
  </si>
  <si>
    <t>LP 5% 15% 85%</t>
  </si>
  <si>
    <t>Depto</t>
  </si>
  <si>
    <t xml:space="preserve">Recámaras </t>
  </si>
  <si>
    <t>Baños</t>
  </si>
  <si>
    <t xml:space="preserve">*Cajones </t>
  </si>
  <si>
    <t>Superficie (m2)</t>
  </si>
  <si>
    <t>Balcon (m2)</t>
  </si>
  <si>
    <t>Terraza (m2)</t>
  </si>
  <si>
    <t xml:space="preserve">Precio Venta </t>
  </si>
  <si>
    <t>Descuento</t>
  </si>
  <si>
    <t>Nuevo precio</t>
  </si>
  <si>
    <t>Precio M2</t>
  </si>
  <si>
    <t>Incremento</t>
  </si>
  <si>
    <t>3D-2</t>
  </si>
  <si>
    <t>2D-3</t>
  </si>
  <si>
    <t>1D-1</t>
  </si>
  <si>
    <t>1D-3</t>
  </si>
  <si>
    <t>PH 1</t>
  </si>
  <si>
    <t>PH 2</t>
  </si>
  <si>
    <t>PH 3</t>
  </si>
  <si>
    <t>Precios de salida m2</t>
  </si>
  <si>
    <t>Ingresos</t>
  </si>
  <si>
    <t>Precio m2</t>
  </si>
  <si>
    <t>m2 vendibles</t>
  </si>
  <si>
    <t>Incremento por Piso</t>
  </si>
  <si>
    <t>Factores</t>
  </si>
  <si>
    <t xml:space="preserve">Privativa base </t>
  </si>
  <si>
    <t>Jardin</t>
  </si>
  <si>
    <t>Terraza</t>
  </si>
  <si>
    <t>Roof garden</t>
  </si>
  <si>
    <t>Estacionamiento</t>
  </si>
  <si>
    <t>Prototipo ID</t>
  </si>
  <si>
    <t>Prototipo Comercial</t>
  </si>
  <si>
    <t>Factor precio base m2</t>
  </si>
  <si>
    <t>Precio base m2</t>
  </si>
  <si>
    <t>Área privativa</t>
  </si>
  <si>
    <t>Roof Garden</t>
  </si>
  <si>
    <t>Jardín</t>
  </si>
  <si>
    <t>Área total</t>
  </si>
  <si>
    <t>Rec.</t>
  </si>
  <si>
    <t>Especial</t>
  </si>
  <si>
    <t>Opcional</t>
  </si>
  <si>
    <t>Estac.</t>
  </si>
  <si>
    <t>Estac. Extra</t>
  </si>
  <si>
    <t>Total Estac.</t>
  </si>
  <si>
    <t>Total estac.</t>
  </si>
  <si>
    <t>Inventario</t>
  </si>
  <si>
    <t>Ingresos (sin incrementos)</t>
  </si>
  <si>
    <t>Participación</t>
  </si>
  <si>
    <t>1 M</t>
  </si>
  <si>
    <t>2 M</t>
  </si>
  <si>
    <t>3 M</t>
  </si>
  <si>
    <t>4 M</t>
  </si>
  <si>
    <t>5 M</t>
  </si>
  <si>
    <t>6 M</t>
  </si>
  <si>
    <t>7 M</t>
  </si>
  <si>
    <t>8 M</t>
  </si>
  <si>
    <t>1 H</t>
  </si>
  <si>
    <t>2 H</t>
  </si>
  <si>
    <t>3 H</t>
  </si>
  <si>
    <t>4 H</t>
  </si>
  <si>
    <t>1 P</t>
  </si>
  <si>
    <t>2 P</t>
  </si>
  <si>
    <t>3 P</t>
  </si>
  <si>
    <t>4 P</t>
  </si>
  <si>
    <t>Total</t>
  </si>
  <si>
    <t>Control</t>
  </si>
  <si>
    <t>Ubicación</t>
  </si>
  <si>
    <t>Tipología</t>
  </si>
  <si>
    <t>Áreas</t>
  </si>
  <si>
    <t>Programa</t>
  </si>
  <si>
    <t>Asignación</t>
  </si>
  <si>
    <t>Premios y castigos</t>
  </si>
  <si>
    <t>Cálculo incrementos</t>
  </si>
  <si>
    <t>Análisis de precios</t>
  </si>
  <si>
    <t>Precio de Lista 0</t>
  </si>
  <si>
    <t>ID</t>
  </si>
  <si>
    <t>DEPTO</t>
  </si>
  <si>
    <t>Fase comercial</t>
  </si>
  <si>
    <t>Torre</t>
  </si>
  <si>
    <t>Nivel</t>
  </si>
  <si>
    <t>M2 Priv.</t>
  </si>
  <si>
    <t>M2 Terraza</t>
  </si>
  <si>
    <t>M2 Jardín</t>
  </si>
  <si>
    <t>Esp. 1</t>
  </si>
  <si>
    <t>Opción</t>
  </si>
  <si>
    <t>Bodega</t>
  </si>
  <si>
    <t>Est. Extra</t>
  </si>
  <si>
    <t>Total Est.</t>
  </si>
  <si>
    <t>Vista</t>
  </si>
  <si>
    <t>Orientación</t>
  </si>
  <si>
    <t>No. Est.</t>
  </si>
  <si>
    <t>Nivel Est.</t>
  </si>
  <si>
    <t>Tipo Est.</t>
  </si>
  <si>
    <t>No. Bodega</t>
  </si>
  <si>
    <t>Esquina</t>
  </si>
  <si>
    <t>Est.</t>
  </si>
  <si>
    <t>Sum</t>
  </si>
  <si>
    <t>$</t>
  </si>
  <si>
    <t>Factor Piso</t>
  </si>
  <si>
    <t>Incremento Piso</t>
  </si>
  <si>
    <t>Depto. Base</t>
  </si>
  <si>
    <t>Precio de Lista</t>
  </si>
  <si>
    <t>Precio m2 lineal</t>
  </si>
  <si>
    <t>Incremento Lista 1</t>
  </si>
  <si>
    <t>Incremento acumulado</t>
  </si>
  <si>
    <t>Incremento $</t>
  </si>
  <si>
    <t>Precio de Lista C/Incremento</t>
  </si>
  <si>
    <t>Estatus</t>
  </si>
  <si>
    <t>Madison</t>
  </si>
  <si>
    <t>201</t>
  </si>
  <si>
    <t>Humbolt</t>
  </si>
  <si>
    <t>202</t>
  </si>
  <si>
    <t>203</t>
  </si>
  <si>
    <t>204</t>
  </si>
  <si>
    <t>Port</t>
  </si>
  <si>
    <t>Resumen general</t>
  </si>
  <si>
    <t>m2</t>
  </si>
  <si>
    <t>Precio Prom.</t>
  </si>
  <si>
    <t>Area Prom.</t>
  </si>
  <si>
    <t>Precio prom. M2</t>
  </si>
  <si>
    <t>Fase 1</t>
  </si>
  <si>
    <t>Fase 2</t>
  </si>
  <si>
    <r>
      <rPr>
        <b/>
        <sz val="20"/>
        <color theme="1"/>
        <rFont val="Century Gothic"/>
        <family val="2"/>
      </rPr>
      <t>The Park</t>
    </r>
    <r>
      <rPr>
        <b/>
        <sz val="16"/>
        <color theme="1"/>
        <rFont val="Century Gothic"/>
        <family val="2"/>
      </rPr>
      <t xml:space="preserve">  Fase 1                                                                                                                                               </t>
    </r>
    <r>
      <rPr>
        <b/>
        <sz val="12"/>
        <color theme="1"/>
        <rFont val="Century Gothic"/>
        <family val="2"/>
      </rPr>
      <t>Inversionistas Priveé                                                               5 unidades</t>
    </r>
  </si>
  <si>
    <t>Lista 1 Inversionistas Exclusive</t>
  </si>
  <si>
    <t>Lista 2 Inversionistas Club</t>
  </si>
  <si>
    <t>Lista 3 Público en general</t>
  </si>
  <si>
    <t>Lista 4 Público en general</t>
  </si>
  <si>
    <t>Lista 5 Público en general</t>
  </si>
  <si>
    <t>Lista 6 Público en general</t>
  </si>
  <si>
    <t>Lista 7 Público en general</t>
  </si>
  <si>
    <t>Lista 8 Público en general</t>
  </si>
  <si>
    <t>5 unidades  (Total 10 ventas)</t>
  </si>
  <si>
    <t>40 unidades  (Total 50 ventas)</t>
  </si>
  <si>
    <t>20 unidades  (Total 70 ventas)</t>
  </si>
  <si>
    <t>20 unidades  (Total 90 ventas)</t>
  </si>
  <si>
    <t>20 unidades  (Total 110 ventas)</t>
  </si>
  <si>
    <t>20 unidades  (Total 130 ventas)</t>
  </si>
  <si>
    <t>20 unidades  (Total 150 ventas)</t>
  </si>
  <si>
    <t>18 unidades  (Total 168 ventas)</t>
  </si>
  <si>
    <t>Modelo</t>
  </si>
  <si>
    <t>Est1</t>
  </si>
  <si>
    <t>Est2</t>
  </si>
  <si>
    <t>Fase</t>
  </si>
  <si>
    <t>Área Priv.</t>
  </si>
  <si>
    <t>Recámaras</t>
  </si>
  <si>
    <t>Precio</t>
  </si>
  <si>
    <t>Forma de pago     0/50/50</t>
  </si>
  <si>
    <t>Lista 0</t>
  </si>
  <si>
    <t>Inversionistas Priveé</t>
  </si>
  <si>
    <t>Lista 1</t>
  </si>
  <si>
    <t>Inversionistas Exclusive</t>
  </si>
  <si>
    <t>Lista 2</t>
  </si>
  <si>
    <t>Inversionistas Club</t>
  </si>
  <si>
    <t>Lista 3</t>
  </si>
  <si>
    <t>Público en general</t>
  </si>
  <si>
    <t>Lista 4</t>
  </si>
  <si>
    <t>Departamentos</t>
  </si>
  <si>
    <t>Ingresos totales</t>
  </si>
  <si>
    <t>Ventas Lista 0</t>
  </si>
  <si>
    <t>Ventas Lista 1</t>
  </si>
  <si>
    <t>Ventas Lista 2</t>
  </si>
  <si>
    <t>Ventas Lista 3</t>
  </si>
  <si>
    <t>Ventas Lista 4</t>
  </si>
  <si>
    <t>Ventas acumuladas</t>
  </si>
  <si>
    <t>Precio desde</t>
  </si>
  <si>
    <t>Precio hasta</t>
  </si>
  <si>
    <t>Precio prom.</t>
  </si>
  <si>
    <t>Precio m2 prom.</t>
  </si>
  <si>
    <t xml:space="preserve">Ingresos </t>
  </si>
  <si>
    <t>Ingresos acumulados</t>
  </si>
  <si>
    <t>Lista 5</t>
  </si>
  <si>
    <t>Lista 6</t>
  </si>
  <si>
    <t>Lista 7</t>
  </si>
  <si>
    <t>Lista 8</t>
  </si>
  <si>
    <t>Ventas Lista 5</t>
  </si>
  <si>
    <t>Ventas Lista 6</t>
  </si>
  <si>
    <t>Ventas Lista 7</t>
  </si>
  <si>
    <t>Precio  m2 prom.</t>
  </si>
  <si>
    <t>Depto.</t>
  </si>
  <si>
    <t>M2 Jar.</t>
  </si>
  <si>
    <t>Área privativativa total</t>
  </si>
  <si>
    <t>Nombre del Cliente</t>
  </si>
  <si>
    <t>Fecha de reservación</t>
  </si>
  <si>
    <t>Fecha de carta oferta</t>
  </si>
  <si>
    <t>Fecha de firma de contrato</t>
  </si>
  <si>
    <t xml:space="preserve">Fecha de escrituración según contrato </t>
  </si>
  <si>
    <t>Medio publicitario</t>
  </si>
  <si>
    <t>Asesor Interno</t>
  </si>
  <si>
    <t>Asesor Externo</t>
  </si>
  <si>
    <t>Tipo Asesor</t>
  </si>
  <si>
    <t>Forma de Pago</t>
  </si>
  <si>
    <t>Orden de Venta</t>
  </si>
  <si>
    <t>Lista de precios</t>
  </si>
  <si>
    <t>Precio de cierre</t>
  </si>
  <si>
    <t>Precio de cierre m2</t>
  </si>
  <si>
    <t>Precio de cierre reservados</t>
  </si>
  <si>
    <t>X Vender</t>
  </si>
  <si>
    <t>-</t>
  </si>
  <si>
    <t>Vendidas</t>
  </si>
  <si>
    <t>Reservados</t>
  </si>
  <si>
    <t>Bloqueados</t>
  </si>
  <si>
    <t>V+R+B</t>
  </si>
  <si>
    <t>Promedio</t>
  </si>
  <si>
    <t>Ingresos vivienda</t>
  </si>
  <si>
    <t>Local comercial</t>
  </si>
  <si>
    <t>BP</t>
  </si>
  <si>
    <t>Aportación</t>
  </si>
  <si>
    <t>Lista de precios Lanzamiento</t>
  </si>
  <si>
    <t>Fase 1 Privee</t>
  </si>
  <si>
    <t>Ubicación oficial</t>
  </si>
  <si>
    <t>Áreas (m2)</t>
  </si>
  <si>
    <t>PRECIO</t>
  </si>
  <si>
    <t>Club</t>
  </si>
  <si>
    <t>The Park</t>
  </si>
  <si>
    <t>Reservado</t>
  </si>
  <si>
    <t>Vendido</t>
  </si>
  <si>
    <t>Bloqueado</t>
  </si>
  <si>
    <t xml:space="preserve">2D-5 </t>
  </si>
  <si>
    <t>3D-1B</t>
  </si>
  <si>
    <t>2D-1B</t>
  </si>
  <si>
    <t>2D-2B</t>
  </si>
  <si>
    <t>1D-2A</t>
  </si>
  <si>
    <t>1D-1A</t>
  </si>
  <si>
    <t>2D-4A</t>
  </si>
  <si>
    <t>2D-4B</t>
  </si>
  <si>
    <t>3D-1C</t>
  </si>
  <si>
    <t>2D-1C</t>
  </si>
  <si>
    <t>2D-2C</t>
  </si>
  <si>
    <t>2D-4C</t>
  </si>
  <si>
    <t>E-1B</t>
  </si>
  <si>
    <t>3D-1D</t>
  </si>
  <si>
    <t>2D-1D</t>
  </si>
  <si>
    <t>2D-2D</t>
  </si>
  <si>
    <t>E-1C</t>
  </si>
  <si>
    <t>3D-1 E</t>
  </si>
  <si>
    <t>2D-6</t>
  </si>
  <si>
    <t>3PH 1 A</t>
  </si>
  <si>
    <t>3PH 2 A</t>
  </si>
  <si>
    <t>3PH 3 A</t>
  </si>
  <si>
    <t xml:space="preserve">No. </t>
  </si>
  <si>
    <t>2D-2A</t>
  </si>
  <si>
    <t>2D-2E</t>
  </si>
  <si>
    <t>E-1A</t>
  </si>
  <si>
    <t>1D-2B</t>
  </si>
  <si>
    <t>2D-1A</t>
  </si>
  <si>
    <t>2D-4D</t>
  </si>
  <si>
    <t>2D-4E</t>
  </si>
  <si>
    <t>3D-1</t>
  </si>
  <si>
    <t>2D-3A</t>
  </si>
  <si>
    <t>Total  m2 (venta)</t>
  </si>
  <si>
    <t>VENDIDO</t>
  </si>
  <si>
    <t xml:space="preserve"> VENDIDO </t>
  </si>
  <si>
    <t>BLOQUEADO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</si>
</sst>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  <numFmt numFmtId="165" formatCode="_(&quot;$&quot;* #,##0_);_(&quot;$&quot;* \(#,##0\);_(&quot;$&quot;* &quot;-&quot;??_);_(@_)"/>
    <numFmt numFmtId="166" formatCode="_-&quot;$&quot;* #,##0_-;\-&quot;$&quot;* #,##0_-;_-&quot;$&quot;* &quot;-&quot;??_-;_-@"/>
    <numFmt numFmtId="167" formatCode="#,##0.000"/>
    <numFmt numFmtId="168" formatCode="0.0%"/>
    <numFmt numFmtId="169" formatCode="0.000"/>
    <numFmt numFmtId="170" formatCode="0.0"/>
    <numFmt numFmtId="171" formatCode="_-* #,##0.00_-;\-* #,##0.00_-;_-* &quot;-&quot;??_-;_-@"/>
    <numFmt numFmtId="172" formatCode="0.0000"/>
    <numFmt numFmtId="173" formatCode="0.000%"/>
    <numFmt numFmtId="174" formatCode="#,##0_ ;\-#,##0\ "/>
    <numFmt numFmtId="175" formatCode="#,##0.00_ ;\-#,##0.00\ "/>
    <numFmt numFmtId="176" formatCode="_-&quot;$&quot;* #,##0_-;\-&quot;$&quot;* #,##0_-;_-&quot;$&quot;* &quot;-&quot;??_-;_-@_-"/>
  </numFmts>
  <fonts count="21" x14ac:knownFonts="1">
    <font>
      <sz val="11"/>
      <color theme="1"/>
      <name val="Calibri"/>
      <scheme val="minor"/>
    </font>
    <font>
      <b/>
      <sz val="14"/>
      <color theme="1"/>
      <name val="Calibri"/>
      <family val="2"/>
    </font>
    <font>
      <sz val="1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10"/>
      <color theme="0"/>
      <name val="Century Gothic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Century Gothic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20"/>
      <color theme="1"/>
      <name val="Century Gothic"/>
      <family val="2"/>
    </font>
    <font>
      <b/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E5DFEC"/>
        <bgColor rgb="FFE5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C2D69B"/>
        <bgColor rgb="FFC2D69B"/>
      </patternFill>
    </fill>
    <fill>
      <patternFill patternType="solid">
        <fgColor rgb="FFFF99CC"/>
        <bgColor rgb="FFFF99CC"/>
      </patternFill>
    </fill>
    <fill>
      <patternFill patternType="solid">
        <fgColor rgb="FF95B3D7"/>
        <bgColor rgb="FF95B3D7"/>
      </patternFill>
    </fill>
    <fill>
      <patternFill patternType="solid">
        <fgColor rgb="FF938953"/>
        <bgColor rgb="FF938953"/>
      </patternFill>
    </fill>
    <fill>
      <patternFill patternType="solid">
        <fgColor rgb="FFFABF8F"/>
        <bgColor rgb="FFFABF8F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  <fill>
      <patternFill patternType="solid">
        <fgColor rgb="FFFBD4B4"/>
        <bgColor rgb="FFFBD4B4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C6D9F0"/>
        <bgColor rgb="FFC6D9F0"/>
      </patternFill>
    </fill>
    <fill>
      <patternFill patternType="solid">
        <fgColor rgb="FFDBE5F1"/>
        <bgColor rgb="FFDBE5F1"/>
      </patternFill>
    </fill>
    <fill>
      <patternFill patternType="solid">
        <fgColor rgb="FFFFCCCC"/>
        <bgColor rgb="FFFFCC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72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358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center"/>
    </xf>
    <xf numFmtId="166" fontId="7" fillId="0" borderId="11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5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164" fontId="5" fillId="0" borderId="0" xfId="0" applyNumberFormat="1" applyFont="1"/>
    <xf numFmtId="0" fontId="5" fillId="0" borderId="20" xfId="0" applyFont="1" applyBorder="1"/>
    <xf numFmtId="166" fontId="5" fillId="0" borderId="21" xfId="0" applyNumberFormat="1" applyFont="1" applyBorder="1"/>
    <xf numFmtId="3" fontId="5" fillId="0" borderId="22" xfId="0" applyNumberFormat="1" applyFont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0" fontId="5" fillId="0" borderId="1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" fontId="5" fillId="0" borderId="0" xfId="0" applyNumberFormat="1" applyFont="1" applyAlignment="1">
      <alignment horizontal="center" vertical="center"/>
    </xf>
    <xf numFmtId="166" fontId="5" fillId="0" borderId="0" xfId="0" applyNumberFormat="1" applyFont="1"/>
    <xf numFmtId="3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8" fontId="5" fillId="0" borderId="26" xfId="0" applyNumberFormat="1" applyFont="1" applyBorder="1" applyAlignment="1">
      <alignment horizontal="center"/>
    </xf>
    <xf numFmtId="9" fontId="5" fillId="0" borderId="27" xfId="0" applyNumberFormat="1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6" fontId="5" fillId="0" borderId="28" xfId="0" applyNumberFormat="1" applyFont="1" applyBorder="1" applyAlignment="1">
      <alignment horizontal="center"/>
    </xf>
    <xf numFmtId="166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7" fillId="5" borderId="2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8" fontId="5" fillId="0" borderId="12" xfId="0" applyNumberFormat="1" applyFont="1" applyBorder="1" applyAlignment="1">
      <alignment horizontal="center" vertical="center"/>
    </xf>
    <xf numFmtId="166" fontId="5" fillId="0" borderId="12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16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170" fontId="5" fillId="0" borderId="24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9" fontId="5" fillId="0" borderId="25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166" fontId="5" fillId="0" borderId="10" xfId="0" applyNumberFormat="1" applyFont="1" applyBorder="1"/>
    <xf numFmtId="10" fontId="5" fillId="0" borderId="25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168" fontId="5" fillId="6" borderId="9" xfId="0" applyNumberFormat="1" applyFont="1" applyFill="1" applyBorder="1" applyAlignment="1">
      <alignment horizontal="center" vertical="center"/>
    </xf>
    <xf numFmtId="166" fontId="5" fillId="6" borderId="9" xfId="0" applyNumberFormat="1" applyFont="1" applyFill="1" applyBorder="1" applyAlignment="1">
      <alignment horizontal="center" vertical="center"/>
    </xf>
    <xf numFmtId="2" fontId="5" fillId="6" borderId="9" xfId="0" applyNumberFormat="1" applyFont="1" applyFill="1" applyBorder="1" applyAlignment="1">
      <alignment horizontal="center" vertical="center"/>
    </xf>
    <xf numFmtId="169" fontId="5" fillId="6" borderId="9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/>
    </xf>
    <xf numFmtId="170" fontId="5" fillId="6" borderId="9" xfId="0" applyNumberFormat="1" applyFont="1" applyFill="1" applyBorder="1" applyAlignment="1">
      <alignment horizontal="center"/>
    </xf>
    <xf numFmtId="4" fontId="5" fillId="6" borderId="9" xfId="0" applyNumberFormat="1" applyFont="1" applyFill="1" applyBorder="1" applyAlignment="1">
      <alignment horizontal="center" vertical="center"/>
    </xf>
    <xf numFmtId="9" fontId="5" fillId="6" borderId="36" xfId="0" applyNumberFormat="1" applyFont="1" applyFill="1" applyBorder="1" applyAlignment="1">
      <alignment horizontal="center" vertical="center"/>
    </xf>
    <xf numFmtId="166" fontId="5" fillId="6" borderId="37" xfId="0" applyNumberFormat="1" applyFont="1" applyFill="1" applyBorder="1"/>
    <xf numFmtId="10" fontId="5" fillId="6" borderId="36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8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169" fontId="5" fillId="0" borderId="12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70" fontId="5" fillId="0" borderId="9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9" fontId="5" fillId="0" borderId="36" xfId="0" applyNumberFormat="1" applyFont="1" applyBorder="1" applyAlignment="1">
      <alignment horizontal="center" vertical="center"/>
    </xf>
    <xf numFmtId="166" fontId="5" fillId="0" borderId="9" xfId="0" applyNumberFormat="1" applyFont="1" applyBorder="1"/>
    <xf numFmtId="10" fontId="5" fillId="0" borderId="36" xfId="0" applyNumberFormat="1" applyFont="1" applyBorder="1" applyAlignment="1">
      <alignment horizontal="center"/>
    </xf>
    <xf numFmtId="166" fontId="5" fillId="6" borderId="9" xfId="0" applyNumberFormat="1" applyFont="1" applyFill="1" applyBorder="1"/>
    <xf numFmtId="0" fontId="7" fillId="0" borderId="0" xfId="0" applyFont="1" applyAlignment="1">
      <alignment horizontal="left" vertical="center" wrapText="1"/>
    </xf>
    <xf numFmtId="1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9" fontId="5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18" fontId="5" fillId="6" borderId="9" xfId="0" quotePrefix="1" applyNumberFormat="1" applyFont="1" applyFill="1" applyBorder="1" applyAlignment="1">
      <alignment horizontal="center" vertical="center"/>
    </xf>
    <xf numFmtId="18" fontId="5" fillId="6" borderId="35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9" xfId="0" quotePrefix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/>
    </xf>
    <xf numFmtId="0" fontId="5" fillId="2" borderId="35" xfId="0" applyFont="1" applyFill="1" applyBorder="1" applyAlignment="1">
      <alignment horizontal="center" vertical="center"/>
    </xf>
    <xf numFmtId="10" fontId="5" fillId="2" borderId="36" xfId="0" applyNumberFormat="1" applyFont="1" applyFill="1" applyBorder="1" applyAlignment="1">
      <alignment horizontal="center"/>
    </xf>
    <xf numFmtId="0" fontId="5" fillId="2" borderId="1" xfId="0" applyFont="1" applyFill="1" applyBorder="1"/>
    <xf numFmtId="1" fontId="7" fillId="2" borderId="1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3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9" fontId="5" fillId="0" borderId="22" xfId="0" applyNumberFormat="1" applyFont="1" applyBorder="1"/>
    <xf numFmtId="0" fontId="7" fillId="0" borderId="0" xfId="0" applyFont="1" applyAlignment="1">
      <alignment horizontal="right"/>
    </xf>
    <xf numFmtId="166" fontId="7" fillId="0" borderId="19" xfId="0" applyNumberFormat="1" applyFont="1" applyBorder="1"/>
    <xf numFmtId="9" fontId="7" fillId="0" borderId="19" xfId="0" applyNumberFormat="1" applyFont="1" applyBorder="1"/>
    <xf numFmtId="9" fontId="7" fillId="0" borderId="0" xfId="0" applyNumberFormat="1" applyFont="1" applyAlignment="1">
      <alignment horizontal="left"/>
    </xf>
    <xf numFmtId="0" fontId="7" fillId="5" borderId="39" xfId="0" applyFont="1" applyFill="1" applyBorder="1" applyAlignment="1">
      <alignment horizontal="center" vertical="center" wrapText="1"/>
    </xf>
    <xf numFmtId="0" fontId="7" fillId="5" borderId="2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 wrapText="1"/>
    </xf>
    <xf numFmtId="9" fontId="7" fillId="0" borderId="0" xfId="0" applyNumberFormat="1" applyFont="1" applyAlignment="1">
      <alignment horizontal="right"/>
    </xf>
    <xf numFmtId="1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" fontId="5" fillId="0" borderId="0" xfId="0" applyNumberFormat="1" applyFont="1"/>
    <xf numFmtId="168" fontId="4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9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1" fontId="4" fillId="0" borderId="22" xfId="0" applyNumberFormat="1" applyFont="1" applyBorder="1" applyAlignment="1">
      <alignment horizontal="center" vertical="center"/>
    </xf>
    <xf numFmtId="171" fontId="4" fillId="0" borderId="6" xfId="0" applyNumberFormat="1" applyFont="1" applyBorder="1" applyAlignment="1">
      <alignment horizontal="center" vertical="center"/>
    </xf>
    <xf numFmtId="171" fontId="4" fillId="0" borderId="20" xfId="0" applyNumberFormat="1" applyFont="1" applyBorder="1" applyAlignment="1">
      <alignment horizontal="center" vertical="center" wrapText="1"/>
    </xf>
    <xf numFmtId="171" fontId="4" fillId="0" borderId="44" xfId="0" applyNumberFormat="1" applyFont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center" vertical="center" wrapText="1"/>
    </xf>
    <xf numFmtId="9" fontId="9" fillId="17" borderId="20" xfId="0" applyNumberFormat="1" applyFont="1" applyFill="1" applyBorder="1" applyAlignment="1">
      <alignment horizontal="center" vertical="center" wrapText="1"/>
    </xf>
    <xf numFmtId="168" fontId="4" fillId="18" borderId="20" xfId="0" applyNumberFormat="1" applyFont="1" applyFill="1" applyBorder="1" applyAlignment="1">
      <alignment horizontal="center" vertical="center" wrapText="1"/>
    </xf>
    <xf numFmtId="168" fontId="4" fillId="18" borderId="22" xfId="0" applyNumberFormat="1" applyFont="1" applyFill="1" applyBorder="1" applyAlignment="1">
      <alignment horizontal="center" vertical="center" wrapText="1"/>
    </xf>
    <xf numFmtId="0" fontId="4" fillId="18" borderId="43" xfId="0" applyFont="1" applyFill="1" applyBorder="1" applyAlignment="1">
      <alignment horizontal="center" vertical="center" wrapText="1"/>
    </xf>
    <xf numFmtId="0" fontId="4" fillId="18" borderId="45" xfId="0" applyFont="1" applyFill="1" applyBorder="1" applyAlignment="1">
      <alignment horizontal="center" vertical="center" wrapText="1"/>
    </xf>
    <xf numFmtId="9" fontId="9" fillId="17" borderId="19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69" fontId="3" fillId="0" borderId="13" xfId="0" applyNumberFormat="1" applyFont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70" fontId="3" fillId="0" borderId="13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 vertical="center"/>
    </xf>
    <xf numFmtId="168" fontId="3" fillId="0" borderId="48" xfId="0" applyNumberFormat="1" applyFont="1" applyBorder="1" applyAlignment="1">
      <alignment horizontal="center"/>
    </xf>
    <xf numFmtId="168" fontId="3" fillId="0" borderId="12" xfId="0" applyNumberFormat="1" applyFont="1" applyBorder="1" applyAlignment="1">
      <alignment horizontal="center"/>
    </xf>
    <xf numFmtId="10" fontId="3" fillId="0" borderId="49" xfId="0" applyNumberFormat="1" applyFont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0" fontId="3" fillId="0" borderId="48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3" fillId="2" borderId="15" xfId="0" applyNumberFormat="1" applyFont="1" applyFill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168" fontId="3" fillId="6" borderId="9" xfId="0" applyNumberFormat="1" applyFont="1" applyFill="1" applyBorder="1" applyAlignment="1">
      <alignment horizontal="center"/>
    </xf>
    <xf numFmtId="165" fontId="3" fillId="0" borderId="36" xfId="0" applyNumberFormat="1" applyFont="1" applyBorder="1" applyAlignment="1">
      <alignment horizontal="center"/>
    </xf>
    <xf numFmtId="165" fontId="3" fillId="0" borderId="50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19" borderId="15" xfId="0" applyNumberFormat="1" applyFont="1" applyFill="1" applyBorder="1" applyAlignment="1">
      <alignment horizontal="center"/>
    </xf>
    <xf numFmtId="172" fontId="3" fillId="19" borderId="15" xfId="0" applyNumberFormat="1" applyFont="1" applyFill="1" applyBorder="1" applyAlignment="1">
      <alignment horizontal="center"/>
    </xf>
    <xf numFmtId="1" fontId="3" fillId="20" borderId="15" xfId="0" applyNumberFormat="1" applyFont="1" applyFill="1" applyBorder="1" applyAlignment="1">
      <alignment horizontal="center"/>
    </xf>
    <xf numFmtId="169" fontId="3" fillId="19" borderId="15" xfId="0" applyNumberFormat="1" applyFont="1" applyFill="1" applyBorder="1" applyAlignment="1">
      <alignment horizontal="center"/>
    </xf>
    <xf numFmtId="168" fontId="10" fillId="0" borderId="0" xfId="0" applyNumberFormat="1" applyFont="1"/>
    <xf numFmtId="4" fontId="4" fillId="2" borderId="20" xfId="0" applyNumberFormat="1" applyFont="1" applyFill="1" applyBorder="1" applyAlignment="1">
      <alignment horizontal="center"/>
    </xf>
    <xf numFmtId="4" fontId="4" fillId="2" borderId="21" xfId="0" applyNumberFormat="1" applyFont="1" applyFill="1" applyBorder="1" applyAlignment="1">
      <alignment horizontal="center"/>
    </xf>
    <xf numFmtId="3" fontId="4" fillId="2" borderId="22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0" fontId="4" fillId="0" borderId="21" xfId="0" quotePrefix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2" xfId="0" applyFont="1" applyBorder="1"/>
    <xf numFmtId="166" fontId="3" fillId="0" borderId="12" xfId="0" applyNumberFormat="1" applyFont="1" applyBorder="1"/>
    <xf numFmtId="3" fontId="3" fillId="0" borderId="12" xfId="0" applyNumberFormat="1" applyFont="1" applyBorder="1" applyAlignment="1">
      <alignment horizontal="center"/>
    </xf>
    <xf numFmtId="0" fontId="3" fillId="0" borderId="9" xfId="0" applyFont="1" applyBorder="1"/>
    <xf numFmtId="166" fontId="3" fillId="0" borderId="9" xfId="0" applyNumberFormat="1" applyFont="1" applyBorder="1"/>
    <xf numFmtId="3" fontId="3" fillId="0" borderId="9" xfId="0" applyNumberFormat="1" applyFont="1" applyBorder="1" applyAlignment="1">
      <alignment horizontal="center"/>
    </xf>
    <xf numFmtId="0" fontId="3" fillId="0" borderId="0" xfId="0" applyFont="1"/>
    <xf numFmtId="166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4" fillId="21" borderId="20" xfId="0" applyFont="1" applyFill="1" applyBorder="1"/>
    <xf numFmtId="166" fontId="4" fillId="21" borderId="21" xfId="0" applyNumberFormat="1" applyFont="1" applyFill="1" applyBorder="1"/>
    <xf numFmtId="0" fontId="4" fillId="21" borderId="21" xfId="0" applyFont="1" applyFill="1" applyBorder="1" applyAlignment="1">
      <alignment horizontal="center"/>
    </xf>
    <xf numFmtId="3" fontId="4" fillId="21" borderId="21" xfId="0" applyNumberFormat="1" applyFont="1" applyFill="1" applyBorder="1" applyAlignment="1">
      <alignment horizontal="center"/>
    </xf>
    <xf numFmtId="166" fontId="4" fillId="21" borderId="22" xfId="0" applyNumberFormat="1" applyFont="1" applyFill="1" applyBorder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8" fontId="10" fillId="0" borderId="12" xfId="0" applyNumberFormat="1" applyFont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165" fontId="4" fillId="2" borderId="9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6" fontId="10" fillId="0" borderId="0" xfId="0" applyNumberFormat="1" applyFont="1"/>
    <xf numFmtId="165" fontId="10" fillId="0" borderId="0" xfId="0" applyNumberFormat="1" applyFont="1"/>
    <xf numFmtId="168" fontId="13" fillId="0" borderId="19" xfId="0" applyNumberFormat="1" applyFont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4" xfId="0" applyFont="1" applyFill="1" applyBorder="1" applyAlignment="1">
      <alignment vertical="center"/>
    </xf>
    <xf numFmtId="165" fontId="3" fillId="22" borderId="9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165" fontId="4" fillId="2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21" borderId="23" xfId="0" applyFont="1" applyFill="1" applyBorder="1" applyAlignment="1">
      <alignment horizontal="center"/>
    </xf>
    <xf numFmtId="165" fontId="4" fillId="21" borderId="25" xfId="0" applyNumberFormat="1" applyFont="1" applyFill="1" applyBorder="1" applyAlignment="1">
      <alignment horizontal="center"/>
    </xf>
    <xf numFmtId="0" fontId="4" fillId="21" borderId="35" xfId="0" applyFont="1" applyFill="1" applyBorder="1" applyAlignment="1">
      <alignment horizontal="center"/>
    </xf>
    <xf numFmtId="165" fontId="4" fillId="21" borderId="36" xfId="0" applyNumberFormat="1" applyFont="1" applyFill="1" applyBorder="1" applyAlignment="1">
      <alignment horizontal="center"/>
    </xf>
    <xf numFmtId="0" fontId="4" fillId="21" borderId="26" xfId="0" applyFont="1" applyFill="1" applyBorder="1" applyAlignment="1">
      <alignment horizontal="center"/>
    </xf>
    <xf numFmtId="165" fontId="4" fillId="21" borderId="28" xfId="0" applyNumberFormat="1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0" fontId="7" fillId="21" borderId="60" xfId="0" applyFont="1" applyFill="1" applyBorder="1" applyAlignment="1">
      <alignment horizontal="center" vertical="center" wrapText="1"/>
    </xf>
    <xf numFmtId="0" fontId="7" fillId="21" borderId="30" xfId="0" applyFont="1" applyFill="1" applyBorder="1" applyAlignment="1">
      <alignment horizontal="center" vertical="center" wrapText="1"/>
    </xf>
    <xf numFmtId="0" fontId="5" fillId="16" borderId="9" xfId="0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7" fontId="5" fillId="0" borderId="9" xfId="0" applyNumberFormat="1" applyFont="1" applyBorder="1" applyAlignment="1">
      <alignment horizontal="center"/>
    </xf>
    <xf numFmtId="15" fontId="5" fillId="0" borderId="9" xfId="0" applyNumberFormat="1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165" fontId="5" fillId="0" borderId="9" xfId="0" applyNumberFormat="1" applyFont="1" applyBorder="1"/>
    <xf numFmtId="168" fontId="5" fillId="0" borderId="9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168" fontId="5" fillId="0" borderId="61" xfId="0" applyNumberFormat="1" applyFont="1" applyBorder="1" applyAlignment="1">
      <alignment horizontal="center"/>
    </xf>
    <xf numFmtId="166" fontId="5" fillId="0" borderId="53" xfId="0" applyNumberFormat="1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168" fontId="5" fillId="0" borderId="62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62" xfId="0" applyFont="1" applyBorder="1" applyAlignment="1">
      <alignment horizontal="center"/>
    </xf>
    <xf numFmtId="168" fontId="5" fillId="0" borderId="63" xfId="0" applyNumberFormat="1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166" fontId="5" fillId="0" borderId="54" xfId="0" applyNumberFormat="1" applyFont="1" applyBorder="1" applyAlignment="1">
      <alignment horizontal="center"/>
    </xf>
    <xf numFmtId="166" fontId="5" fillId="0" borderId="64" xfId="0" applyNumberFormat="1" applyFont="1" applyBorder="1" applyAlignment="1">
      <alignment horizontal="center"/>
    </xf>
    <xf numFmtId="0" fontId="7" fillId="23" borderId="19" xfId="0" applyFont="1" applyFill="1" applyBorder="1" applyAlignment="1">
      <alignment horizontal="center"/>
    </xf>
    <xf numFmtId="166" fontId="7" fillId="23" borderId="65" xfId="0" applyNumberFormat="1" applyFont="1" applyFill="1" applyBorder="1"/>
    <xf numFmtId="0" fontId="5" fillId="23" borderId="19" xfId="0" applyFont="1" applyFill="1" applyBorder="1" applyAlignment="1">
      <alignment horizontal="center"/>
    </xf>
    <xf numFmtId="166" fontId="7" fillId="0" borderId="56" xfId="0" applyNumberFormat="1" applyFont="1" applyBorder="1"/>
    <xf numFmtId="166" fontId="7" fillId="23" borderId="39" xfId="0" applyNumberFormat="1" applyFont="1" applyFill="1" applyBorder="1"/>
    <xf numFmtId="168" fontId="7" fillId="3" borderId="9" xfId="0" applyNumberFormat="1" applyFont="1" applyFill="1" applyBorder="1" applyAlignment="1">
      <alignment horizontal="center"/>
    </xf>
    <xf numFmtId="174" fontId="7" fillId="3" borderId="9" xfId="0" applyNumberFormat="1" applyFont="1" applyFill="1" applyBorder="1" applyAlignment="1">
      <alignment horizontal="center"/>
    </xf>
    <xf numFmtId="175" fontId="7" fillId="3" borderId="9" xfId="0" applyNumberFormat="1" applyFont="1" applyFill="1" applyBorder="1" applyAlignment="1">
      <alignment horizontal="center"/>
    </xf>
    <xf numFmtId="165" fontId="5" fillId="0" borderId="0" xfId="0" applyNumberFormat="1" applyFont="1"/>
    <xf numFmtId="0" fontId="5" fillId="0" borderId="0" xfId="0" applyFont="1" applyAlignment="1">
      <alignment horizontal="left"/>
    </xf>
    <xf numFmtId="17" fontId="1" fillId="0" borderId="55" xfId="0" applyNumberFormat="1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9" fontId="4" fillId="15" borderId="29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9" fontId="9" fillId="17" borderId="43" xfId="0" applyNumberFormat="1" applyFont="1" applyFill="1" applyBorder="1" applyAlignment="1">
      <alignment horizontal="center" vertical="center" wrapText="1"/>
    </xf>
    <xf numFmtId="9" fontId="9" fillId="17" borderId="65" xfId="0" applyNumberFormat="1" applyFont="1" applyFill="1" applyBorder="1" applyAlignment="1">
      <alignment horizontal="center" vertical="center" wrapText="1"/>
    </xf>
    <xf numFmtId="9" fontId="4" fillId="15" borderId="19" xfId="0" applyNumberFormat="1" applyFont="1" applyFill="1" applyBorder="1" applyAlignment="1">
      <alignment horizontal="center" vertical="center" wrapText="1"/>
    </xf>
    <xf numFmtId="0" fontId="3" fillId="16" borderId="14" xfId="0" applyFont="1" applyFill="1" applyBorder="1" applyAlignment="1">
      <alignment horizontal="center"/>
    </xf>
    <xf numFmtId="2" fontId="3" fillId="16" borderId="14" xfId="0" applyNumberFormat="1" applyFont="1" applyFill="1" applyBorder="1" applyAlignment="1">
      <alignment horizontal="center"/>
    </xf>
    <xf numFmtId="1" fontId="3" fillId="16" borderId="14" xfId="0" applyNumberFormat="1" applyFont="1" applyFill="1" applyBorder="1" applyAlignment="1">
      <alignment horizontal="center"/>
    </xf>
    <xf numFmtId="170" fontId="3" fillId="16" borderId="14" xfId="0" applyNumberFormat="1" applyFont="1" applyFill="1" applyBorder="1" applyAlignment="1">
      <alignment horizontal="center"/>
    </xf>
    <xf numFmtId="165" fontId="3" fillId="16" borderId="14" xfId="0" applyNumberFormat="1" applyFont="1" applyFill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165" fontId="4" fillId="0" borderId="19" xfId="0" applyNumberFormat="1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center"/>
    </xf>
    <xf numFmtId="44" fontId="0" fillId="0" borderId="0" xfId="2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71" xfId="0" applyBorder="1" applyAlignment="1">
      <alignment horizontal="center" vertical="center"/>
    </xf>
    <xf numFmtId="1" fontId="0" fillId="0" borderId="71" xfId="0" applyNumberForma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1" fontId="0" fillId="24" borderId="71" xfId="0" applyNumberFormat="1" applyFill="1" applyBorder="1" applyAlignment="1">
      <alignment horizontal="center" vertical="center"/>
    </xf>
    <xf numFmtId="176" fontId="0" fillId="25" borderId="71" xfId="2" applyNumberFormat="1" applyFont="1" applyFill="1" applyBorder="1" applyAlignment="1">
      <alignment horizontal="center" vertical="center"/>
    </xf>
    <xf numFmtId="0" fontId="0" fillId="25" borderId="71" xfId="0" applyFill="1" applyBorder="1" applyAlignment="1">
      <alignment horizontal="center" vertical="center"/>
    </xf>
    <xf numFmtId="0" fontId="0" fillId="24" borderId="71" xfId="0" applyFill="1" applyBorder="1" applyAlignment="1">
      <alignment horizontal="center" vertical="center"/>
    </xf>
    <xf numFmtId="176" fontId="19" fillId="25" borderId="71" xfId="2" applyNumberFormat="1" applyFont="1" applyFill="1" applyBorder="1" applyAlignment="1">
      <alignment horizontal="center" vertical="center"/>
    </xf>
    <xf numFmtId="176" fontId="20" fillId="26" borderId="71" xfId="0" applyNumberFormat="1" applyFont="1" applyFill="1" applyBorder="1" applyAlignment="1">
      <alignment horizontal="center" vertical="center"/>
    </xf>
    <xf numFmtId="0" fontId="0" fillId="0" borderId="71" xfId="0" applyBorder="1" applyAlignment="1">
      <alignment horizontal="center"/>
    </xf>
    <xf numFmtId="44" fontId="0" fillId="0" borderId="71" xfId="2" applyFont="1" applyBorder="1" applyAlignment="1">
      <alignment horizontal="center"/>
    </xf>
    <xf numFmtId="9" fontId="0" fillId="0" borderId="71" xfId="1" applyFont="1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166" fontId="4" fillId="0" borderId="0" xfId="0" applyNumberFormat="1" applyFont="1" applyAlignment="1">
      <alignment horizontal="center" vertical="center" wrapText="1"/>
    </xf>
    <xf numFmtId="0" fontId="0" fillId="0" borderId="0" xfId="0"/>
    <xf numFmtId="0" fontId="6" fillId="0" borderId="16" xfId="0" applyFont="1" applyBorder="1" applyAlignment="1">
      <alignment horizontal="center"/>
    </xf>
    <xf numFmtId="0" fontId="2" fillId="0" borderId="16" xfId="0" applyFont="1" applyBorder="1"/>
    <xf numFmtId="0" fontId="7" fillId="5" borderId="17" xfId="0" applyFont="1" applyFill="1" applyBorder="1" applyAlignment="1">
      <alignment horizontal="center" vertical="center"/>
    </xf>
    <xf numFmtId="0" fontId="2" fillId="0" borderId="18" xfId="0" applyFont="1" applyBorder="1"/>
    <xf numFmtId="0" fontId="7" fillId="5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32" xfId="0" applyFont="1" applyBorder="1"/>
    <xf numFmtId="0" fontId="7" fillId="0" borderId="0" xfId="0" applyFont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/>
    </xf>
    <xf numFmtId="9" fontId="6" fillId="3" borderId="42" xfId="0" applyNumberFormat="1" applyFont="1" applyFill="1" applyBorder="1" applyAlignment="1">
      <alignment horizontal="center" vertical="center"/>
    </xf>
    <xf numFmtId="0" fontId="2" fillId="0" borderId="40" xfId="0" applyFont="1" applyBorder="1"/>
    <xf numFmtId="0" fontId="4" fillId="15" borderId="4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/>
    </xf>
    <xf numFmtId="0" fontId="2" fillId="0" borderId="41" xfId="0" applyFont="1" applyBorder="1"/>
    <xf numFmtId="0" fontId="6" fillId="8" borderId="5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/>
    </xf>
    <xf numFmtId="9" fontId="4" fillId="4" borderId="5" xfId="0" applyNumberFormat="1" applyFont="1" applyFill="1" applyBorder="1" applyAlignment="1">
      <alignment horizontal="center" vertical="center" wrapText="1"/>
    </xf>
    <xf numFmtId="9" fontId="3" fillId="2" borderId="5" xfId="0" applyNumberFormat="1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/>
    </xf>
    <xf numFmtId="0" fontId="12" fillId="2" borderId="52" xfId="0" applyFont="1" applyFill="1" applyBorder="1" applyAlignment="1">
      <alignment horizontal="center" vertical="center" wrapText="1"/>
    </xf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3" fillId="2" borderId="33" xfId="0" applyFont="1" applyFill="1" applyBorder="1" applyAlignment="1">
      <alignment horizontal="center"/>
    </xf>
    <xf numFmtId="0" fontId="2" fillId="0" borderId="34" xfId="0" applyFont="1" applyBorder="1"/>
    <xf numFmtId="168" fontId="7" fillId="0" borderId="5" xfId="0" applyNumberFormat="1" applyFont="1" applyBorder="1" applyAlignment="1">
      <alignment horizontal="center"/>
    </xf>
    <xf numFmtId="173" fontId="5" fillId="23" borderId="3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64" xfId="0" applyFont="1" applyBorder="1"/>
    <xf numFmtId="0" fontId="6" fillId="2" borderId="66" xfId="0" applyFont="1" applyFill="1" applyBorder="1" applyAlignment="1">
      <alignment horizontal="center" vertical="center" wrapText="1"/>
    </xf>
    <xf numFmtId="0" fontId="2" fillId="0" borderId="67" xfId="0" applyFont="1" applyBorder="1"/>
    <xf numFmtId="0" fontId="2" fillId="0" borderId="68" xfId="0" applyFont="1" applyBorder="1"/>
    <xf numFmtId="0" fontId="6" fillId="9" borderId="17" xfId="0" applyFont="1" applyFill="1" applyBorder="1" applyAlignment="1">
      <alignment horizontal="center" vertical="center"/>
    </xf>
    <xf numFmtId="0" fontId="6" fillId="10" borderId="66" xfId="0" applyFont="1" applyFill="1" applyBorder="1" applyAlignment="1">
      <alignment horizontal="center" vertical="center"/>
    </xf>
    <xf numFmtId="0" fontId="2" fillId="0" borderId="69" xfId="0" applyFont="1" applyBorder="1"/>
    <xf numFmtId="0" fontId="2" fillId="0" borderId="70" xfId="0" applyFont="1" applyBorder="1"/>
    <xf numFmtId="9" fontId="6" fillId="16" borderId="17" xfId="0" applyNumberFormat="1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1552"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FFCCCC"/>
          <bgColor rgb="FFFFCCCC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7F7F7F"/>
          <bgColor rgb="FF7F7F7F"/>
        </patternFill>
      </fill>
    </dxf>
    <dxf>
      <fill>
        <patternFill patternType="solid">
          <fgColor rgb="FFFDE9D9"/>
          <bgColor rgb="FFFDE9D9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838200" cy="342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0</xdr:row>
      <xdr:rowOff>47625</xdr:rowOff>
    </xdr:from>
    <xdr:ext cx="838200" cy="428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838200" cy="342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0</xdr:row>
      <xdr:rowOff>47625</xdr:rowOff>
    </xdr:from>
    <xdr:ext cx="838200" cy="428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838200" cy="342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0</xdr:row>
      <xdr:rowOff>47625</xdr:rowOff>
    </xdr:from>
    <xdr:ext cx="838200" cy="428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838200" cy="3429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0</xdr:row>
      <xdr:rowOff>47625</xdr:rowOff>
    </xdr:from>
    <xdr:ext cx="838200" cy="428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macoteladosal/Library/Caches/TemporaryItems/Outlook%20Temp/lar_m02/comun/Proyecto%20SO%20GERENTES/Master%20SO%20Resid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ar_m02/comun/Documents%20and%20Settings/pfusterz/Configuraci&#243;n%20local/Archivos%20temporales%20de%20Internet/OLK117/Seguimiento%20Campoamor%203T06%20(4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Q/FINANCIACION/BOSQUE%20REAL/Info%20ppt%20LIFE%200807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riquemacoteladosal/Library/Caches/TemporaryItems/Outlook%20Temp/Wiggum/Datos/SEGUIMIENTOS%20DE%20OPERACIONES/2002%203T/MADRID/Arroyo%20Culebro%20SO%203T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ercial"/>
      <sheetName val="Controller D.U.N."/>
      <sheetName val="SAP 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P 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ujograma"/>
      <sheetName val="Lotes Verdes"/>
      <sheetName val="Areas de Lote"/>
      <sheetName val="Ritmos Ventas"/>
      <sheetName val="Costos a 300608"/>
      <sheetName val="SO1T08"/>
      <sheetName val="Financiero (CF)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 SO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E6EA6-59FA-4F4D-867A-C8B0E7936D02}">
  <dimension ref="B1:W141"/>
  <sheetViews>
    <sheetView tabSelected="1" topLeftCell="A15" workbookViewId="0">
      <selection activeCell="R25" sqref="R25"/>
    </sheetView>
  </sheetViews>
  <sheetFormatPr baseColWidth="10" defaultRowHeight="14.5" x14ac:dyDescent="0.35"/>
  <cols>
    <col min="2" max="7" width="10.81640625" style="295"/>
    <col min="8" max="8" width="14.6328125" style="295" customWidth="1"/>
    <col min="9" max="9" width="16" style="295" customWidth="1"/>
    <col min="10" max="10" width="10.81640625" style="295"/>
    <col min="11" max="11" width="15.1796875" style="295" customWidth="1"/>
    <col min="12" max="12" width="17.1796875" style="295" customWidth="1"/>
    <col min="13" max="13" width="8.6328125" customWidth="1"/>
    <col min="14" max="14" width="21.1796875" customWidth="1"/>
    <col min="15" max="15" width="16.36328125" customWidth="1"/>
    <col min="16" max="16" width="2.81640625" customWidth="1"/>
    <col min="17" max="17" width="12.453125" customWidth="1"/>
    <col min="18" max="18" width="20.6328125" customWidth="1"/>
    <col min="19" max="19" width="16.36328125" customWidth="1"/>
    <col min="20" max="20" width="3.36328125" customWidth="1"/>
    <col min="21" max="21" width="9.81640625" customWidth="1"/>
    <col min="22" max="22" width="20.6328125" customWidth="1"/>
    <col min="23" max="23" width="16.36328125" customWidth="1"/>
  </cols>
  <sheetData>
    <row r="1" spans="2:23" ht="35" customHeight="1" x14ac:dyDescent="0.35">
      <c r="N1" s="308" t="s">
        <v>2</v>
      </c>
      <c r="O1" s="308"/>
      <c r="P1" s="308"/>
      <c r="Q1" s="308"/>
      <c r="R1" s="308"/>
      <c r="S1" s="308"/>
      <c r="T1" s="308"/>
      <c r="U1" s="308"/>
      <c r="V1" s="308"/>
      <c r="W1" s="308"/>
    </row>
    <row r="2" spans="2:23" x14ac:dyDescent="0.35">
      <c r="N2" s="309" t="s">
        <v>3</v>
      </c>
      <c r="O2" s="309"/>
      <c r="P2" s="293"/>
      <c r="Q2" s="309" t="s">
        <v>4</v>
      </c>
      <c r="R2" s="309"/>
      <c r="S2" s="309"/>
      <c r="T2" s="293"/>
      <c r="U2" s="309" t="s">
        <v>5</v>
      </c>
      <c r="V2" s="309"/>
      <c r="W2" s="309"/>
    </row>
    <row r="3" spans="2:23" x14ac:dyDescent="0.35"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2:23" ht="30" customHeight="1" x14ac:dyDescent="0.35">
      <c r="B4" s="298" t="s">
        <v>245</v>
      </c>
      <c r="C4" s="298" t="s">
        <v>6</v>
      </c>
      <c r="D4" s="298" t="s">
        <v>1</v>
      </c>
      <c r="E4" s="298" t="s">
        <v>7</v>
      </c>
      <c r="F4" s="298" t="s">
        <v>8</v>
      </c>
      <c r="G4" s="298" t="s">
        <v>9</v>
      </c>
      <c r="H4" s="298" t="s">
        <v>10</v>
      </c>
      <c r="I4" s="298" t="s">
        <v>11</v>
      </c>
      <c r="J4" s="298" t="s">
        <v>12</v>
      </c>
      <c r="K4" s="298" t="s">
        <v>255</v>
      </c>
      <c r="L4" s="298" t="s">
        <v>13</v>
      </c>
      <c r="N4" s="305" t="s">
        <v>15</v>
      </c>
      <c r="O4" s="305" t="s">
        <v>16</v>
      </c>
      <c r="P4" s="293"/>
      <c r="Q4" s="305" t="s">
        <v>17</v>
      </c>
      <c r="R4" s="305" t="s">
        <v>15</v>
      </c>
      <c r="S4" s="305" t="s">
        <v>16</v>
      </c>
      <c r="T4" s="293"/>
      <c r="U4" s="305" t="s">
        <v>17</v>
      </c>
      <c r="V4" s="305" t="s">
        <v>15</v>
      </c>
      <c r="W4" s="305" t="s">
        <v>16</v>
      </c>
    </row>
    <row r="5" spans="2:23" x14ac:dyDescent="0.35">
      <c r="B5" s="296">
        <v>1</v>
      </c>
      <c r="C5" s="301">
        <v>201</v>
      </c>
      <c r="D5" s="302" t="s">
        <v>18</v>
      </c>
      <c r="E5" s="296">
        <v>3</v>
      </c>
      <c r="F5" s="296">
        <v>2</v>
      </c>
      <c r="G5" s="296">
        <v>2</v>
      </c>
      <c r="H5" s="297">
        <v>106.11</v>
      </c>
      <c r="I5" s="297"/>
      <c r="J5" s="297">
        <v>30.46</v>
      </c>
      <c r="K5" s="299">
        <v>136.57</v>
      </c>
      <c r="L5" s="300">
        <v>6469384.3095262339</v>
      </c>
      <c r="N5" s="306">
        <v>6469384.3095262339</v>
      </c>
      <c r="O5" s="306">
        <v>47370.464300550884</v>
      </c>
      <c r="P5" s="294"/>
      <c r="Q5" s="307">
        <v>2.5000000000000001E-2</v>
      </c>
      <c r="R5" s="306">
        <v>6631118.9172643898</v>
      </c>
      <c r="S5" s="306">
        <v>48554.725908064655</v>
      </c>
      <c r="T5" s="294"/>
      <c r="U5" s="307">
        <v>2.5000000000000001E-2</v>
      </c>
      <c r="V5" s="306">
        <v>6796896.8901959993</v>
      </c>
      <c r="W5" s="306">
        <v>49768.594055766269</v>
      </c>
    </row>
    <row r="6" spans="2:23" x14ac:dyDescent="0.35">
      <c r="B6" s="296">
        <v>2</v>
      </c>
      <c r="C6" s="301">
        <v>202</v>
      </c>
      <c r="D6" s="302" t="s">
        <v>21</v>
      </c>
      <c r="E6" s="296">
        <v>1</v>
      </c>
      <c r="F6" s="296">
        <v>1</v>
      </c>
      <c r="G6" s="296">
        <v>1</v>
      </c>
      <c r="H6" s="297">
        <v>70.510000000000005</v>
      </c>
      <c r="I6" s="297"/>
      <c r="J6" s="297">
        <v>20.43</v>
      </c>
      <c r="K6" s="299">
        <v>90.94</v>
      </c>
      <c r="L6" s="300">
        <v>4288765.9868066004</v>
      </c>
      <c r="N6" s="306">
        <v>4288765.9868066004</v>
      </c>
      <c r="O6" s="306">
        <v>47160.391321823183</v>
      </c>
      <c r="P6" s="294"/>
      <c r="Q6" s="306"/>
      <c r="R6" s="306">
        <v>4395985.1364767654</v>
      </c>
      <c r="S6" s="306">
        <v>48339.401104868768</v>
      </c>
      <c r="T6" s="294"/>
      <c r="U6" s="306"/>
      <c r="V6" s="306">
        <v>4505884.7648886843</v>
      </c>
      <c r="W6" s="306">
        <v>49547.886132490479</v>
      </c>
    </row>
    <row r="7" spans="2:23" x14ac:dyDescent="0.35">
      <c r="B7" s="296">
        <v>3</v>
      </c>
      <c r="C7" s="301">
        <v>203</v>
      </c>
      <c r="D7" s="302" t="s">
        <v>246</v>
      </c>
      <c r="E7" s="296">
        <v>2</v>
      </c>
      <c r="F7" s="296">
        <v>2</v>
      </c>
      <c r="G7" s="296">
        <v>1</v>
      </c>
      <c r="H7" s="297">
        <v>78.88</v>
      </c>
      <c r="I7" s="297">
        <v>2.0699999999999998</v>
      </c>
      <c r="J7" s="297"/>
      <c r="K7" s="299">
        <v>80.949999999999989</v>
      </c>
      <c r="L7" s="300">
        <v>4231075.551610793</v>
      </c>
      <c r="N7" s="306">
        <v>4231075.551610793</v>
      </c>
      <c r="O7" s="306">
        <v>52267.764689447729</v>
      </c>
      <c r="P7" s="294"/>
      <c r="Q7" s="306"/>
      <c r="R7" s="306">
        <v>4336852.4404010624</v>
      </c>
      <c r="S7" s="306">
        <v>53574.458806683913</v>
      </c>
      <c r="T7" s="294"/>
      <c r="U7" s="306"/>
      <c r="V7" s="306">
        <v>4445273.7514110887</v>
      </c>
      <c r="W7" s="306">
        <v>54913.820276851009</v>
      </c>
    </row>
    <row r="8" spans="2:23" x14ac:dyDescent="0.35">
      <c r="B8" s="296">
        <v>4</v>
      </c>
      <c r="C8" s="301">
        <v>204</v>
      </c>
      <c r="D8" s="302" t="s">
        <v>254</v>
      </c>
      <c r="E8" s="296">
        <v>2</v>
      </c>
      <c r="F8" s="296">
        <v>2</v>
      </c>
      <c r="G8" s="296">
        <v>1</v>
      </c>
      <c r="H8" s="297">
        <v>65.010000000000005</v>
      </c>
      <c r="I8" s="297"/>
      <c r="J8" s="297"/>
      <c r="K8" s="299">
        <v>65.010000000000005</v>
      </c>
      <c r="L8" s="300">
        <v>3495807.5638200003</v>
      </c>
      <c r="N8" s="306">
        <v>3495807.5638200003</v>
      </c>
      <c r="O8" s="306">
        <v>53773.381999999998</v>
      </c>
      <c r="P8" s="294"/>
      <c r="Q8" s="306"/>
      <c r="R8" s="306">
        <v>3583202.7529155002</v>
      </c>
      <c r="S8" s="306">
        <v>55117.716549999997</v>
      </c>
      <c r="T8" s="294"/>
      <c r="U8" s="306"/>
      <c r="V8" s="306">
        <v>3672782.8217383879</v>
      </c>
      <c r="W8" s="306">
        <v>56495.659463750002</v>
      </c>
    </row>
    <row r="9" spans="2:23" x14ac:dyDescent="0.35">
      <c r="B9" s="296">
        <v>5</v>
      </c>
      <c r="C9" s="301">
        <v>205</v>
      </c>
      <c r="D9" s="302" t="s">
        <v>229</v>
      </c>
      <c r="E9" s="296">
        <v>2</v>
      </c>
      <c r="F9" s="296">
        <v>2</v>
      </c>
      <c r="G9" s="296">
        <v>1</v>
      </c>
      <c r="H9" s="297">
        <v>77.3</v>
      </c>
      <c r="I9" s="297"/>
      <c r="J9" s="297"/>
      <c r="K9" s="299">
        <v>77.3</v>
      </c>
      <c r="L9" s="300">
        <v>4092625.1659827852</v>
      </c>
      <c r="N9" s="306">
        <v>4092625.1659827852</v>
      </c>
      <c r="O9" s="306">
        <v>52944.698136905376</v>
      </c>
      <c r="P9" s="294"/>
      <c r="Q9" s="306"/>
      <c r="R9" s="306">
        <v>4194940.7951323548</v>
      </c>
      <c r="S9" s="306">
        <v>54268.315590328006</v>
      </c>
      <c r="T9" s="294"/>
      <c r="U9" s="306"/>
      <c r="V9" s="306">
        <v>4299814.3150106641</v>
      </c>
      <c r="W9" s="306">
        <v>55625.023480086209</v>
      </c>
    </row>
    <row r="10" spans="2:23" x14ac:dyDescent="0.35">
      <c r="B10" s="296">
        <v>6</v>
      </c>
      <c r="C10" s="301">
        <v>301</v>
      </c>
      <c r="D10" s="302" t="s">
        <v>253</v>
      </c>
      <c r="E10" s="296">
        <v>3</v>
      </c>
      <c r="F10" s="296">
        <v>2</v>
      </c>
      <c r="G10" s="296">
        <v>2</v>
      </c>
      <c r="H10" s="297">
        <v>105.75</v>
      </c>
      <c r="I10" s="297"/>
      <c r="J10" s="297"/>
      <c r="K10" s="299">
        <v>105.75</v>
      </c>
      <c r="L10" s="300">
        <v>5527632.5374203678</v>
      </c>
      <c r="N10" s="306">
        <v>5527632.5374203678</v>
      </c>
      <c r="O10" s="306">
        <v>52270.756855038941</v>
      </c>
      <c r="P10" s="294"/>
      <c r="Q10" s="306"/>
      <c r="R10" s="306">
        <v>5665823.3508558767</v>
      </c>
      <c r="S10" s="306">
        <v>53577.525776414906</v>
      </c>
      <c r="T10" s="294"/>
      <c r="U10" s="306"/>
      <c r="V10" s="306">
        <v>5807468.9346272741</v>
      </c>
      <c r="W10" s="306">
        <v>54916.963920825285</v>
      </c>
    </row>
    <row r="11" spans="2:23" x14ac:dyDescent="0.35">
      <c r="B11" s="296">
        <v>7</v>
      </c>
      <c r="C11" s="301">
        <v>302</v>
      </c>
      <c r="D11" s="302" t="s">
        <v>250</v>
      </c>
      <c r="E11" s="296">
        <v>2</v>
      </c>
      <c r="F11" s="296">
        <v>2</v>
      </c>
      <c r="G11" s="296">
        <v>1</v>
      </c>
      <c r="H11" s="297">
        <v>81.489999999999995</v>
      </c>
      <c r="I11" s="297">
        <v>6.69</v>
      </c>
      <c r="J11" s="297"/>
      <c r="K11" s="299">
        <v>88.179999999999993</v>
      </c>
      <c r="L11" s="300">
        <v>4546116.8688708171</v>
      </c>
      <c r="N11" s="306">
        <v>4546116.8688708171</v>
      </c>
      <c r="O11" s="306">
        <v>51554.965625661345</v>
      </c>
      <c r="P11" s="294"/>
      <c r="Q11" s="306"/>
      <c r="R11" s="306">
        <v>4659769.7905925876</v>
      </c>
      <c r="S11" s="306">
        <v>52843.839766302881</v>
      </c>
      <c r="T11" s="294"/>
      <c r="U11" s="306"/>
      <c r="V11" s="306">
        <v>4776264.0353574026</v>
      </c>
      <c r="W11" s="306">
        <v>54164.935760460459</v>
      </c>
    </row>
    <row r="12" spans="2:23" x14ac:dyDescent="0.35">
      <c r="B12" s="296">
        <v>8</v>
      </c>
      <c r="C12" s="301">
        <v>303</v>
      </c>
      <c r="D12" s="302" t="s">
        <v>246</v>
      </c>
      <c r="E12" s="296">
        <v>2</v>
      </c>
      <c r="F12" s="296">
        <v>2</v>
      </c>
      <c r="G12" s="296">
        <v>1</v>
      </c>
      <c r="H12" s="297">
        <v>78.88</v>
      </c>
      <c r="I12" s="297">
        <v>2.0699999999999998</v>
      </c>
      <c r="J12" s="297"/>
      <c r="K12" s="299">
        <v>80.949999999999989</v>
      </c>
      <c r="L12" s="300">
        <v>4282465.1332093049</v>
      </c>
      <c r="N12" s="306">
        <v>4282465.1332093049</v>
      </c>
      <c r="O12" s="306">
        <v>52902.595839521993</v>
      </c>
      <c r="P12" s="294"/>
      <c r="Q12" s="306"/>
      <c r="R12" s="306">
        <v>4389526.7615395375</v>
      </c>
      <c r="S12" s="306">
        <v>54225.160735510042</v>
      </c>
      <c r="T12" s="294"/>
      <c r="U12" s="306"/>
      <c r="V12" s="306">
        <v>4499264.930578026</v>
      </c>
      <c r="W12" s="306">
        <v>55580.7897538978</v>
      </c>
    </row>
    <row r="13" spans="2:23" x14ac:dyDescent="0.35">
      <c r="B13" s="296">
        <v>9</v>
      </c>
      <c r="C13" s="301">
        <v>304</v>
      </c>
      <c r="D13" s="302" t="s">
        <v>254</v>
      </c>
      <c r="E13" s="296">
        <v>2</v>
      </c>
      <c r="F13" s="296">
        <v>2</v>
      </c>
      <c r="G13" s="296">
        <v>1</v>
      </c>
      <c r="H13" s="297">
        <v>65.02</v>
      </c>
      <c r="I13" s="297"/>
      <c r="J13" s="297"/>
      <c r="K13" s="299">
        <v>65.02</v>
      </c>
      <c r="L13" s="300">
        <v>3538811.03</v>
      </c>
      <c r="N13" s="306">
        <v>3538811.03</v>
      </c>
      <c r="O13" s="306">
        <v>54426.5</v>
      </c>
      <c r="P13" s="294"/>
      <c r="Q13" s="306"/>
      <c r="R13" s="306">
        <v>3627281.3057499998</v>
      </c>
      <c r="S13" s="306">
        <v>55787.162499999999</v>
      </c>
      <c r="T13" s="294"/>
      <c r="U13" s="306"/>
      <c r="V13" s="306">
        <v>3717963.3383937497</v>
      </c>
      <c r="W13" s="306">
        <v>57181.841562499998</v>
      </c>
    </row>
    <row r="14" spans="2:23" x14ac:dyDescent="0.35">
      <c r="B14" s="296">
        <v>10</v>
      </c>
      <c r="C14" s="301">
        <v>305</v>
      </c>
      <c r="D14" s="302" t="s">
        <v>229</v>
      </c>
      <c r="E14" s="296">
        <v>2</v>
      </c>
      <c r="F14" s="296">
        <v>2</v>
      </c>
      <c r="G14" s="296">
        <v>1</v>
      </c>
      <c r="H14" s="297">
        <v>77.3</v>
      </c>
      <c r="I14" s="297"/>
      <c r="J14" s="297"/>
      <c r="K14" s="299">
        <v>77.3</v>
      </c>
      <c r="L14" s="300">
        <v>4142333.1639501876</v>
      </c>
      <c r="N14" s="306">
        <v>4142333.1639501876</v>
      </c>
      <c r="O14" s="306">
        <v>53587.751150713942</v>
      </c>
      <c r="P14" s="294"/>
      <c r="Q14" s="306"/>
      <c r="R14" s="306">
        <v>4245891.4930489426</v>
      </c>
      <c r="S14" s="306">
        <v>54927.444929481797</v>
      </c>
      <c r="T14" s="294"/>
      <c r="U14" s="306"/>
      <c r="V14" s="306">
        <v>4352038.7803751659</v>
      </c>
      <c r="W14" s="306">
        <v>56300.631052718833</v>
      </c>
    </row>
    <row r="15" spans="2:23" x14ac:dyDescent="0.35">
      <c r="B15" s="296">
        <v>11</v>
      </c>
      <c r="C15" s="301">
        <v>401</v>
      </c>
      <c r="D15" s="302" t="s">
        <v>253</v>
      </c>
      <c r="E15" s="296">
        <v>3</v>
      </c>
      <c r="F15" s="296">
        <v>2</v>
      </c>
      <c r="G15" s="296">
        <v>2</v>
      </c>
      <c r="H15" s="297">
        <v>105.75</v>
      </c>
      <c r="I15" s="297"/>
      <c r="J15" s="297"/>
      <c r="K15" s="299">
        <v>105.75</v>
      </c>
      <c r="L15" s="300">
        <v>5541486.2530530002</v>
      </c>
      <c r="N15" s="306">
        <v>5541486.2530530002</v>
      </c>
      <c r="O15" s="306">
        <v>52401.761258184401</v>
      </c>
      <c r="P15" s="294"/>
      <c r="Q15" s="306"/>
      <c r="R15" s="306">
        <v>5680023.4093793249</v>
      </c>
      <c r="S15" s="306">
        <v>53711.805289639007</v>
      </c>
      <c r="T15" s="294"/>
      <c r="U15" s="306"/>
      <c r="V15" s="306">
        <v>5822023.9946138076</v>
      </c>
      <c r="W15" s="306">
        <v>55054.600421879979</v>
      </c>
    </row>
    <row r="16" spans="2:23" x14ac:dyDescent="0.35">
      <c r="B16" s="296">
        <v>12</v>
      </c>
      <c r="C16" s="301">
        <v>402</v>
      </c>
      <c r="D16" s="302" t="s">
        <v>250</v>
      </c>
      <c r="E16" s="296">
        <v>2</v>
      </c>
      <c r="F16" s="296">
        <v>2</v>
      </c>
      <c r="G16" s="296">
        <v>1</v>
      </c>
      <c r="H16" s="297">
        <v>81.66</v>
      </c>
      <c r="I16" s="297">
        <v>6.69</v>
      </c>
      <c r="J16" s="297"/>
      <c r="K16" s="299">
        <v>88.35</v>
      </c>
      <c r="L16" s="300">
        <v>4557505.5393361058</v>
      </c>
      <c r="N16" s="306">
        <v>4557505.5393361058</v>
      </c>
      <c r="O16" s="306">
        <v>51584.669375620899</v>
      </c>
      <c r="P16" s="294"/>
      <c r="Q16" s="306"/>
      <c r="R16" s="306">
        <v>4671443.1778195081</v>
      </c>
      <c r="S16" s="306">
        <v>52874.286110011417</v>
      </c>
      <c r="T16" s="294"/>
      <c r="U16" s="306"/>
      <c r="V16" s="306">
        <v>4788229.2572649959</v>
      </c>
      <c r="W16" s="306">
        <v>54196.143262761703</v>
      </c>
    </row>
    <row r="17" spans="2:23" x14ac:dyDescent="0.35">
      <c r="B17" s="296">
        <v>13</v>
      </c>
      <c r="C17" s="301">
        <v>501</v>
      </c>
      <c r="D17" s="302" t="s">
        <v>253</v>
      </c>
      <c r="E17" s="296">
        <v>3</v>
      </c>
      <c r="F17" s="296">
        <v>2</v>
      </c>
      <c r="G17" s="296">
        <v>2</v>
      </c>
      <c r="H17" s="297">
        <v>105.75</v>
      </c>
      <c r="I17" s="297"/>
      <c r="J17" s="297"/>
      <c r="K17" s="299">
        <v>105.75</v>
      </c>
      <c r="L17" s="300">
        <v>5555374.6897774441</v>
      </c>
      <c r="N17" s="306">
        <v>5555374.6897774441</v>
      </c>
      <c r="O17" s="306">
        <v>52533.09399316732</v>
      </c>
      <c r="P17" s="294"/>
      <c r="Q17" s="306"/>
      <c r="R17" s="306">
        <v>5694259.0570218805</v>
      </c>
      <c r="S17" s="306">
        <v>53846.421342996509</v>
      </c>
      <c r="T17" s="294"/>
      <c r="U17" s="306"/>
      <c r="V17" s="306">
        <v>5836615.5334474277</v>
      </c>
      <c r="W17" s="306">
        <v>55192.581876571421</v>
      </c>
    </row>
    <row r="18" spans="2:23" x14ac:dyDescent="0.35">
      <c r="B18" s="296">
        <v>14</v>
      </c>
      <c r="C18" s="301">
        <v>502</v>
      </c>
      <c r="D18" s="302" t="s">
        <v>223</v>
      </c>
      <c r="E18" s="296">
        <v>2</v>
      </c>
      <c r="F18" s="296">
        <v>2.5</v>
      </c>
      <c r="G18" s="296">
        <v>2</v>
      </c>
      <c r="H18" s="297">
        <v>124.59</v>
      </c>
      <c r="I18" s="297">
        <v>6.69</v>
      </c>
      <c r="J18" s="297"/>
      <c r="K18" s="299">
        <v>131.28</v>
      </c>
      <c r="L18" s="300">
        <v>6737665.5438755509</v>
      </c>
      <c r="N18" s="306">
        <v>6737665.5438755509</v>
      </c>
      <c r="O18" s="306">
        <v>51322.863679734546</v>
      </c>
      <c r="P18" s="294"/>
      <c r="Q18" s="306"/>
      <c r="R18" s="306">
        <v>6906107.1824724395</v>
      </c>
      <c r="S18" s="306">
        <v>52605.935271727903</v>
      </c>
      <c r="T18" s="294"/>
      <c r="U18" s="306"/>
      <c r="V18" s="306">
        <v>7078759.8620342501</v>
      </c>
      <c r="W18" s="306">
        <v>53921.083653521098</v>
      </c>
    </row>
    <row r="19" spans="2:23" x14ac:dyDescent="0.35">
      <c r="B19" s="296">
        <v>15</v>
      </c>
      <c r="C19" s="301">
        <v>601</v>
      </c>
      <c r="D19" s="302" t="s">
        <v>224</v>
      </c>
      <c r="E19" s="296">
        <v>3</v>
      </c>
      <c r="F19" s="296">
        <v>2</v>
      </c>
      <c r="G19" s="296">
        <v>2</v>
      </c>
      <c r="H19" s="297">
        <v>104.16</v>
      </c>
      <c r="I19" s="297"/>
      <c r="J19" s="297"/>
      <c r="K19" s="299">
        <v>104.16</v>
      </c>
      <c r="L19" s="300">
        <v>5513126.6057891548</v>
      </c>
      <c r="N19" s="306">
        <v>5513126.6057891548</v>
      </c>
      <c r="O19" s="306">
        <v>52929.402897361317</v>
      </c>
      <c r="P19" s="294"/>
      <c r="Q19" s="306"/>
      <c r="R19" s="306">
        <v>5650954.7709338833</v>
      </c>
      <c r="S19" s="306">
        <v>54252.637969795345</v>
      </c>
      <c r="T19" s="294"/>
      <c r="U19" s="306"/>
      <c r="V19" s="306">
        <v>5792228.6402072301</v>
      </c>
      <c r="W19" s="306">
        <v>55608.953919040228</v>
      </c>
    </row>
    <row r="20" spans="2:23" x14ac:dyDescent="0.35">
      <c r="B20" s="296">
        <v>16</v>
      </c>
      <c r="C20" s="301">
        <v>602</v>
      </c>
      <c r="D20" s="302" t="s">
        <v>225</v>
      </c>
      <c r="E20" s="296">
        <v>2</v>
      </c>
      <c r="F20" s="296">
        <v>2</v>
      </c>
      <c r="G20" s="296">
        <v>1</v>
      </c>
      <c r="H20" s="297">
        <v>79.92</v>
      </c>
      <c r="I20" s="297">
        <v>6.47</v>
      </c>
      <c r="J20" s="297"/>
      <c r="K20" s="299">
        <v>86.39</v>
      </c>
      <c r="L20" s="300">
        <v>4460548.8806810789</v>
      </c>
      <c r="N20" s="306">
        <v>4460548.8806810789</v>
      </c>
      <c r="O20" s="306">
        <v>51632.699162878562</v>
      </c>
      <c r="P20" s="294"/>
      <c r="Q20" s="306"/>
      <c r="R20" s="306">
        <v>4572062.6026981063</v>
      </c>
      <c r="S20" s="306">
        <v>52923.516641950533</v>
      </c>
      <c r="T20" s="294"/>
      <c r="U20" s="306"/>
      <c r="V20" s="306">
        <v>4686364.1677655587</v>
      </c>
      <c r="W20" s="306">
        <v>54246.604557999293</v>
      </c>
    </row>
    <row r="21" spans="2:23" x14ac:dyDescent="0.35">
      <c r="B21" s="296">
        <v>17</v>
      </c>
      <c r="C21" s="301">
        <v>603</v>
      </c>
      <c r="D21" s="302" t="s">
        <v>226</v>
      </c>
      <c r="E21" s="296">
        <v>2</v>
      </c>
      <c r="F21" s="296">
        <v>2</v>
      </c>
      <c r="G21" s="296">
        <v>1</v>
      </c>
      <c r="H21" s="297">
        <v>76.59</v>
      </c>
      <c r="I21" s="297">
        <v>2.0699999999999998</v>
      </c>
      <c r="J21" s="297"/>
      <c r="K21" s="299">
        <v>78.66</v>
      </c>
      <c r="L21" s="303" t="s">
        <v>256</v>
      </c>
      <c r="N21" s="306">
        <v>4163912.0541503066</v>
      </c>
      <c r="O21" s="306">
        <v>52935.571499495381</v>
      </c>
      <c r="P21" s="294"/>
      <c r="Q21" s="306"/>
      <c r="R21" s="306">
        <v>4268009.8555040639</v>
      </c>
      <c r="S21" s="306">
        <v>54258.96078698276</v>
      </c>
      <c r="T21" s="294"/>
      <c r="U21" s="306"/>
      <c r="V21" s="306">
        <v>4374710.1018916657</v>
      </c>
      <c r="W21" s="306">
        <v>55615.434806657337</v>
      </c>
    </row>
    <row r="22" spans="2:23" x14ac:dyDescent="0.35">
      <c r="B22" s="296">
        <v>18</v>
      </c>
      <c r="C22" s="301">
        <v>604</v>
      </c>
      <c r="D22" s="302" t="s">
        <v>227</v>
      </c>
      <c r="E22" s="296">
        <v>1</v>
      </c>
      <c r="F22" s="296">
        <v>1</v>
      </c>
      <c r="G22" s="296">
        <v>1</v>
      </c>
      <c r="H22" s="297">
        <v>48.17</v>
      </c>
      <c r="I22" s="297"/>
      <c r="J22" s="297"/>
      <c r="K22" s="299">
        <v>48.17</v>
      </c>
      <c r="L22" s="300">
        <v>2663284.7655928577</v>
      </c>
      <c r="N22" s="306">
        <v>2663284.7655928577</v>
      </c>
      <c r="O22" s="306">
        <v>55289.283072303457</v>
      </c>
      <c r="P22" s="294"/>
      <c r="Q22" s="306"/>
      <c r="R22" s="306">
        <v>2729866.884732679</v>
      </c>
      <c r="S22" s="306">
        <v>56671.515149111045</v>
      </c>
      <c r="T22" s="294"/>
      <c r="U22" s="306"/>
      <c r="V22" s="306">
        <v>2798113.5568509959</v>
      </c>
      <c r="W22" s="306">
        <v>58088.303027838818</v>
      </c>
    </row>
    <row r="23" spans="2:23" x14ac:dyDescent="0.35">
      <c r="B23" s="296">
        <v>19</v>
      </c>
      <c r="C23" s="301">
        <v>605</v>
      </c>
      <c r="D23" s="302" t="s">
        <v>228</v>
      </c>
      <c r="E23" s="296">
        <v>1</v>
      </c>
      <c r="F23" s="296">
        <v>1</v>
      </c>
      <c r="G23" s="296">
        <v>1</v>
      </c>
      <c r="H23" s="297">
        <v>46.15</v>
      </c>
      <c r="I23" s="297"/>
      <c r="J23" s="297"/>
      <c r="K23" s="299">
        <v>46.15</v>
      </c>
      <c r="L23" s="300">
        <v>2551600.4137868048</v>
      </c>
      <c r="N23" s="306">
        <v>2551600.4137868048</v>
      </c>
      <c r="O23" s="306">
        <v>55289.283072303464</v>
      </c>
      <c r="P23" s="294"/>
      <c r="Q23" s="306"/>
      <c r="R23" s="306">
        <v>2615390.4241314749</v>
      </c>
      <c r="S23" s="306">
        <v>56671.515149111052</v>
      </c>
      <c r="T23" s="294"/>
      <c r="U23" s="306"/>
      <c r="V23" s="306">
        <v>2680775.1847347617</v>
      </c>
      <c r="W23" s="306">
        <v>58088.303027838825</v>
      </c>
    </row>
    <row r="24" spans="2:23" x14ac:dyDescent="0.35">
      <c r="B24" s="296">
        <v>20</v>
      </c>
      <c r="C24" s="301">
        <v>606</v>
      </c>
      <c r="D24" s="302" t="s">
        <v>248</v>
      </c>
      <c r="E24" s="296">
        <v>1</v>
      </c>
      <c r="F24" s="296">
        <v>1</v>
      </c>
      <c r="G24" s="296">
        <v>1</v>
      </c>
      <c r="H24" s="297">
        <v>46.55</v>
      </c>
      <c r="I24" s="297"/>
      <c r="J24" s="297"/>
      <c r="K24" s="299">
        <v>46.55</v>
      </c>
      <c r="L24" s="300">
        <v>2573716.1270157262</v>
      </c>
      <c r="N24" s="306">
        <v>2573716.1270157262</v>
      </c>
      <c r="O24" s="306">
        <v>55289.283072303464</v>
      </c>
      <c r="P24" s="294"/>
      <c r="Q24" s="306"/>
      <c r="R24" s="306">
        <v>2638059.0301911193</v>
      </c>
      <c r="S24" s="306">
        <v>56671.515149111052</v>
      </c>
      <c r="T24" s="294"/>
      <c r="U24" s="306"/>
      <c r="V24" s="306">
        <v>2704010.5059458972</v>
      </c>
      <c r="W24" s="306">
        <v>58088.303027838825</v>
      </c>
    </row>
    <row r="25" spans="2:23" x14ac:dyDescent="0.35">
      <c r="B25" s="296">
        <v>21</v>
      </c>
      <c r="C25" s="301">
        <v>701</v>
      </c>
      <c r="D25" s="302" t="s">
        <v>224</v>
      </c>
      <c r="E25" s="296">
        <v>3</v>
      </c>
      <c r="F25" s="296">
        <v>2</v>
      </c>
      <c r="G25" s="296">
        <v>2</v>
      </c>
      <c r="H25" s="297">
        <v>104.16</v>
      </c>
      <c r="I25" s="297"/>
      <c r="J25" s="297"/>
      <c r="K25" s="299">
        <v>104.16</v>
      </c>
      <c r="L25" s="300">
        <v>5526943.9657034129</v>
      </c>
      <c r="N25" s="306">
        <v>5526943.9657034129</v>
      </c>
      <c r="O25" s="306">
        <v>53062.058042467484</v>
      </c>
      <c r="P25" s="294"/>
      <c r="Q25" s="306"/>
      <c r="R25" s="306">
        <v>5665117.5648459978</v>
      </c>
      <c r="S25" s="306">
        <v>54388.609493529169</v>
      </c>
      <c r="T25" s="294"/>
      <c r="U25" s="306"/>
      <c r="V25" s="306">
        <v>5806745.5039671473</v>
      </c>
      <c r="W25" s="306">
        <v>55748.324730867389</v>
      </c>
    </row>
    <row r="26" spans="2:23" x14ac:dyDescent="0.35">
      <c r="B26" s="296">
        <v>22</v>
      </c>
      <c r="C26" s="301">
        <v>702</v>
      </c>
      <c r="D26" s="302" t="s">
        <v>225</v>
      </c>
      <c r="E26" s="296">
        <v>2</v>
      </c>
      <c r="F26" s="296">
        <v>2</v>
      </c>
      <c r="G26" s="296">
        <v>1</v>
      </c>
      <c r="H26" s="297">
        <v>79.92</v>
      </c>
      <c r="I26" s="297">
        <v>6.47</v>
      </c>
      <c r="J26" s="297"/>
      <c r="K26" s="299">
        <v>86.39</v>
      </c>
      <c r="L26" s="300">
        <v>4462780.2708164873</v>
      </c>
      <c r="N26" s="306">
        <v>4462780.2708164873</v>
      </c>
      <c r="O26" s="306">
        <v>51658.528427092111</v>
      </c>
      <c r="P26" s="294"/>
      <c r="Q26" s="306"/>
      <c r="R26" s="306">
        <v>4574349.7775868997</v>
      </c>
      <c r="S26" s="306">
        <v>52949.991637769417</v>
      </c>
      <c r="T26" s="294"/>
      <c r="U26" s="306"/>
      <c r="V26" s="306">
        <v>4688708.5220265724</v>
      </c>
      <c r="W26" s="306">
        <v>54273.741428713649</v>
      </c>
    </row>
    <row r="27" spans="2:23" x14ac:dyDescent="0.35">
      <c r="B27" s="296">
        <v>23</v>
      </c>
      <c r="C27" s="301">
        <v>703</v>
      </c>
      <c r="D27" s="302" t="s">
        <v>226</v>
      </c>
      <c r="E27" s="296">
        <v>2</v>
      </c>
      <c r="F27" s="296">
        <v>2</v>
      </c>
      <c r="G27" s="296">
        <v>1</v>
      </c>
      <c r="H27" s="297">
        <v>76.59</v>
      </c>
      <c r="I27" s="297">
        <v>2.0699999999999998</v>
      </c>
      <c r="J27" s="297"/>
      <c r="K27" s="299">
        <v>78.66</v>
      </c>
      <c r="L27" s="300">
        <v>4165995.0516761448</v>
      </c>
      <c r="N27" s="306">
        <v>4165995.0516761448</v>
      </c>
      <c r="O27" s="306">
        <v>52962.052525758263</v>
      </c>
      <c r="P27" s="294"/>
      <c r="Q27" s="306"/>
      <c r="R27" s="306">
        <v>4270144.9279680485</v>
      </c>
      <c r="S27" s="306">
        <v>54286.103838902221</v>
      </c>
      <c r="T27" s="294"/>
      <c r="U27" s="306"/>
      <c r="V27" s="306">
        <v>4376898.5511672497</v>
      </c>
      <c r="W27" s="306">
        <v>55643.256434874776</v>
      </c>
    </row>
    <row r="28" spans="2:23" x14ac:dyDescent="0.35">
      <c r="B28" s="296">
        <v>24</v>
      </c>
      <c r="C28" s="301">
        <v>704</v>
      </c>
      <c r="D28" s="302" t="s">
        <v>227</v>
      </c>
      <c r="E28" s="296">
        <v>1</v>
      </c>
      <c r="F28" s="296">
        <v>1</v>
      </c>
      <c r="G28" s="296">
        <v>1</v>
      </c>
      <c r="H28" s="297">
        <v>48.17</v>
      </c>
      <c r="I28" s="297"/>
      <c r="J28" s="297"/>
      <c r="K28" s="299">
        <v>48.17</v>
      </c>
      <c r="L28" s="303" t="s">
        <v>256</v>
      </c>
      <c r="N28" s="306">
        <v>2664617.0741299228</v>
      </c>
      <c r="O28" s="306">
        <v>55316.941543075001</v>
      </c>
      <c r="P28" s="294"/>
      <c r="Q28" s="306"/>
      <c r="R28" s="306">
        <v>2731232.5009831707</v>
      </c>
      <c r="S28" s="306">
        <v>56699.865081651871</v>
      </c>
      <c r="T28" s="294"/>
      <c r="U28" s="306"/>
      <c r="V28" s="306">
        <v>2799513.3135077502</v>
      </c>
      <c r="W28" s="306">
        <v>58117.36170869317</v>
      </c>
    </row>
    <row r="29" spans="2:23" x14ac:dyDescent="0.35">
      <c r="B29" s="296">
        <v>25</v>
      </c>
      <c r="C29" s="301">
        <v>705</v>
      </c>
      <c r="D29" s="302" t="s">
        <v>228</v>
      </c>
      <c r="E29" s="296">
        <v>1</v>
      </c>
      <c r="F29" s="296">
        <v>1</v>
      </c>
      <c r="G29" s="296">
        <v>1</v>
      </c>
      <c r="H29" s="297">
        <v>46.15</v>
      </c>
      <c r="I29" s="297"/>
      <c r="J29" s="297"/>
      <c r="K29" s="299">
        <v>46.15</v>
      </c>
      <c r="L29" s="304" t="s">
        <v>257</v>
      </c>
      <c r="N29" s="306">
        <v>2552876.852212911</v>
      </c>
      <c r="O29" s="306">
        <v>55316.941543074994</v>
      </c>
      <c r="P29" s="294"/>
      <c r="Q29" s="306"/>
      <c r="R29" s="306">
        <v>2616698.7735182336</v>
      </c>
      <c r="S29" s="306">
        <v>56699.865081651864</v>
      </c>
      <c r="T29" s="294"/>
      <c r="U29" s="306"/>
      <c r="V29" s="306">
        <v>2682116.2428561896</v>
      </c>
      <c r="W29" s="306">
        <v>58117.36170869317</v>
      </c>
    </row>
    <row r="30" spans="2:23" x14ac:dyDescent="0.35">
      <c r="B30" s="296">
        <v>26</v>
      </c>
      <c r="C30" s="301">
        <v>706</v>
      </c>
      <c r="D30" s="302" t="s">
        <v>248</v>
      </c>
      <c r="E30" s="296">
        <v>1</v>
      </c>
      <c r="F30" s="296">
        <v>1</v>
      </c>
      <c r="G30" s="296">
        <v>1</v>
      </c>
      <c r="H30" s="297">
        <v>46.55</v>
      </c>
      <c r="I30" s="297"/>
      <c r="J30" s="297"/>
      <c r="K30" s="299">
        <v>46.55</v>
      </c>
      <c r="L30" s="300">
        <v>2575003.6288301414</v>
      </c>
      <c r="N30" s="306">
        <v>2575003.6288301414</v>
      </c>
      <c r="O30" s="306">
        <v>55316.941543075009</v>
      </c>
      <c r="P30" s="294"/>
      <c r="Q30" s="306"/>
      <c r="R30" s="306">
        <v>2639378.719550895</v>
      </c>
      <c r="S30" s="306">
        <v>56699.865081651886</v>
      </c>
      <c r="T30" s="294"/>
      <c r="U30" s="306"/>
      <c r="V30" s="306">
        <v>2705363.1875396674</v>
      </c>
      <c r="W30" s="306">
        <v>58117.361708693177</v>
      </c>
    </row>
    <row r="31" spans="2:23" x14ac:dyDescent="0.35">
      <c r="B31" s="296">
        <v>27</v>
      </c>
      <c r="C31" s="301">
        <v>801</v>
      </c>
      <c r="D31" s="302" t="s">
        <v>224</v>
      </c>
      <c r="E31" s="296">
        <v>3</v>
      </c>
      <c r="F31" s="296">
        <v>2</v>
      </c>
      <c r="G31" s="296">
        <v>2</v>
      </c>
      <c r="H31" s="297">
        <v>104.16</v>
      </c>
      <c r="I31" s="297"/>
      <c r="J31" s="297"/>
      <c r="K31" s="299">
        <v>104.16</v>
      </c>
      <c r="L31" s="300">
        <v>5540795.9555923939</v>
      </c>
      <c r="N31" s="306">
        <v>5540795.9555923939</v>
      </c>
      <c r="O31" s="306">
        <v>53195.045656609007</v>
      </c>
      <c r="P31" s="294"/>
      <c r="Q31" s="306"/>
      <c r="R31" s="306">
        <v>5679315.8544822037</v>
      </c>
      <c r="S31" s="306">
        <v>54524.921798024232</v>
      </c>
      <c r="T31" s="294"/>
      <c r="U31" s="306"/>
      <c r="V31" s="306">
        <v>5821298.7508442588</v>
      </c>
      <c r="W31" s="306">
        <v>55888.044842974836</v>
      </c>
    </row>
    <row r="32" spans="2:23" x14ac:dyDescent="0.35">
      <c r="B32" s="296">
        <v>28</v>
      </c>
      <c r="C32" s="301">
        <v>802</v>
      </c>
      <c r="D32" s="302" t="s">
        <v>225</v>
      </c>
      <c r="E32" s="296">
        <v>2</v>
      </c>
      <c r="F32" s="296">
        <v>2</v>
      </c>
      <c r="G32" s="296">
        <v>1</v>
      </c>
      <c r="H32" s="297">
        <v>79.92</v>
      </c>
      <c r="I32" s="297">
        <v>6.47</v>
      </c>
      <c r="J32" s="297"/>
      <c r="K32" s="299">
        <v>86.39</v>
      </c>
      <c r="L32" s="300">
        <v>4465012.7772050891</v>
      </c>
      <c r="N32" s="306">
        <v>4465012.7772050891</v>
      </c>
      <c r="O32" s="306">
        <v>51684.370612398299</v>
      </c>
      <c r="P32" s="294"/>
      <c r="Q32" s="306"/>
      <c r="R32" s="306">
        <v>4576638.0966352159</v>
      </c>
      <c r="S32" s="306">
        <v>52976.479877708254</v>
      </c>
      <c r="T32" s="294"/>
      <c r="U32" s="306"/>
      <c r="V32" s="306">
        <v>4691054.0490510967</v>
      </c>
      <c r="W32" s="306">
        <v>54300.891874650959</v>
      </c>
    </row>
    <row r="33" spans="2:23" x14ac:dyDescent="0.35">
      <c r="B33" s="296">
        <v>29</v>
      </c>
      <c r="C33" s="301">
        <v>803</v>
      </c>
      <c r="D33" s="302" t="s">
        <v>226</v>
      </c>
      <c r="E33" s="296">
        <v>2</v>
      </c>
      <c r="F33" s="296">
        <v>2</v>
      </c>
      <c r="G33" s="296">
        <v>1</v>
      </c>
      <c r="H33" s="297">
        <v>76.59</v>
      </c>
      <c r="I33" s="297">
        <v>2.0699999999999998</v>
      </c>
      <c r="J33" s="297"/>
      <c r="K33" s="299">
        <v>78.66</v>
      </c>
      <c r="L33" s="300">
        <v>4168079.0912217558</v>
      </c>
      <c r="N33" s="306">
        <v>4168079.0912217558</v>
      </c>
      <c r="O33" s="306">
        <v>52988.546799157841</v>
      </c>
      <c r="P33" s="294"/>
      <c r="Q33" s="306"/>
      <c r="R33" s="306">
        <v>4272281.0685022995</v>
      </c>
      <c r="S33" s="306">
        <v>54313.260469136789</v>
      </c>
      <c r="T33" s="294"/>
      <c r="U33" s="306"/>
      <c r="V33" s="306">
        <v>4379088.0952148568</v>
      </c>
      <c r="W33" s="306">
        <v>55671.091980865203</v>
      </c>
    </row>
    <row r="34" spans="2:23" x14ac:dyDescent="0.35">
      <c r="B34" s="296">
        <v>30</v>
      </c>
      <c r="C34" s="301">
        <v>804</v>
      </c>
      <c r="D34" s="302" t="s">
        <v>227</v>
      </c>
      <c r="E34" s="296">
        <v>1</v>
      </c>
      <c r="F34" s="296">
        <v>1</v>
      </c>
      <c r="G34" s="296">
        <v>1</v>
      </c>
      <c r="H34" s="297">
        <v>48.17</v>
      </c>
      <c r="I34" s="297"/>
      <c r="J34" s="297"/>
      <c r="K34" s="299">
        <v>48.17</v>
      </c>
      <c r="L34" s="300">
        <v>2665950.0491545</v>
      </c>
      <c r="N34" s="306">
        <v>2665950.0491545</v>
      </c>
      <c r="O34" s="306">
        <v>55344.613850000002</v>
      </c>
      <c r="P34" s="294"/>
      <c r="Q34" s="306"/>
      <c r="R34" s="306">
        <v>2732598.8003833625</v>
      </c>
      <c r="S34" s="306">
        <v>56728.229196249995</v>
      </c>
      <c r="T34" s="294"/>
      <c r="U34" s="306"/>
      <c r="V34" s="306">
        <v>2800913.7703929464</v>
      </c>
      <c r="W34" s="306">
        <v>58146.434926156246</v>
      </c>
    </row>
    <row r="35" spans="2:23" x14ac:dyDescent="0.35">
      <c r="B35" s="296">
        <v>31</v>
      </c>
      <c r="C35" s="301">
        <v>805</v>
      </c>
      <c r="D35" s="302" t="s">
        <v>228</v>
      </c>
      <c r="E35" s="296">
        <v>1</v>
      </c>
      <c r="F35" s="296">
        <v>1</v>
      </c>
      <c r="G35" s="296">
        <v>1</v>
      </c>
      <c r="H35" s="297">
        <v>46.15</v>
      </c>
      <c r="I35" s="297"/>
      <c r="J35" s="297"/>
      <c r="K35" s="299">
        <v>46.15</v>
      </c>
      <c r="L35" s="300">
        <v>2554153.9291774998</v>
      </c>
      <c r="N35" s="306">
        <v>2554153.9291774998</v>
      </c>
      <c r="O35" s="306">
        <v>55344.613850000002</v>
      </c>
      <c r="P35" s="294"/>
      <c r="Q35" s="306"/>
      <c r="R35" s="306">
        <v>2618007.7774069374</v>
      </c>
      <c r="S35" s="306">
        <v>56728.229196250002</v>
      </c>
      <c r="T35" s="294"/>
      <c r="U35" s="306"/>
      <c r="V35" s="306">
        <v>2683457.9718421111</v>
      </c>
      <c r="W35" s="306">
        <v>58146.434926156253</v>
      </c>
    </row>
    <row r="36" spans="2:23" x14ac:dyDescent="0.35">
      <c r="B36" s="296">
        <v>32</v>
      </c>
      <c r="C36" s="301">
        <v>806</v>
      </c>
      <c r="D36" s="302" t="s">
        <v>248</v>
      </c>
      <c r="E36" s="296">
        <v>1</v>
      </c>
      <c r="F36" s="296">
        <v>1</v>
      </c>
      <c r="G36" s="296">
        <v>1</v>
      </c>
      <c r="H36" s="297">
        <v>46.55</v>
      </c>
      <c r="I36" s="297"/>
      <c r="J36" s="297"/>
      <c r="K36" s="299">
        <v>46.55</v>
      </c>
      <c r="L36" s="300">
        <v>2576291.7747175</v>
      </c>
      <c r="N36" s="306">
        <v>2576291.7747175</v>
      </c>
      <c r="O36" s="306">
        <v>55344.613850000002</v>
      </c>
      <c r="P36" s="294"/>
      <c r="Q36" s="306"/>
      <c r="R36" s="306">
        <v>2640699.0690854373</v>
      </c>
      <c r="S36" s="306">
        <v>56728.229196250002</v>
      </c>
      <c r="T36" s="294"/>
      <c r="U36" s="306"/>
      <c r="V36" s="306">
        <v>2706716.5458125733</v>
      </c>
      <c r="W36" s="306">
        <v>58146.434926156253</v>
      </c>
    </row>
    <row r="37" spans="2:23" x14ac:dyDescent="0.35">
      <c r="B37" s="296">
        <v>33</v>
      </c>
      <c r="C37" s="301">
        <v>901</v>
      </c>
      <c r="D37" s="302" t="s">
        <v>224</v>
      </c>
      <c r="E37" s="296">
        <v>3</v>
      </c>
      <c r="F37" s="296">
        <v>2</v>
      </c>
      <c r="G37" s="296">
        <v>2</v>
      </c>
      <c r="H37" s="297">
        <v>104.16</v>
      </c>
      <c r="I37" s="297"/>
      <c r="J37" s="297"/>
      <c r="K37" s="299">
        <v>104.16</v>
      </c>
      <c r="L37" s="300">
        <v>5554682.6622480135</v>
      </c>
      <c r="N37" s="306">
        <v>5554682.6622480135</v>
      </c>
      <c r="O37" s="306">
        <v>53328.366573041603</v>
      </c>
      <c r="P37" s="294"/>
      <c r="Q37" s="306"/>
      <c r="R37" s="306">
        <v>5693549.7288042139</v>
      </c>
      <c r="S37" s="306">
        <v>54661.575737367646</v>
      </c>
      <c r="T37" s="294"/>
      <c r="U37" s="306"/>
      <c r="V37" s="306">
        <v>5835888.4720243197</v>
      </c>
      <c r="W37" s="306">
        <v>56028.115130801845</v>
      </c>
    </row>
    <row r="38" spans="2:23" x14ac:dyDescent="0.35">
      <c r="B38" s="296">
        <v>34</v>
      </c>
      <c r="C38" s="301">
        <v>902</v>
      </c>
      <c r="D38" s="302" t="s">
        <v>225</v>
      </c>
      <c r="E38" s="296">
        <v>2</v>
      </c>
      <c r="F38" s="296">
        <v>2</v>
      </c>
      <c r="G38" s="296">
        <v>1</v>
      </c>
      <c r="H38" s="297">
        <v>79.92</v>
      </c>
      <c r="I38" s="297">
        <v>6.47</v>
      </c>
      <c r="J38" s="297"/>
      <c r="K38" s="299">
        <v>86.39</v>
      </c>
      <c r="L38" s="300">
        <v>4467246.4004052924</v>
      </c>
      <c r="N38" s="306">
        <v>4467246.4004052924</v>
      </c>
      <c r="O38" s="306">
        <v>51710.225725260934</v>
      </c>
      <c r="P38" s="294"/>
      <c r="Q38" s="306"/>
      <c r="R38" s="306">
        <v>4578927.5604154244</v>
      </c>
      <c r="S38" s="306">
        <v>53002.981368392459</v>
      </c>
      <c r="T38" s="294"/>
      <c r="U38" s="306"/>
      <c r="V38" s="306">
        <v>4693400.7494258098</v>
      </c>
      <c r="W38" s="306">
        <v>54328.055902602267</v>
      </c>
    </row>
    <row r="39" spans="2:23" x14ac:dyDescent="0.35">
      <c r="B39" s="296">
        <v>35</v>
      </c>
      <c r="C39" s="301">
        <v>903</v>
      </c>
      <c r="D39" s="302" t="s">
        <v>226</v>
      </c>
      <c r="E39" s="296">
        <v>2</v>
      </c>
      <c r="F39" s="296">
        <v>2</v>
      </c>
      <c r="G39" s="296">
        <v>1</v>
      </c>
      <c r="H39" s="297">
        <v>76.59</v>
      </c>
      <c r="I39" s="297">
        <v>2.0699999999999998</v>
      </c>
      <c r="J39" s="297"/>
      <c r="K39" s="299">
        <v>78.66</v>
      </c>
      <c r="L39" s="300">
        <v>4170164.1733084102</v>
      </c>
      <c r="N39" s="306">
        <v>4170164.1733084102</v>
      </c>
      <c r="O39" s="306">
        <v>53015.054326321006</v>
      </c>
      <c r="P39" s="294"/>
      <c r="Q39" s="306"/>
      <c r="R39" s="306">
        <v>4274418.2776411204</v>
      </c>
      <c r="S39" s="306">
        <v>54340.430684479034</v>
      </c>
      <c r="T39" s="294"/>
      <c r="U39" s="306"/>
      <c r="V39" s="306">
        <v>4381278.7345821485</v>
      </c>
      <c r="W39" s="306">
        <v>55698.94145159101</v>
      </c>
    </row>
    <row r="40" spans="2:23" x14ac:dyDescent="0.35">
      <c r="B40" s="296">
        <v>36</v>
      </c>
      <c r="C40" s="301">
        <v>904</v>
      </c>
      <c r="D40" s="302" t="s">
        <v>227</v>
      </c>
      <c r="E40" s="296">
        <v>1</v>
      </c>
      <c r="F40" s="296">
        <v>1</v>
      </c>
      <c r="G40" s="296">
        <v>1</v>
      </c>
      <c r="H40" s="297">
        <v>48.17</v>
      </c>
      <c r="I40" s="297"/>
      <c r="J40" s="297"/>
      <c r="K40" s="299">
        <v>48.17</v>
      </c>
      <c r="L40" s="300">
        <v>2667283.6910000001</v>
      </c>
      <c r="N40" s="306">
        <v>2667283.6910000001</v>
      </c>
      <c r="O40" s="306">
        <v>55372.3</v>
      </c>
      <c r="P40" s="294"/>
      <c r="Q40" s="306"/>
      <c r="R40" s="306">
        <v>2733965.7832750003</v>
      </c>
      <c r="S40" s="306">
        <v>56756.607500000006</v>
      </c>
      <c r="T40" s="294"/>
      <c r="U40" s="306"/>
      <c r="V40" s="306">
        <v>2802314.9278568751</v>
      </c>
      <c r="W40" s="306">
        <v>58175.522687500001</v>
      </c>
    </row>
    <row r="41" spans="2:23" x14ac:dyDescent="0.35">
      <c r="B41" s="296">
        <v>37</v>
      </c>
      <c r="C41" s="301">
        <v>905</v>
      </c>
      <c r="D41" s="302" t="s">
        <v>228</v>
      </c>
      <c r="E41" s="296">
        <v>1</v>
      </c>
      <c r="F41" s="296">
        <v>1</v>
      </c>
      <c r="G41" s="296">
        <v>1</v>
      </c>
      <c r="H41" s="297">
        <v>46.15</v>
      </c>
      <c r="I41" s="297"/>
      <c r="J41" s="297"/>
      <c r="K41" s="299">
        <v>46.15</v>
      </c>
      <c r="L41" s="300">
        <v>2555431.645</v>
      </c>
      <c r="N41" s="306">
        <v>2555431.645</v>
      </c>
      <c r="O41" s="306">
        <v>55372.3</v>
      </c>
      <c r="P41" s="294"/>
      <c r="Q41" s="306"/>
      <c r="R41" s="306">
        <v>2619317.436125</v>
      </c>
      <c r="S41" s="306">
        <v>56756.607500000006</v>
      </c>
      <c r="T41" s="294"/>
      <c r="U41" s="306"/>
      <c r="V41" s="306">
        <v>2684800.372028125</v>
      </c>
      <c r="W41" s="306">
        <v>58175.522687500001</v>
      </c>
    </row>
    <row r="42" spans="2:23" x14ac:dyDescent="0.35">
      <c r="B42" s="296">
        <v>38</v>
      </c>
      <c r="C42" s="301">
        <v>906</v>
      </c>
      <c r="D42" s="302" t="s">
        <v>248</v>
      </c>
      <c r="E42" s="296">
        <v>1</v>
      </c>
      <c r="F42" s="296">
        <v>1</v>
      </c>
      <c r="G42" s="296">
        <v>1</v>
      </c>
      <c r="H42" s="297">
        <v>46.55</v>
      </c>
      <c r="I42" s="297"/>
      <c r="J42" s="297"/>
      <c r="K42" s="299">
        <v>46.55</v>
      </c>
      <c r="L42" s="300">
        <v>2577580.5649999999</v>
      </c>
      <c r="N42" s="306">
        <v>2577580.5649999999</v>
      </c>
      <c r="O42" s="306">
        <v>55372.3</v>
      </c>
      <c r="P42" s="294"/>
      <c r="Q42" s="306"/>
      <c r="R42" s="306">
        <v>2642020.0791250002</v>
      </c>
      <c r="S42" s="306">
        <v>56756.607500000006</v>
      </c>
      <c r="T42" s="294"/>
      <c r="U42" s="306"/>
      <c r="V42" s="306">
        <v>2708070.5811031251</v>
      </c>
      <c r="W42" s="306">
        <v>58175.522687500008</v>
      </c>
    </row>
    <row r="43" spans="2:23" x14ac:dyDescent="0.35">
      <c r="B43" s="296">
        <v>39</v>
      </c>
      <c r="C43" s="301">
        <v>1001</v>
      </c>
      <c r="D43" s="302" t="s">
        <v>224</v>
      </c>
      <c r="E43" s="296">
        <v>3</v>
      </c>
      <c r="F43" s="296">
        <v>2</v>
      </c>
      <c r="G43" s="296">
        <v>2</v>
      </c>
      <c r="H43" s="297">
        <v>104.16</v>
      </c>
      <c r="I43" s="297"/>
      <c r="J43" s="297"/>
      <c r="K43" s="299">
        <v>104.16</v>
      </c>
      <c r="L43" s="300">
        <v>5568604.172679713</v>
      </c>
      <c r="N43" s="306">
        <v>5568604.172679713</v>
      </c>
      <c r="O43" s="306">
        <v>53462.021627109381</v>
      </c>
      <c r="P43" s="294"/>
      <c r="Q43" s="306"/>
      <c r="R43" s="306">
        <v>5707819.2769967057</v>
      </c>
      <c r="S43" s="306">
        <v>54798.572167787112</v>
      </c>
      <c r="T43" s="294"/>
      <c r="U43" s="306"/>
      <c r="V43" s="306">
        <v>5850514.7589216232</v>
      </c>
      <c r="W43" s="306">
        <v>56168.536471981788</v>
      </c>
    </row>
    <row r="44" spans="2:23" x14ac:dyDescent="0.35">
      <c r="B44" s="296">
        <v>40</v>
      </c>
      <c r="C44" s="301">
        <v>1002</v>
      </c>
      <c r="D44" s="302" t="s">
        <v>225</v>
      </c>
      <c r="E44" s="296">
        <v>2</v>
      </c>
      <c r="F44" s="296">
        <v>2</v>
      </c>
      <c r="G44" s="296">
        <v>1</v>
      </c>
      <c r="H44" s="297">
        <v>79.92</v>
      </c>
      <c r="I44" s="297">
        <v>6.47</v>
      </c>
      <c r="J44" s="297"/>
      <c r="K44" s="299">
        <v>86.39</v>
      </c>
      <c r="L44" s="300">
        <v>4469481.1409757799</v>
      </c>
      <c r="N44" s="306">
        <v>4469481.1409757799</v>
      </c>
      <c r="O44" s="306">
        <v>51736.093772147004</v>
      </c>
      <c r="P44" s="294"/>
      <c r="Q44" s="306"/>
      <c r="R44" s="306">
        <v>4581218.169500174</v>
      </c>
      <c r="S44" s="306">
        <v>53029.496116450675</v>
      </c>
      <c r="T44" s="294"/>
      <c r="U44" s="306"/>
      <c r="V44" s="306">
        <v>4695748.6237376779</v>
      </c>
      <c r="W44" s="306">
        <v>54355.233519361936</v>
      </c>
    </row>
    <row r="45" spans="2:23" x14ac:dyDescent="0.35">
      <c r="B45" s="296">
        <v>41</v>
      </c>
      <c r="C45" s="301">
        <v>1003</v>
      </c>
      <c r="D45" s="302" t="s">
        <v>226</v>
      </c>
      <c r="E45" s="296">
        <v>2</v>
      </c>
      <c r="F45" s="296">
        <v>2</v>
      </c>
      <c r="G45" s="296">
        <v>1</v>
      </c>
      <c r="H45" s="297">
        <v>76.59</v>
      </c>
      <c r="I45" s="297">
        <v>2.0699999999999998</v>
      </c>
      <c r="J45" s="297"/>
      <c r="K45" s="299">
        <v>78.66</v>
      </c>
      <c r="L45" s="300">
        <v>4172250.2984576388</v>
      </c>
      <c r="N45" s="306">
        <v>4172250.2984576388</v>
      </c>
      <c r="O45" s="306">
        <v>53041.575113877945</v>
      </c>
      <c r="P45" s="294"/>
      <c r="Q45" s="306"/>
      <c r="R45" s="306">
        <v>4276556.55591908</v>
      </c>
      <c r="S45" s="306">
        <v>54367.614491724897</v>
      </c>
      <c r="T45" s="294"/>
      <c r="U45" s="306"/>
      <c r="V45" s="306">
        <v>4383470.4698170573</v>
      </c>
      <c r="W45" s="306">
        <v>55726.804854018017</v>
      </c>
    </row>
    <row r="46" spans="2:23" x14ac:dyDescent="0.35">
      <c r="B46" s="296">
        <v>42</v>
      </c>
      <c r="C46" s="301">
        <v>1004</v>
      </c>
      <c r="D46" s="302" t="s">
        <v>227</v>
      </c>
      <c r="E46" s="296">
        <v>1</v>
      </c>
      <c r="F46" s="296">
        <v>1</v>
      </c>
      <c r="G46" s="296">
        <v>1</v>
      </c>
      <c r="H46" s="297">
        <v>48.17</v>
      </c>
      <c r="I46" s="297"/>
      <c r="J46" s="297"/>
      <c r="K46" s="299">
        <v>48.17</v>
      </c>
      <c r="L46" s="304" t="s">
        <v>257</v>
      </c>
      <c r="N46" s="306">
        <v>2668618</v>
      </c>
      <c r="O46" s="306">
        <v>55400</v>
      </c>
      <c r="P46" s="294"/>
      <c r="Q46" s="306"/>
      <c r="R46" s="306">
        <v>2735333.45</v>
      </c>
      <c r="S46" s="306">
        <v>56785</v>
      </c>
      <c r="T46" s="294"/>
      <c r="U46" s="306"/>
      <c r="V46" s="306">
        <v>2803716.7862500004</v>
      </c>
      <c r="W46" s="306">
        <v>58204.625000000007</v>
      </c>
    </row>
    <row r="47" spans="2:23" x14ac:dyDescent="0.35">
      <c r="B47" s="296">
        <v>43</v>
      </c>
      <c r="C47" s="301">
        <v>1005</v>
      </c>
      <c r="D47" s="302" t="s">
        <v>228</v>
      </c>
      <c r="E47" s="296">
        <v>1</v>
      </c>
      <c r="F47" s="296">
        <v>1</v>
      </c>
      <c r="G47" s="296">
        <v>1</v>
      </c>
      <c r="H47" s="297">
        <v>46.15</v>
      </c>
      <c r="I47" s="297"/>
      <c r="J47" s="297"/>
      <c r="K47" s="299">
        <v>46.15</v>
      </c>
      <c r="L47" s="300">
        <v>2556710</v>
      </c>
      <c r="N47" s="306">
        <v>2556710</v>
      </c>
      <c r="O47" s="306">
        <v>55400</v>
      </c>
      <c r="P47" s="294"/>
      <c r="Q47" s="306"/>
      <c r="R47" s="306">
        <v>2620627.75</v>
      </c>
      <c r="S47" s="306">
        <v>56785</v>
      </c>
      <c r="T47" s="294"/>
      <c r="U47" s="306"/>
      <c r="V47" s="306">
        <v>2686143.4437500001</v>
      </c>
      <c r="W47" s="306">
        <v>58204.625000000007</v>
      </c>
    </row>
    <row r="48" spans="2:23" x14ac:dyDescent="0.35">
      <c r="B48" s="296">
        <v>44</v>
      </c>
      <c r="C48" s="301">
        <v>1006</v>
      </c>
      <c r="D48" s="302" t="s">
        <v>248</v>
      </c>
      <c r="E48" s="296">
        <v>1</v>
      </c>
      <c r="F48" s="296">
        <v>1</v>
      </c>
      <c r="G48" s="296">
        <v>1</v>
      </c>
      <c r="H48" s="297">
        <v>46.55</v>
      </c>
      <c r="I48" s="297"/>
      <c r="J48" s="297"/>
      <c r="K48" s="299">
        <v>46.55</v>
      </c>
      <c r="L48" s="300">
        <v>2578870</v>
      </c>
      <c r="N48" s="306">
        <v>2578870</v>
      </c>
      <c r="O48" s="306">
        <v>55400</v>
      </c>
      <c r="P48" s="294"/>
      <c r="Q48" s="306"/>
      <c r="R48" s="306">
        <v>2643341.75</v>
      </c>
      <c r="S48" s="306">
        <v>56785</v>
      </c>
      <c r="T48" s="294"/>
      <c r="U48" s="306"/>
      <c r="V48" s="306">
        <v>2709425.2937500002</v>
      </c>
      <c r="W48" s="306">
        <v>58204.625000000007</v>
      </c>
    </row>
    <row r="49" spans="2:23" x14ac:dyDescent="0.35">
      <c r="B49" s="296">
        <v>45</v>
      </c>
      <c r="C49" s="301">
        <v>1101</v>
      </c>
      <c r="D49" s="302" t="s">
        <v>224</v>
      </c>
      <c r="E49" s="296">
        <v>3</v>
      </c>
      <c r="F49" s="296">
        <v>2</v>
      </c>
      <c r="G49" s="296">
        <v>2</v>
      </c>
      <c r="H49" s="297">
        <v>104.16</v>
      </c>
      <c r="I49" s="297"/>
      <c r="J49" s="297"/>
      <c r="K49" s="299">
        <v>104.16</v>
      </c>
      <c r="L49" s="300">
        <v>5582560.5741150007</v>
      </c>
      <c r="N49" s="306">
        <v>5582560.5741150007</v>
      </c>
      <c r="O49" s="306">
        <v>53596.011656250012</v>
      </c>
      <c r="P49" s="294"/>
      <c r="Q49" s="306"/>
      <c r="R49" s="306">
        <v>5722124.5884678755</v>
      </c>
      <c r="S49" s="306">
        <v>54935.911947656256</v>
      </c>
      <c r="T49" s="294"/>
      <c r="U49" s="306"/>
      <c r="V49" s="306">
        <v>5865177.7031795727</v>
      </c>
      <c r="W49" s="306">
        <v>56309.309746347666</v>
      </c>
    </row>
    <row r="50" spans="2:23" x14ac:dyDescent="0.35">
      <c r="B50" s="296">
        <v>46</v>
      </c>
      <c r="C50" s="301">
        <v>1102</v>
      </c>
      <c r="D50" s="302" t="s">
        <v>225</v>
      </c>
      <c r="E50" s="296">
        <v>2</v>
      </c>
      <c r="F50" s="296">
        <v>2</v>
      </c>
      <c r="G50" s="296">
        <v>1</v>
      </c>
      <c r="H50" s="297">
        <v>79.92</v>
      </c>
      <c r="I50" s="297">
        <v>6.47</v>
      </c>
      <c r="J50" s="297"/>
      <c r="K50" s="299">
        <v>86.39</v>
      </c>
      <c r="L50" s="300">
        <v>4471716.9994755173</v>
      </c>
      <c r="N50" s="306">
        <v>4471716.9994755173</v>
      </c>
      <c r="O50" s="306">
        <v>51761.974759526769</v>
      </c>
      <c r="P50" s="294"/>
      <c r="Q50" s="306"/>
      <c r="R50" s="306">
        <v>4583509.924462405</v>
      </c>
      <c r="S50" s="306">
        <v>53056.024128514931</v>
      </c>
      <c r="T50" s="294"/>
      <c r="U50" s="306"/>
      <c r="V50" s="306">
        <v>4698097.672573965</v>
      </c>
      <c r="W50" s="306">
        <v>54382.424731727806</v>
      </c>
    </row>
    <row r="51" spans="2:23" x14ac:dyDescent="0.35">
      <c r="B51" s="296">
        <v>47</v>
      </c>
      <c r="C51" s="301">
        <v>1103</v>
      </c>
      <c r="D51" s="302" t="s">
        <v>226</v>
      </c>
      <c r="E51" s="296">
        <v>2</v>
      </c>
      <c r="F51" s="296">
        <v>2</v>
      </c>
      <c r="G51" s="296">
        <v>1</v>
      </c>
      <c r="H51" s="297">
        <v>76.59</v>
      </c>
      <c r="I51" s="297">
        <v>2.0699999999999998</v>
      </c>
      <c r="J51" s="297"/>
      <c r="K51" s="299">
        <v>78.66</v>
      </c>
      <c r="L51" s="300">
        <v>4174337.4671912342</v>
      </c>
      <c r="N51" s="306">
        <v>4174337.4671912342</v>
      </c>
      <c r="O51" s="306">
        <v>53068.109168462172</v>
      </c>
      <c r="P51" s="294"/>
      <c r="Q51" s="306"/>
      <c r="R51" s="306">
        <v>4278695.9038710147</v>
      </c>
      <c r="S51" s="306">
        <v>54394.811897673724</v>
      </c>
      <c r="T51" s="294"/>
      <c r="U51" s="306"/>
      <c r="V51" s="306">
        <v>4385663.3014677903</v>
      </c>
      <c r="W51" s="306">
        <v>55754.682195115565</v>
      </c>
    </row>
    <row r="52" spans="2:23" x14ac:dyDescent="0.35">
      <c r="B52" s="296">
        <v>48</v>
      </c>
      <c r="C52" s="301">
        <v>1104</v>
      </c>
      <c r="D52" s="302" t="s">
        <v>19</v>
      </c>
      <c r="E52" s="296">
        <v>2</v>
      </c>
      <c r="F52" s="296">
        <v>2</v>
      </c>
      <c r="G52" s="296">
        <v>1</v>
      </c>
      <c r="H52" s="297">
        <v>65.02</v>
      </c>
      <c r="I52" s="297"/>
      <c r="J52" s="297"/>
      <c r="K52" s="299">
        <v>65.02</v>
      </c>
      <c r="L52" s="300">
        <v>3556594</v>
      </c>
      <c r="N52" s="306">
        <v>3556594</v>
      </c>
      <c r="O52" s="306">
        <v>54700</v>
      </c>
      <c r="P52" s="294"/>
      <c r="Q52" s="306"/>
      <c r="R52" s="306">
        <v>3645508.85</v>
      </c>
      <c r="S52" s="306">
        <v>56067.500000000007</v>
      </c>
      <c r="T52" s="294"/>
      <c r="U52" s="306"/>
      <c r="V52" s="306">
        <v>3736646.57125</v>
      </c>
      <c r="W52" s="306">
        <v>57469.187500000007</v>
      </c>
    </row>
    <row r="53" spans="2:23" x14ac:dyDescent="0.35">
      <c r="B53" s="296">
        <v>49</v>
      </c>
      <c r="C53" s="301">
        <v>1105</v>
      </c>
      <c r="D53" s="302" t="s">
        <v>230</v>
      </c>
      <c r="E53" s="296">
        <v>2</v>
      </c>
      <c r="F53" s="296">
        <v>2</v>
      </c>
      <c r="G53" s="296">
        <v>1</v>
      </c>
      <c r="H53" s="297">
        <v>75.87</v>
      </c>
      <c r="I53" s="297"/>
      <c r="J53" s="297"/>
      <c r="K53" s="299">
        <v>75.87</v>
      </c>
      <c r="L53" s="300">
        <v>4079961.1418460412</v>
      </c>
      <c r="N53" s="306">
        <v>4079961.1418460412</v>
      </c>
      <c r="O53" s="306">
        <v>53775.683957374997</v>
      </c>
      <c r="P53" s="294"/>
      <c r="Q53" s="306"/>
      <c r="R53" s="306">
        <v>4181960.1703921924</v>
      </c>
      <c r="S53" s="306">
        <v>55120.076056309372</v>
      </c>
      <c r="T53" s="294"/>
      <c r="U53" s="306"/>
      <c r="V53" s="306">
        <v>4286509.1746519972</v>
      </c>
      <c r="W53" s="306">
        <v>56498.077957717105</v>
      </c>
    </row>
    <row r="54" spans="2:23" x14ac:dyDescent="0.35">
      <c r="B54" s="296">
        <v>50</v>
      </c>
      <c r="C54" s="301">
        <v>1201</v>
      </c>
      <c r="D54" s="302" t="s">
        <v>231</v>
      </c>
      <c r="E54" s="296">
        <v>3</v>
      </c>
      <c r="F54" s="296">
        <v>2</v>
      </c>
      <c r="G54" s="296">
        <v>2</v>
      </c>
      <c r="H54" s="297">
        <v>102.41</v>
      </c>
      <c r="I54" s="297"/>
      <c r="J54" s="297"/>
      <c r="K54" s="299">
        <v>102.41</v>
      </c>
      <c r="L54" s="300">
        <v>5502523.8633749997</v>
      </c>
      <c r="N54" s="306">
        <v>5502523.8633749997</v>
      </c>
      <c r="O54" s="306">
        <v>53730.337500000001</v>
      </c>
      <c r="P54" s="294"/>
      <c r="Q54" s="306"/>
      <c r="R54" s="306">
        <v>5640086.9599593747</v>
      </c>
      <c r="S54" s="306">
        <v>55073.595937500002</v>
      </c>
      <c r="T54" s="294"/>
      <c r="U54" s="306"/>
      <c r="V54" s="306">
        <v>5781089.1339583592</v>
      </c>
      <c r="W54" s="306">
        <v>56450.435835937504</v>
      </c>
    </row>
    <row r="55" spans="2:23" x14ac:dyDescent="0.35">
      <c r="B55" s="296">
        <v>51</v>
      </c>
      <c r="C55" s="301">
        <v>1202</v>
      </c>
      <c r="D55" s="302" t="s">
        <v>232</v>
      </c>
      <c r="E55" s="296">
        <v>2</v>
      </c>
      <c r="F55" s="296">
        <v>2</v>
      </c>
      <c r="G55" s="296">
        <v>1</v>
      </c>
      <c r="H55" s="297">
        <v>78.81</v>
      </c>
      <c r="I55" s="297">
        <v>6.72</v>
      </c>
      <c r="J55" s="297"/>
      <c r="K55" s="299">
        <v>85.53</v>
      </c>
      <c r="L55" s="300">
        <v>4420958.4299924998</v>
      </c>
      <c r="N55" s="306">
        <v>4420958.4299924998</v>
      </c>
      <c r="O55" s="306">
        <v>51688.979656173266</v>
      </c>
      <c r="P55" s="294"/>
      <c r="Q55" s="306"/>
      <c r="R55" s="306">
        <v>4531482.3907423122</v>
      </c>
      <c r="S55" s="306">
        <v>52981.204147577599</v>
      </c>
      <c r="T55" s="294"/>
      <c r="U55" s="306"/>
      <c r="V55" s="306">
        <v>4644769.4505108697</v>
      </c>
      <c r="W55" s="306">
        <v>54305.734251267037</v>
      </c>
    </row>
    <row r="56" spans="2:23" x14ac:dyDescent="0.35">
      <c r="B56" s="296">
        <v>52</v>
      </c>
      <c r="C56" s="301">
        <v>1203</v>
      </c>
      <c r="D56" s="302" t="s">
        <v>233</v>
      </c>
      <c r="E56" s="296">
        <v>2</v>
      </c>
      <c r="F56" s="296">
        <v>2</v>
      </c>
      <c r="G56" s="296">
        <v>1</v>
      </c>
      <c r="H56" s="297">
        <v>74.17</v>
      </c>
      <c r="I56" s="297">
        <v>2.0699999999999998</v>
      </c>
      <c r="J56" s="297"/>
      <c r="K56" s="299">
        <v>76.239999999999995</v>
      </c>
      <c r="L56" s="300">
        <v>4028006.3097625002</v>
      </c>
      <c r="N56" s="306">
        <v>4028006.3097625002</v>
      </c>
      <c r="O56" s="306">
        <v>52833.241208847066</v>
      </c>
      <c r="P56" s="294"/>
      <c r="Q56" s="306"/>
      <c r="R56" s="306">
        <v>4128706.4675065628</v>
      </c>
      <c r="S56" s="306">
        <v>54154.072239068249</v>
      </c>
      <c r="T56" s="294"/>
      <c r="U56" s="306"/>
      <c r="V56" s="306">
        <v>4231924.129194227</v>
      </c>
      <c r="W56" s="306">
        <v>55507.924045044958</v>
      </c>
    </row>
    <row r="57" spans="2:23" x14ac:dyDescent="0.35">
      <c r="B57" s="296">
        <v>53</v>
      </c>
      <c r="C57" s="301">
        <v>1204</v>
      </c>
      <c r="D57" s="302" t="s">
        <v>19</v>
      </c>
      <c r="E57" s="296">
        <v>2</v>
      </c>
      <c r="F57" s="296">
        <v>2</v>
      </c>
      <c r="G57" s="296">
        <v>1</v>
      </c>
      <c r="H57" s="297">
        <v>65.02</v>
      </c>
      <c r="I57" s="297"/>
      <c r="J57" s="297"/>
      <c r="K57" s="299">
        <v>65.02</v>
      </c>
      <c r="L57" s="300">
        <v>3574376.9699999997</v>
      </c>
      <c r="N57" s="306">
        <v>3574376.9699999997</v>
      </c>
      <c r="O57" s="306">
        <v>54973.5</v>
      </c>
      <c r="P57" s="294"/>
      <c r="Q57" s="306"/>
      <c r="R57" s="306">
        <v>3663736.3942499999</v>
      </c>
      <c r="S57" s="306">
        <v>56347.837500000001</v>
      </c>
      <c r="T57" s="294"/>
      <c r="U57" s="306"/>
      <c r="V57" s="306">
        <v>3755329.8041062499</v>
      </c>
      <c r="W57" s="306">
        <v>57756.533437500002</v>
      </c>
    </row>
    <row r="58" spans="2:23" x14ac:dyDescent="0.35">
      <c r="B58" s="296">
        <v>54</v>
      </c>
      <c r="C58" s="301">
        <v>1205</v>
      </c>
      <c r="D58" s="302" t="s">
        <v>234</v>
      </c>
      <c r="E58" s="296">
        <v>2</v>
      </c>
      <c r="F58" s="296">
        <v>2</v>
      </c>
      <c r="G58" s="296">
        <v>1</v>
      </c>
      <c r="H58" s="297">
        <v>74.34</v>
      </c>
      <c r="I58" s="297"/>
      <c r="J58" s="297"/>
      <c r="K58" s="299">
        <v>74.34</v>
      </c>
      <c r="L58" s="300">
        <v>3981676.6048500002</v>
      </c>
      <c r="N58" s="306">
        <v>3981676.6048500002</v>
      </c>
      <c r="O58" s="306">
        <v>53560.352500000001</v>
      </c>
      <c r="P58" s="294"/>
      <c r="Q58" s="306"/>
      <c r="R58" s="306">
        <v>4081218.5199712501</v>
      </c>
      <c r="S58" s="306">
        <v>54899.361312499997</v>
      </c>
      <c r="T58" s="294"/>
      <c r="U58" s="306"/>
      <c r="V58" s="306">
        <v>4183248.9829705316</v>
      </c>
      <c r="W58" s="306">
        <v>56271.845345312504</v>
      </c>
    </row>
    <row r="59" spans="2:23" x14ac:dyDescent="0.35">
      <c r="B59" s="296">
        <v>55</v>
      </c>
      <c r="C59" s="301">
        <v>1301</v>
      </c>
      <c r="D59" s="302" t="s">
        <v>231</v>
      </c>
      <c r="E59" s="296">
        <v>3</v>
      </c>
      <c r="F59" s="296">
        <v>2</v>
      </c>
      <c r="G59" s="296">
        <v>2</v>
      </c>
      <c r="H59" s="297">
        <v>102.41</v>
      </c>
      <c r="I59" s="297"/>
      <c r="J59" s="297"/>
      <c r="K59" s="299">
        <v>102.41</v>
      </c>
      <c r="L59" s="300">
        <v>5516314.6499999994</v>
      </c>
      <c r="N59" s="306">
        <v>5516314.6499999994</v>
      </c>
      <c r="O59" s="306">
        <v>53864.999999999993</v>
      </c>
      <c r="P59" s="294"/>
      <c r="Q59" s="306"/>
      <c r="R59" s="306">
        <v>5654222.5162499994</v>
      </c>
      <c r="S59" s="306">
        <v>55211.624999999993</v>
      </c>
      <c r="T59" s="294"/>
      <c r="U59" s="306"/>
      <c r="V59" s="306">
        <v>5795578.0791562498</v>
      </c>
      <c r="W59" s="306">
        <v>56591.915625000001</v>
      </c>
    </row>
    <row r="60" spans="2:23" x14ac:dyDescent="0.35">
      <c r="B60" s="296">
        <v>56</v>
      </c>
      <c r="C60" s="301">
        <v>1302</v>
      </c>
      <c r="D60" s="302" t="s">
        <v>232</v>
      </c>
      <c r="E60" s="296">
        <v>2</v>
      </c>
      <c r="F60" s="296">
        <v>2</v>
      </c>
      <c r="G60" s="296">
        <v>1</v>
      </c>
      <c r="H60" s="297">
        <v>78.81</v>
      </c>
      <c r="I60" s="297">
        <v>5.72</v>
      </c>
      <c r="J60" s="297"/>
      <c r="K60" s="299">
        <v>84.53</v>
      </c>
      <c r="L60" s="300">
        <v>4396255.2650000006</v>
      </c>
      <c r="N60" s="306">
        <v>4396255.2650000006</v>
      </c>
      <c r="O60" s="306">
        <v>52008.225068023195</v>
      </c>
      <c r="P60" s="294"/>
      <c r="Q60" s="306"/>
      <c r="R60" s="306">
        <v>4506161.646625001</v>
      </c>
      <c r="S60" s="306">
        <v>53308.430694723778</v>
      </c>
      <c r="T60" s="294"/>
      <c r="U60" s="306"/>
      <c r="V60" s="306">
        <v>4618815.6877906257</v>
      </c>
      <c r="W60" s="306">
        <v>54641.141462091866</v>
      </c>
    </row>
    <row r="61" spans="2:23" x14ac:dyDescent="0.35">
      <c r="B61" s="296">
        <v>57</v>
      </c>
      <c r="C61" s="301">
        <v>1303</v>
      </c>
      <c r="D61" s="302" t="s">
        <v>233</v>
      </c>
      <c r="E61" s="296">
        <v>2</v>
      </c>
      <c r="F61" s="296">
        <v>2</v>
      </c>
      <c r="G61" s="296">
        <v>1</v>
      </c>
      <c r="H61" s="297">
        <v>74.17</v>
      </c>
      <c r="I61" s="297">
        <v>2.0699999999999998</v>
      </c>
      <c r="J61" s="297"/>
      <c r="K61" s="299">
        <v>76.239999999999995</v>
      </c>
      <c r="L61" s="304" t="s">
        <v>257</v>
      </c>
      <c r="N61" s="306">
        <v>4048247.5475000003</v>
      </c>
      <c r="O61" s="306">
        <v>53098.734883263387</v>
      </c>
      <c r="P61" s="294"/>
      <c r="Q61" s="306"/>
      <c r="R61" s="306">
        <v>4149453.7361875004</v>
      </c>
      <c r="S61" s="306">
        <v>54426.203255344975</v>
      </c>
      <c r="T61" s="294"/>
      <c r="U61" s="306"/>
      <c r="V61" s="306">
        <v>4253190.0795921879</v>
      </c>
      <c r="W61" s="306">
        <v>55786.858336728597</v>
      </c>
    </row>
    <row r="62" spans="2:23" x14ac:dyDescent="0.35">
      <c r="B62" s="296">
        <v>58</v>
      </c>
      <c r="C62" s="301">
        <v>1304</v>
      </c>
      <c r="D62" s="302" t="s">
        <v>19</v>
      </c>
      <c r="E62" s="296">
        <v>2</v>
      </c>
      <c r="F62" s="296">
        <v>2</v>
      </c>
      <c r="G62" s="296">
        <v>1</v>
      </c>
      <c r="H62" s="297">
        <v>65.02</v>
      </c>
      <c r="I62" s="297"/>
      <c r="J62" s="297"/>
      <c r="K62" s="299">
        <v>65.02</v>
      </c>
      <c r="L62" s="300">
        <v>3592248.8548499998</v>
      </c>
      <c r="N62" s="306">
        <v>3592248.8548499998</v>
      </c>
      <c r="O62" s="306">
        <v>55248.3675</v>
      </c>
      <c r="P62" s="294"/>
      <c r="Q62" s="306"/>
      <c r="R62" s="306">
        <v>3682055.07622125</v>
      </c>
      <c r="S62" s="306">
        <v>56629.576687500004</v>
      </c>
      <c r="T62" s="294"/>
      <c r="U62" s="306"/>
      <c r="V62" s="306">
        <v>3774106.4531267812</v>
      </c>
      <c r="W62" s="306">
        <v>58045.316104687503</v>
      </c>
    </row>
    <row r="63" spans="2:23" x14ac:dyDescent="0.35">
      <c r="B63" s="296">
        <v>59</v>
      </c>
      <c r="C63" s="301">
        <v>1305</v>
      </c>
      <c r="D63" s="302" t="s">
        <v>234</v>
      </c>
      <c r="E63" s="296">
        <v>2</v>
      </c>
      <c r="F63" s="296">
        <v>2</v>
      </c>
      <c r="G63" s="296">
        <v>1</v>
      </c>
      <c r="H63" s="297">
        <v>74.34</v>
      </c>
      <c r="I63" s="297"/>
      <c r="J63" s="297"/>
      <c r="K63" s="299">
        <v>74.34</v>
      </c>
      <c r="L63" s="300">
        <v>4001685.0300000003</v>
      </c>
      <c r="N63" s="306">
        <v>4001685.0300000003</v>
      </c>
      <c r="O63" s="306">
        <v>53829.5</v>
      </c>
      <c r="P63" s="294"/>
      <c r="Q63" s="306"/>
      <c r="R63" s="306">
        <v>4101727.1557500004</v>
      </c>
      <c r="S63" s="306">
        <v>55175.237500000003</v>
      </c>
      <c r="T63" s="294"/>
      <c r="U63" s="306"/>
      <c r="V63" s="306">
        <v>4204270.3346437505</v>
      </c>
      <c r="W63" s="306">
        <v>56554.618437500001</v>
      </c>
    </row>
    <row r="64" spans="2:23" x14ac:dyDescent="0.35">
      <c r="B64" s="296">
        <v>60</v>
      </c>
      <c r="C64" s="301">
        <v>1401</v>
      </c>
      <c r="D64" s="302" t="s">
        <v>231</v>
      </c>
      <c r="E64" s="296">
        <v>3</v>
      </c>
      <c r="F64" s="296">
        <v>2</v>
      </c>
      <c r="G64" s="296">
        <v>2</v>
      </c>
      <c r="H64" s="297">
        <v>102.41</v>
      </c>
      <c r="I64" s="297"/>
      <c r="J64" s="297"/>
      <c r="K64" s="299">
        <v>102.41</v>
      </c>
      <c r="L64" s="300">
        <v>5530140</v>
      </c>
      <c r="N64" s="306">
        <v>5530140</v>
      </c>
      <c r="O64" s="306">
        <v>54000</v>
      </c>
      <c r="P64" s="294"/>
      <c r="Q64" s="306"/>
      <c r="R64" s="306">
        <v>5668393.5</v>
      </c>
      <c r="S64" s="306">
        <v>55350</v>
      </c>
      <c r="T64" s="294"/>
      <c r="U64" s="306"/>
      <c r="V64" s="306">
        <v>5810103.3375000004</v>
      </c>
      <c r="W64" s="306">
        <v>56733.750000000007</v>
      </c>
    </row>
    <row r="65" spans="2:23" x14ac:dyDescent="0.35">
      <c r="B65" s="296">
        <v>61</v>
      </c>
      <c r="C65" s="301">
        <v>1402</v>
      </c>
      <c r="D65" s="302" t="s">
        <v>232</v>
      </c>
      <c r="E65" s="296">
        <v>2</v>
      </c>
      <c r="F65" s="296">
        <v>2</v>
      </c>
      <c r="G65" s="296">
        <v>1</v>
      </c>
      <c r="H65" s="297">
        <v>78.81</v>
      </c>
      <c r="I65" s="297">
        <v>5.72</v>
      </c>
      <c r="J65" s="297"/>
      <c r="K65" s="299">
        <v>84.53</v>
      </c>
      <c r="L65" s="300">
        <v>4418347</v>
      </c>
      <c r="N65" s="306">
        <v>4418347</v>
      </c>
      <c r="O65" s="306">
        <v>52269.57293268662</v>
      </c>
      <c r="P65" s="294"/>
      <c r="Q65" s="306"/>
      <c r="R65" s="306">
        <v>4528805.6749999998</v>
      </c>
      <c r="S65" s="306">
        <v>53576.312256003781</v>
      </c>
      <c r="T65" s="294"/>
      <c r="U65" s="306"/>
      <c r="V65" s="306">
        <v>4642025.8168749996</v>
      </c>
      <c r="W65" s="306">
        <v>54915.720062403874</v>
      </c>
    </row>
    <row r="66" spans="2:23" x14ac:dyDescent="0.35">
      <c r="B66" s="296">
        <v>62</v>
      </c>
      <c r="C66" s="301">
        <v>1403</v>
      </c>
      <c r="D66" s="302" t="s">
        <v>233</v>
      </c>
      <c r="E66" s="296">
        <v>2</v>
      </c>
      <c r="F66" s="296">
        <v>2</v>
      </c>
      <c r="G66" s="296">
        <v>1</v>
      </c>
      <c r="H66" s="297">
        <v>74.17</v>
      </c>
      <c r="I66" s="297">
        <v>2.0699999999999998</v>
      </c>
      <c r="J66" s="297"/>
      <c r="K66" s="299">
        <v>76.239999999999995</v>
      </c>
      <c r="L66" s="300">
        <v>4068590.5</v>
      </c>
      <c r="N66" s="306">
        <v>4068590.5</v>
      </c>
      <c r="O66" s="306">
        <v>53365.562696747118</v>
      </c>
      <c r="P66" s="294"/>
      <c r="Q66" s="306"/>
      <c r="R66" s="306">
        <v>4170305.2625000002</v>
      </c>
      <c r="S66" s="306">
        <v>54699.701764165795</v>
      </c>
      <c r="T66" s="294"/>
      <c r="U66" s="306"/>
      <c r="V66" s="306">
        <v>4274562.8940625004</v>
      </c>
      <c r="W66" s="306">
        <v>56067.194308269944</v>
      </c>
    </row>
    <row r="67" spans="2:23" x14ac:dyDescent="0.35">
      <c r="B67" s="296">
        <v>63</v>
      </c>
      <c r="C67" s="301">
        <v>1404</v>
      </c>
      <c r="D67" s="302" t="s">
        <v>19</v>
      </c>
      <c r="E67" s="296">
        <v>2</v>
      </c>
      <c r="F67" s="296">
        <v>2</v>
      </c>
      <c r="G67" s="296">
        <v>1</v>
      </c>
      <c r="H67" s="297">
        <v>65.02</v>
      </c>
      <c r="I67" s="297"/>
      <c r="J67" s="297"/>
      <c r="K67" s="299">
        <v>65.02</v>
      </c>
      <c r="L67" s="300">
        <v>3610210.0991242495</v>
      </c>
      <c r="N67" s="306">
        <v>3610210.0991242495</v>
      </c>
      <c r="O67" s="306">
        <v>55524.609337499998</v>
      </c>
      <c r="P67" s="294"/>
      <c r="Q67" s="306"/>
      <c r="R67" s="306">
        <v>3700465.3516023559</v>
      </c>
      <c r="S67" s="306">
        <v>56912.724570937498</v>
      </c>
      <c r="T67" s="294"/>
      <c r="U67" s="306"/>
      <c r="V67" s="306">
        <v>3792976.985392415</v>
      </c>
      <c r="W67" s="306">
        <v>58335.542685210938</v>
      </c>
    </row>
    <row r="68" spans="2:23" x14ac:dyDescent="0.35">
      <c r="B68" s="296">
        <v>64</v>
      </c>
      <c r="C68" s="301">
        <v>1405</v>
      </c>
      <c r="D68" s="302" t="s">
        <v>234</v>
      </c>
      <c r="E68" s="296">
        <v>2</v>
      </c>
      <c r="F68" s="296">
        <v>2</v>
      </c>
      <c r="G68" s="296">
        <v>1</v>
      </c>
      <c r="H68" s="297">
        <v>74.34</v>
      </c>
      <c r="I68" s="297"/>
      <c r="J68" s="297"/>
      <c r="K68" s="299">
        <v>74.34</v>
      </c>
      <c r="L68" s="300">
        <v>4021794</v>
      </c>
      <c r="N68" s="306">
        <v>4021794</v>
      </c>
      <c r="O68" s="306">
        <v>54100</v>
      </c>
      <c r="P68" s="294"/>
      <c r="Q68" s="306"/>
      <c r="R68" s="306">
        <v>4122338.85</v>
      </c>
      <c r="S68" s="306">
        <v>55452.5</v>
      </c>
      <c r="T68" s="294"/>
      <c r="U68" s="306"/>
      <c r="V68" s="306">
        <v>4225397.32125</v>
      </c>
      <c r="W68" s="306">
        <v>56838.8125</v>
      </c>
    </row>
    <row r="69" spans="2:23" x14ac:dyDescent="0.35">
      <c r="B69" s="296">
        <v>65</v>
      </c>
      <c r="C69" s="301">
        <v>1501</v>
      </c>
      <c r="D69" s="302" t="s">
        <v>231</v>
      </c>
      <c r="E69" s="296">
        <v>3</v>
      </c>
      <c r="F69" s="296">
        <v>2</v>
      </c>
      <c r="G69" s="296">
        <v>2</v>
      </c>
      <c r="H69" s="297">
        <v>102.41</v>
      </c>
      <c r="I69" s="297"/>
      <c r="J69" s="297"/>
      <c r="K69" s="299">
        <v>102.41</v>
      </c>
      <c r="L69" s="300">
        <v>5557790.7000000002</v>
      </c>
      <c r="N69" s="306">
        <v>5557790.7000000002</v>
      </c>
      <c r="O69" s="306">
        <v>54270</v>
      </c>
      <c r="P69" s="294"/>
      <c r="Q69" s="306"/>
      <c r="R69" s="306">
        <v>5696735.4675000003</v>
      </c>
      <c r="S69" s="306">
        <v>55626.750000000007</v>
      </c>
      <c r="T69" s="294"/>
      <c r="U69" s="306"/>
      <c r="V69" s="306">
        <v>5839153.8541875007</v>
      </c>
      <c r="W69" s="306">
        <v>57017.418750000012</v>
      </c>
    </row>
    <row r="70" spans="2:23" x14ac:dyDescent="0.35">
      <c r="B70" s="296">
        <v>66</v>
      </c>
      <c r="C70" s="301">
        <v>1502</v>
      </c>
      <c r="D70" s="302" t="s">
        <v>232</v>
      </c>
      <c r="E70" s="296">
        <v>2</v>
      </c>
      <c r="F70" s="296">
        <v>2</v>
      </c>
      <c r="G70" s="296">
        <v>1</v>
      </c>
      <c r="H70" s="297">
        <v>78.81</v>
      </c>
      <c r="I70" s="297">
        <v>5.72</v>
      </c>
      <c r="J70" s="297"/>
      <c r="K70" s="299">
        <v>84.53</v>
      </c>
      <c r="L70" s="300">
        <v>4440438.7350000003</v>
      </c>
      <c r="N70" s="306">
        <v>4440438.7350000003</v>
      </c>
      <c r="O70" s="306">
        <v>52530.92079735006</v>
      </c>
      <c r="P70" s="294"/>
      <c r="Q70" s="306"/>
      <c r="R70" s="306">
        <v>4551449.7033750005</v>
      </c>
      <c r="S70" s="306">
        <v>53844.193817283813</v>
      </c>
      <c r="T70" s="294"/>
      <c r="U70" s="306"/>
      <c r="V70" s="306">
        <v>4665235.9459593752</v>
      </c>
      <c r="W70" s="306">
        <v>55190.298662715904</v>
      </c>
    </row>
    <row r="71" spans="2:23" x14ac:dyDescent="0.35">
      <c r="B71" s="296">
        <v>67</v>
      </c>
      <c r="C71" s="301">
        <v>1503</v>
      </c>
      <c r="D71" s="302" t="s">
        <v>233</v>
      </c>
      <c r="E71" s="296">
        <v>2</v>
      </c>
      <c r="F71" s="296">
        <v>2</v>
      </c>
      <c r="G71" s="296">
        <v>1</v>
      </c>
      <c r="H71" s="297">
        <v>74.17</v>
      </c>
      <c r="I71" s="297">
        <v>2.0699999999999998</v>
      </c>
      <c r="J71" s="297"/>
      <c r="K71" s="299">
        <v>76.239999999999995</v>
      </c>
      <c r="L71" s="300">
        <v>4088933.4524999997</v>
      </c>
      <c r="N71" s="306">
        <v>4088933.4524999997</v>
      </c>
      <c r="O71" s="306">
        <v>53632.390510230849</v>
      </c>
      <c r="P71" s="294"/>
      <c r="Q71" s="306"/>
      <c r="R71" s="306">
        <v>4191156.7888124995</v>
      </c>
      <c r="S71" s="306">
        <v>54973.200272986622</v>
      </c>
      <c r="T71" s="294"/>
      <c r="U71" s="306"/>
      <c r="V71" s="306">
        <v>4295935.7085328121</v>
      </c>
      <c r="W71" s="306">
        <v>56347.530279811283</v>
      </c>
    </row>
    <row r="72" spans="2:23" x14ac:dyDescent="0.35">
      <c r="B72" s="296">
        <v>68</v>
      </c>
      <c r="C72" s="301">
        <v>1504</v>
      </c>
      <c r="D72" s="302" t="s">
        <v>19</v>
      </c>
      <c r="E72" s="296">
        <v>2</v>
      </c>
      <c r="F72" s="296">
        <v>2</v>
      </c>
      <c r="G72" s="296">
        <v>1</v>
      </c>
      <c r="H72" s="297">
        <v>65.02</v>
      </c>
      <c r="I72" s="297"/>
      <c r="J72" s="297"/>
      <c r="K72" s="299">
        <v>65.02</v>
      </c>
      <c r="L72" s="300">
        <v>3628261.1496198708</v>
      </c>
      <c r="N72" s="306">
        <v>3628261.1496198708</v>
      </c>
      <c r="O72" s="306">
        <v>55802.232384187497</v>
      </c>
      <c r="P72" s="294"/>
      <c r="Q72" s="306"/>
      <c r="R72" s="306">
        <v>3718967.6783603677</v>
      </c>
      <c r="S72" s="306">
        <v>57197.288193792185</v>
      </c>
      <c r="T72" s="294"/>
      <c r="U72" s="306"/>
      <c r="V72" s="306">
        <v>3811941.8703193767</v>
      </c>
      <c r="W72" s="306">
        <v>58627.220398636986</v>
      </c>
    </row>
    <row r="73" spans="2:23" x14ac:dyDescent="0.35">
      <c r="B73" s="296">
        <v>69</v>
      </c>
      <c r="C73" s="301">
        <v>1505</v>
      </c>
      <c r="D73" s="302" t="s">
        <v>234</v>
      </c>
      <c r="E73" s="296">
        <v>2</v>
      </c>
      <c r="F73" s="296">
        <v>2</v>
      </c>
      <c r="G73" s="296">
        <v>1</v>
      </c>
      <c r="H73" s="297">
        <v>74.34</v>
      </c>
      <c r="I73" s="297"/>
      <c r="J73" s="297"/>
      <c r="K73" s="299">
        <v>74.34</v>
      </c>
      <c r="L73" s="300">
        <v>4041902.97</v>
      </c>
      <c r="N73" s="306">
        <v>4041902.97</v>
      </c>
      <c r="O73" s="306">
        <v>54370.5</v>
      </c>
      <c r="P73" s="294"/>
      <c r="Q73" s="306"/>
      <c r="R73" s="306">
        <v>4142950.5442500003</v>
      </c>
      <c r="S73" s="306">
        <v>55729.762500000004</v>
      </c>
      <c r="T73" s="294"/>
      <c r="U73" s="306"/>
      <c r="V73" s="306">
        <v>4246524.3078562506</v>
      </c>
      <c r="W73" s="306">
        <v>57123.006562500006</v>
      </c>
    </row>
    <row r="74" spans="2:23" x14ac:dyDescent="0.35">
      <c r="B74" s="296">
        <v>70</v>
      </c>
      <c r="C74" s="301">
        <v>1601</v>
      </c>
      <c r="D74" s="302" t="s">
        <v>231</v>
      </c>
      <c r="E74" s="296">
        <v>3</v>
      </c>
      <c r="F74" s="296">
        <v>2</v>
      </c>
      <c r="G74" s="296">
        <v>2</v>
      </c>
      <c r="H74" s="297">
        <v>102.41</v>
      </c>
      <c r="I74" s="297"/>
      <c r="J74" s="297"/>
      <c r="K74" s="299">
        <v>102.41</v>
      </c>
      <c r="L74" s="300">
        <v>5585579.6535</v>
      </c>
      <c r="N74" s="306">
        <v>5585579.6535</v>
      </c>
      <c r="O74" s="306">
        <v>54541.35</v>
      </c>
      <c r="P74" s="294"/>
      <c r="Q74" s="306"/>
      <c r="R74" s="306">
        <v>5725219.1448374996</v>
      </c>
      <c r="S74" s="306">
        <v>55904.883750000001</v>
      </c>
      <c r="T74" s="294"/>
      <c r="U74" s="306"/>
      <c r="V74" s="306">
        <v>5868349.6234584367</v>
      </c>
      <c r="W74" s="306">
        <v>57302.505843749997</v>
      </c>
    </row>
    <row r="75" spans="2:23" x14ac:dyDescent="0.35">
      <c r="B75" s="296">
        <v>71</v>
      </c>
      <c r="C75" s="301">
        <v>1602</v>
      </c>
      <c r="D75" s="302" t="s">
        <v>232</v>
      </c>
      <c r="E75" s="296">
        <v>2</v>
      </c>
      <c r="F75" s="296">
        <v>2</v>
      </c>
      <c r="G75" s="296">
        <v>1</v>
      </c>
      <c r="H75" s="297">
        <v>78.81</v>
      </c>
      <c r="I75" s="297">
        <v>5.72</v>
      </c>
      <c r="J75" s="297"/>
      <c r="K75" s="299">
        <v>84.53</v>
      </c>
      <c r="L75" s="300">
        <v>4462640.9286750006</v>
      </c>
      <c r="N75" s="306">
        <v>4462640.9286750006</v>
      </c>
      <c r="O75" s="306">
        <v>52793.575401336806</v>
      </c>
      <c r="P75" s="294"/>
      <c r="Q75" s="306"/>
      <c r="R75" s="306">
        <v>4574206.9518918758</v>
      </c>
      <c r="S75" s="306">
        <v>54113.414786370231</v>
      </c>
      <c r="T75" s="294"/>
      <c r="U75" s="306"/>
      <c r="V75" s="306">
        <v>4688562.1256891731</v>
      </c>
      <c r="W75" s="306">
        <v>55466.250156029491</v>
      </c>
    </row>
    <row r="76" spans="2:23" x14ac:dyDescent="0.35">
      <c r="B76" s="296">
        <v>72</v>
      </c>
      <c r="C76" s="301">
        <v>1603</v>
      </c>
      <c r="D76" s="302" t="s">
        <v>233</v>
      </c>
      <c r="E76" s="296">
        <v>2</v>
      </c>
      <c r="F76" s="296">
        <v>2</v>
      </c>
      <c r="G76" s="296">
        <v>1</v>
      </c>
      <c r="H76" s="297">
        <v>74.17</v>
      </c>
      <c r="I76" s="297">
        <v>2.0699999999999998</v>
      </c>
      <c r="J76" s="297"/>
      <c r="K76" s="299">
        <v>76.239999999999995</v>
      </c>
      <c r="L76" s="300">
        <v>4109378.1197625003</v>
      </c>
      <c r="N76" s="306">
        <v>4109378.1197625003</v>
      </c>
      <c r="O76" s="306">
        <v>53900.552462782012</v>
      </c>
      <c r="P76" s="294"/>
      <c r="Q76" s="306"/>
      <c r="R76" s="306">
        <v>4212112.5727565624</v>
      </c>
      <c r="S76" s="306">
        <v>55248.066274351557</v>
      </c>
      <c r="T76" s="294"/>
      <c r="U76" s="306"/>
      <c r="V76" s="306">
        <v>4317415.3870754763</v>
      </c>
      <c r="W76" s="306">
        <v>56629.267931210343</v>
      </c>
    </row>
    <row r="77" spans="2:23" x14ac:dyDescent="0.35">
      <c r="B77" s="296">
        <v>73</v>
      </c>
      <c r="C77" s="301">
        <v>1604</v>
      </c>
      <c r="D77" s="302" t="s">
        <v>20</v>
      </c>
      <c r="E77" s="296">
        <v>1</v>
      </c>
      <c r="F77" s="296">
        <v>1</v>
      </c>
      <c r="G77" s="296">
        <v>1</v>
      </c>
      <c r="H77" s="297">
        <v>48.17</v>
      </c>
      <c r="I77" s="297"/>
      <c r="J77" s="297"/>
      <c r="K77" s="299">
        <v>48.17</v>
      </c>
      <c r="L77" s="304" t="s">
        <v>257</v>
      </c>
      <c r="N77" s="306">
        <v>2681961.0900000003</v>
      </c>
      <c r="O77" s="306">
        <v>55677.000000000007</v>
      </c>
      <c r="P77" s="294"/>
      <c r="Q77" s="306"/>
      <c r="R77" s="306">
        <v>2749010.1172500001</v>
      </c>
      <c r="S77" s="306">
        <v>57068.925000000003</v>
      </c>
      <c r="T77" s="294"/>
      <c r="U77" s="306"/>
      <c r="V77" s="306">
        <v>2817735.3701812499</v>
      </c>
      <c r="W77" s="306">
        <v>58495.648125</v>
      </c>
    </row>
    <row r="78" spans="2:23" x14ac:dyDescent="0.35">
      <c r="B78" s="296">
        <v>74</v>
      </c>
      <c r="C78" s="301">
        <v>1605</v>
      </c>
      <c r="D78" s="302" t="s">
        <v>249</v>
      </c>
      <c r="E78" s="296">
        <v>1</v>
      </c>
      <c r="F78" s="296">
        <v>1</v>
      </c>
      <c r="G78" s="296">
        <v>1</v>
      </c>
      <c r="H78" s="297">
        <v>46.16</v>
      </c>
      <c r="I78" s="297"/>
      <c r="J78" s="297"/>
      <c r="K78" s="299">
        <v>46.16</v>
      </c>
      <c r="L78" s="300">
        <v>2570050.3199999998</v>
      </c>
      <c r="N78" s="306">
        <v>2570050.3199999998</v>
      </c>
      <c r="O78" s="306">
        <v>55677</v>
      </c>
      <c r="P78" s="294"/>
      <c r="Q78" s="306"/>
      <c r="R78" s="306">
        <v>2634301.5779999997</v>
      </c>
      <c r="S78" s="306">
        <v>57068.924999999996</v>
      </c>
      <c r="T78" s="294"/>
      <c r="U78" s="306"/>
      <c r="V78" s="306">
        <v>2700159.1174499998</v>
      </c>
      <c r="W78" s="306">
        <v>58495.648125</v>
      </c>
    </row>
    <row r="79" spans="2:23" x14ac:dyDescent="0.35">
      <c r="B79" s="296">
        <v>75</v>
      </c>
      <c r="C79" s="301">
        <v>1606</v>
      </c>
      <c r="D79" s="302" t="s">
        <v>235</v>
      </c>
      <c r="E79" s="296">
        <v>1</v>
      </c>
      <c r="F79" s="296">
        <v>1</v>
      </c>
      <c r="G79" s="296">
        <v>1</v>
      </c>
      <c r="H79" s="297">
        <v>45.03</v>
      </c>
      <c r="I79" s="297"/>
      <c r="J79" s="297"/>
      <c r="K79" s="299">
        <v>45.03</v>
      </c>
      <c r="L79" s="304" t="s">
        <v>257</v>
      </c>
      <c r="N79" s="306">
        <v>2507135.31</v>
      </c>
      <c r="O79" s="306">
        <v>55677</v>
      </c>
      <c r="P79" s="294"/>
      <c r="Q79" s="306"/>
      <c r="R79" s="306">
        <v>2569813.6927499999</v>
      </c>
      <c r="S79" s="306">
        <v>57068.924999999996</v>
      </c>
      <c r="T79" s="294"/>
      <c r="U79" s="306"/>
      <c r="V79" s="306">
        <v>2634059.0350687499</v>
      </c>
      <c r="W79" s="306">
        <v>58495.648125</v>
      </c>
    </row>
    <row r="80" spans="2:23" x14ac:dyDescent="0.35">
      <c r="B80" s="296">
        <v>76</v>
      </c>
      <c r="C80" s="301">
        <v>1701</v>
      </c>
      <c r="D80" s="302" t="s">
        <v>231</v>
      </c>
      <c r="E80" s="296">
        <v>3</v>
      </c>
      <c r="F80" s="296">
        <v>2</v>
      </c>
      <c r="G80" s="296">
        <v>2</v>
      </c>
      <c r="H80" s="297">
        <v>102.41</v>
      </c>
      <c r="I80" s="297"/>
      <c r="J80" s="297"/>
      <c r="K80" s="299">
        <v>102.41</v>
      </c>
      <c r="L80" s="300">
        <v>5613507.5517674992</v>
      </c>
      <c r="N80" s="306">
        <v>5613507.5517674992</v>
      </c>
      <c r="O80" s="306">
        <v>54814.056749999996</v>
      </c>
      <c r="P80" s="294"/>
      <c r="Q80" s="306"/>
      <c r="R80" s="306">
        <v>5753845.2405616865</v>
      </c>
      <c r="S80" s="306">
        <v>56184.408168749993</v>
      </c>
      <c r="T80" s="294"/>
      <c r="U80" s="306"/>
      <c r="V80" s="306">
        <v>5897691.371575729</v>
      </c>
      <c r="W80" s="306">
        <v>57589.018372968749</v>
      </c>
    </row>
    <row r="81" spans="2:23" x14ac:dyDescent="0.35">
      <c r="B81" s="296">
        <v>77</v>
      </c>
      <c r="C81" s="301">
        <v>1702</v>
      </c>
      <c r="D81" s="302" t="s">
        <v>232</v>
      </c>
      <c r="E81" s="296">
        <v>2</v>
      </c>
      <c r="F81" s="296">
        <v>2</v>
      </c>
      <c r="G81" s="296">
        <v>1</v>
      </c>
      <c r="H81" s="297">
        <v>78.81</v>
      </c>
      <c r="I81" s="297">
        <v>5.72</v>
      </c>
      <c r="J81" s="297"/>
      <c r="K81" s="299">
        <v>84.53</v>
      </c>
      <c r="L81" s="300">
        <v>4484954.1333183758</v>
      </c>
      <c r="N81" s="306">
        <v>4484954.1333183758</v>
      </c>
      <c r="O81" s="306">
        <v>53057.543278343495</v>
      </c>
      <c r="P81" s="294"/>
      <c r="Q81" s="306"/>
      <c r="R81" s="306">
        <v>4597077.9866513349</v>
      </c>
      <c r="S81" s="306">
        <v>54383.981860302083</v>
      </c>
      <c r="T81" s="294"/>
      <c r="U81" s="306"/>
      <c r="V81" s="306">
        <v>4712004.936317618</v>
      </c>
      <c r="W81" s="306">
        <v>55743.58140680963</v>
      </c>
    </row>
    <row r="82" spans="2:23" x14ac:dyDescent="0.35">
      <c r="B82" s="296">
        <v>78</v>
      </c>
      <c r="C82" s="301">
        <v>1703</v>
      </c>
      <c r="D82" s="302" t="s">
        <v>233</v>
      </c>
      <c r="E82" s="296">
        <v>2</v>
      </c>
      <c r="F82" s="296">
        <v>2</v>
      </c>
      <c r="G82" s="296">
        <v>1</v>
      </c>
      <c r="H82" s="297">
        <v>74.17</v>
      </c>
      <c r="I82" s="297">
        <v>2.0699999999999998</v>
      </c>
      <c r="J82" s="297"/>
      <c r="K82" s="299">
        <v>76.239999999999995</v>
      </c>
      <c r="L82" s="300">
        <v>4129925.0103613129</v>
      </c>
      <c r="N82" s="306">
        <v>4129925.0103613129</v>
      </c>
      <c r="O82" s="306">
        <v>54170.055225095923</v>
      </c>
      <c r="P82" s="294"/>
      <c r="Q82" s="306"/>
      <c r="R82" s="306">
        <v>4233173.1356203454</v>
      </c>
      <c r="S82" s="306">
        <v>55524.306605723315</v>
      </c>
      <c r="T82" s="294"/>
      <c r="U82" s="306"/>
      <c r="V82" s="306">
        <v>4339002.4640108543</v>
      </c>
      <c r="W82" s="306">
        <v>56912.4142708664</v>
      </c>
    </row>
    <row r="83" spans="2:23" x14ac:dyDescent="0.35">
      <c r="B83" s="296">
        <v>79</v>
      </c>
      <c r="C83" s="301">
        <v>1704</v>
      </c>
      <c r="D83" s="302" t="s">
        <v>20</v>
      </c>
      <c r="E83" s="296">
        <v>1</v>
      </c>
      <c r="F83" s="296">
        <v>1</v>
      </c>
      <c r="G83" s="296">
        <v>1</v>
      </c>
      <c r="H83" s="297">
        <v>48.17</v>
      </c>
      <c r="I83" s="297"/>
      <c r="J83" s="297"/>
      <c r="K83" s="299">
        <v>48.17</v>
      </c>
      <c r="L83" s="300">
        <v>2695370.8954500002</v>
      </c>
      <c r="N83" s="306">
        <v>2695370.8954500002</v>
      </c>
      <c r="O83" s="306">
        <v>55955.385000000002</v>
      </c>
      <c r="P83" s="294"/>
      <c r="Q83" s="306"/>
      <c r="R83" s="306">
        <v>2762755.1678362503</v>
      </c>
      <c r="S83" s="306">
        <v>57354.269625000001</v>
      </c>
      <c r="T83" s="294"/>
      <c r="U83" s="306"/>
      <c r="V83" s="306">
        <v>2831824.0470321565</v>
      </c>
      <c r="W83" s="306">
        <v>58788.126365625001</v>
      </c>
    </row>
    <row r="84" spans="2:23" x14ac:dyDescent="0.35">
      <c r="B84" s="296">
        <v>80</v>
      </c>
      <c r="C84" s="301">
        <v>1705</v>
      </c>
      <c r="D84" s="302" t="s">
        <v>249</v>
      </c>
      <c r="E84" s="296">
        <v>1</v>
      </c>
      <c r="F84" s="296">
        <v>1</v>
      </c>
      <c r="G84" s="296">
        <v>1</v>
      </c>
      <c r="H84" s="297">
        <v>46.16</v>
      </c>
      <c r="I84" s="297"/>
      <c r="J84" s="297"/>
      <c r="K84" s="299">
        <v>46.16</v>
      </c>
      <c r="L84" s="300">
        <v>2582900.5715999999</v>
      </c>
      <c r="N84" s="306">
        <v>2582900.5715999999</v>
      </c>
      <c r="O84" s="306">
        <v>55955.385000000002</v>
      </c>
      <c r="P84" s="294"/>
      <c r="Q84" s="306"/>
      <c r="R84" s="306">
        <v>2647473.0858899998</v>
      </c>
      <c r="S84" s="306">
        <v>57354.269625000001</v>
      </c>
      <c r="T84" s="294"/>
      <c r="U84" s="306"/>
      <c r="V84" s="306">
        <v>2713659.9130372498</v>
      </c>
      <c r="W84" s="306">
        <v>58788.126365625001</v>
      </c>
    </row>
    <row r="85" spans="2:23" x14ac:dyDescent="0.35">
      <c r="B85" s="296">
        <v>81</v>
      </c>
      <c r="C85" s="301">
        <v>1706</v>
      </c>
      <c r="D85" s="302" t="s">
        <v>235</v>
      </c>
      <c r="E85" s="296">
        <v>1</v>
      </c>
      <c r="F85" s="296">
        <v>1</v>
      </c>
      <c r="G85" s="296">
        <v>1</v>
      </c>
      <c r="H85" s="297">
        <v>45.03</v>
      </c>
      <c r="I85" s="297"/>
      <c r="J85" s="297"/>
      <c r="K85" s="299">
        <v>45.03</v>
      </c>
      <c r="L85" s="300">
        <v>2519670.98655</v>
      </c>
      <c r="N85" s="306">
        <v>2519670.98655</v>
      </c>
      <c r="O85" s="306">
        <v>55955.385000000002</v>
      </c>
      <c r="P85" s="294"/>
      <c r="Q85" s="306"/>
      <c r="R85" s="306">
        <v>2582662.7612137501</v>
      </c>
      <c r="S85" s="306">
        <v>57354.269625000001</v>
      </c>
      <c r="T85" s="294"/>
      <c r="U85" s="306"/>
      <c r="V85" s="306">
        <v>2647229.3302440937</v>
      </c>
      <c r="W85" s="306">
        <v>58788.126365624994</v>
      </c>
    </row>
    <row r="86" spans="2:23" x14ac:dyDescent="0.35">
      <c r="B86" s="296">
        <v>82</v>
      </c>
      <c r="C86" s="301">
        <v>1801</v>
      </c>
      <c r="D86" s="302" t="s">
        <v>236</v>
      </c>
      <c r="E86" s="296">
        <v>3</v>
      </c>
      <c r="F86" s="296">
        <v>2</v>
      </c>
      <c r="G86" s="296">
        <v>2</v>
      </c>
      <c r="H86" s="297">
        <v>100.43</v>
      </c>
      <c r="I86" s="297"/>
      <c r="J86" s="297"/>
      <c r="K86" s="299">
        <v>100.43</v>
      </c>
      <c r="L86" s="300">
        <v>5532500.5979995122</v>
      </c>
      <c r="N86" s="306">
        <v>5532500.5979995122</v>
      </c>
      <c r="O86" s="306">
        <v>55088.127033749995</v>
      </c>
      <c r="P86" s="294"/>
      <c r="Q86" s="306"/>
      <c r="R86" s="306">
        <v>5670813.1129494999</v>
      </c>
      <c r="S86" s="306">
        <v>56465.33020959374</v>
      </c>
      <c r="T86" s="294"/>
      <c r="U86" s="306"/>
      <c r="V86" s="306">
        <v>5812583.4407732375</v>
      </c>
      <c r="W86" s="306">
        <v>57876.963464833585</v>
      </c>
    </row>
    <row r="87" spans="2:23" x14ac:dyDescent="0.35">
      <c r="B87" s="296">
        <v>83</v>
      </c>
      <c r="C87" s="301">
        <v>1802</v>
      </c>
      <c r="D87" s="302" t="s">
        <v>237</v>
      </c>
      <c r="E87" s="296">
        <v>2</v>
      </c>
      <c r="F87" s="296">
        <v>2</v>
      </c>
      <c r="G87" s="296">
        <v>1</v>
      </c>
      <c r="H87" s="297">
        <v>75.95</v>
      </c>
      <c r="I87" s="297">
        <v>6.46</v>
      </c>
      <c r="J87" s="297"/>
      <c r="K87" s="299">
        <v>82.41</v>
      </c>
      <c r="L87" s="300">
        <v>4369955.4501962746</v>
      </c>
      <c r="N87" s="306">
        <v>4369955.4501962746</v>
      </c>
      <c r="O87" s="306">
        <v>53027.004613472571</v>
      </c>
      <c r="P87" s="294"/>
      <c r="Q87" s="306"/>
      <c r="R87" s="306">
        <v>4479204.3364511812</v>
      </c>
      <c r="S87" s="306">
        <v>54352.679728809388</v>
      </c>
      <c r="T87" s="294"/>
      <c r="U87" s="306"/>
      <c r="V87" s="306">
        <v>4591184.4448624607</v>
      </c>
      <c r="W87" s="306">
        <v>55711.496722029617</v>
      </c>
    </row>
    <row r="88" spans="2:23" x14ac:dyDescent="0.35">
      <c r="B88" s="296">
        <v>84</v>
      </c>
      <c r="C88" s="301">
        <v>1803</v>
      </c>
      <c r="D88" s="302" t="s">
        <v>238</v>
      </c>
      <c r="E88" s="296">
        <v>2</v>
      </c>
      <c r="F88" s="296">
        <v>2</v>
      </c>
      <c r="G88" s="296">
        <v>1</v>
      </c>
      <c r="H88" s="297">
        <v>71.55</v>
      </c>
      <c r="I88" s="297">
        <v>2.08</v>
      </c>
      <c r="J88" s="297"/>
      <c r="K88" s="299">
        <v>73.63</v>
      </c>
      <c r="L88" s="300">
        <v>4006252.4138639495</v>
      </c>
      <c r="N88" s="306">
        <v>4006252.4138639495</v>
      </c>
      <c r="O88" s="306">
        <v>54410.599128941321</v>
      </c>
      <c r="P88" s="294"/>
      <c r="Q88" s="306"/>
      <c r="R88" s="306">
        <v>4106408.7242105482</v>
      </c>
      <c r="S88" s="306">
        <v>55770.86410716486</v>
      </c>
      <c r="T88" s="294"/>
      <c r="U88" s="306"/>
      <c r="V88" s="306">
        <v>4209068.9423158122</v>
      </c>
      <c r="W88" s="306">
        <v>57165.135709843984</v>
      </c>
    </row>
    <row r="89" spans="2:23" x14ac:dyDescent="0.35">
      <c r="B89" s="296">
        <v>85</v>
      </c>
      <c r="C89" s="301">
        <v>1804</v>
      </c>
      <c r="D89" s="302" t="s">
        <v>20</v>
      </c>
      <c r="E89" s="296">
        <v>1</v>
      </c>
      <c r="F89" s="296">
        <v>1</v>
      </c>
      <c r="G89" s="296">
        <v>1</v>
      </c>
      <c r="H89" s="297">
        <v>48.17</v>
      </c>
      <c r="I89" s="297"/>
      <c r="J89" s="297"/>
      <c r="K89" s="299">
        <v>48.17</v>
      </c>
      <c r="L89" s="300">
        <v>2708847.7499272502</v>
      </c>
      <c r="N89" s="306">
        <v>2708847.7499272502</v>
      </c>
      <c r="O89" s="306">
        <v>56235.161925</v>
      </c>
      <c r="P89" s="294"/>
      <c r="Q89" s="306"/>
      <c r="R89" s="306">
        <v>2776568.9436754314</v>
      </c>
      <c r="S89" s="306">
        <v>57641.040973125004</v>
      </c>
      <c r="T89" s="294"/>
      <c r="U89" s="306"/>
      <c r="V89" s="306">
        <v>2845983.1672673174</v>
      </c>
      <c r="W89" s="306">
        <v>59082.066997453134</v>
      </c>
    </row>
    <row r="90" spans="2:23" x14ac:dyDescent="0.35">
      <c r="B90" s="296">
        <v>86</v>
      </c>
      <c r="C90" s="301">
        <v>1805</v>
      </c>
      <c r="D90" s="302" t="s">
        <v>249</v>
      </c>
      <c r="E90" s="296">
        <v>1</v>
      </c>
      <c r="F90" s="296">
        <v>1</v>
      </c>
      <c r="G90" s="296">
        <v>1</v>
      </c>
      <c r="H90" s="297">
        <v>46.31</v>
      </c>
      <c r="I90" s="297"/>
      <c r="J90" s="297"/>
      <c r="K90" s="299">
        <v>46.31</v>
      </c>
      <c r="L90" s="300">
        <v>2604250.34874675</v>
      </c>
      <c r="N90" s="306">
        <v>2604250.34874675</v>
      </c>
      <c r="O90" s="306">
        <v>56235.161925</v>
      </c>
      <c r="P90" s="294"/>
      <c r="Q90" s="306"/>
      <c r="R90" s="306">
        <v>2669356.607465419</v>
      </c>
      <c r="S90" s="306">
        <v>57641.040973125004</v>
      </c>
      <c r="T90" s="294"/>
      <c r="U90" s="306"/>
      <c r="V90" s="306">
        <v>2736090.5226520547</v>
      </c>
      <c r="W90" s="306">
        <v>59082.066997453134</v>
      </c>
    </row>
    <row r="91" spans="2:23" x14ac:dyDescent="0.35">
      <c r="B91" s="296">
        <v>87</v>
      </c>
      <c r="C91" s="301">
        <v>1806</v>
      </c>
      <c r="D91" s="302" t="s">
        <v>239</v>
      </c>
      <c r="E91" s="296">
        <v>1</v>
      </c>
      <c r="F91" s="296">
        <v>1</v>
      </c>
      <c r="G91" s="296">
        <v>1</v>
      </c>
      <c r="H91" s="297">
        <v>43.32</v>
      </c>
      <c r="I91" s="297"/>
      <c r="J91" s="297"/>
      <c r="K91" s="299">
        <v>43.32</v>
      </c>
      <c r="L91" s="300">
        <v>2436107.2145910002</v>
      </c>
      <c r="N91" s="306">
        <v>2436107.2145910002</v>
      </c>
      <c r="O91" s="306">
        <v>56235.161925000008</v>
      </c>
      <c r="P91" s="294"/>
      <c r="Q91" s="306"/>
      <c r="R91" s="306">
        <v>2497009.8949557752</v>
      </c>
      <c r="S91" s="306">
        <v>57641.040973125004</v>
      </c>
      <c r="T91" s="294"/>
      <c r="U91" s="306"/>
      <c r="V91" s="306">
        <v>2559435.1423296696</v>
      </c>
      <c r="W91" s="306">
        <v>59082.066997453127</v>
      </c>
    </row>
    <row r="92" spans="2:23" x14ac:dyDescent="0.35">
      <c r="B92" s="296">
        <v>88</v>
      </c>
      <c r="C92" s="301">
        <v>1901</v>
      </c>
      <c r="D92" s="302" t="s">
        <v>236</v>
      </c>
      <c r="E92" s="296">
        <v>3</v>
      </c>
      <c r="F92" s="296">
        <v>2</v>
      </c>
      <c r="G92" s="296">
        <v>2</v>
      </c>
      <c r="H92" s="297">
        <v>100.43</v>
      </c>
      <c r="I92" s="297"/>
      <c r="J92" s="297"/>
      <c r="K92" s="299">
        <v>100.43</v>
      </c>
      <c r="L92" s="300">
        <v>5560163.1009895103</v>
      </c>
      <c r="N92" s="306">
        <v>5560163.1009895103</v>
      </c>
      <c r="O92" s="306">
        <v>55363.567668918746</v>
      </c>
      <c r="P92" s="294"/>
      <c r="Q92" s="306"/>
      <c r="R92" s="306">
        <v>5699167.1785142478</v>
      </c>
      <c r="S92" s="306">
        <v>56747.656860641713</v>
      </c>
      <c r="T92" s="294"/>
      <c r="U92" s="306"/>
      <c r="V92" s="306">
        <v>5841646.3579771044</v>
      </c>
      <c r="W92" s="306">
        <v>58166.348282157764</v>
      </c>
    </row>
    <row r="93" spans="2:23" x14ac:dyDescent="0.35">
      <c r="B93" s="296">
        <v>89</v>
      </c>
      <c r="C93" s="301">
        <v>1902</v>
      </c>
      <c r="D93" s="302" t="s">
        <v>237</v>
      </c>
      <c r="E93" s="296">
        <v>2</v>
      </c>
      <c r="F93" s="296">
        <v>2</v>
      </c>
      <c r="G93" s="296">
        <v>1</v>
      </c>
      <c r="H93" s="297">
        <v>75.95</v>
      </c>
      <c r="I93" s="297">
        <v>6.46</v>
      </c>
      <c r="J93" s="297"/>
      <c r="K93" s="299">
        <v>82.41</v>
      </c>
      <c r="L93" s="300">
        <v>4391805.2274472564</v>
      </c>
      <c r="N93" s="306">
        <v>4391805.2274472564</v>
      </c>
      <c r="O93" s="306">
        <v>53292.139636539941</v>
      </c>
      <c r="P93" s="294"/>
      <c r="Q93" s="306"/>
      <c r="R93" s="306">
        <v>4501600.358133438</v>
      </c>
      <c r="S93" s="306">
        <v>54624.443127453444</v>
      </c>
      <c r="T93" s="294"/>
      <c r="U93" s="306"/>
      <c r="V93" s="306">
        <v>4614140.3670867737</v>
      </c>
      <c r="W93" s="306">
        <v>55990.054205639775</v>
      </c>
    </row>
    <row r="94" spans="2:23" x14ac:dyDescent="0.35">
      <c r="B94" s="296">
        <v>90</v>
      </c>
      <c r="C94" s="301">
        <v>1903</v>
      </c>
      <c r="D94" s="302" t="s">
        <v>238</v>
      </c>
      <c r="E94" s="296">
        <v>2</v>
      </c>
      <c r="F94" s="296">
        <v>2</v>
      </c>
      <c r="G94" s="296">
        <v>1</v>
      </c>
      <c r="H94" s="297">
        <v>71.55</v>
      </c>
      <c r="I94" s="297">
        <v>2.08</v>
      </c>
      <c r="J94" s="297"/>
      <c r="K94" s="299">
        <v>73.63</v>
      </c>
      <c r="L94" s="300">
        <v>4026283.6759332693</v>
      </c>
      <c r="N94" s="306">
        <v>4026283.6759332693</v>
      </c>
      <c r="O94" s="306">
        <v>54682.652124586035</v>
      </c>
      <c r="P94" s="294"/>
      <c r="Q94" s="306"/>
      <c r="R94" s="306">
        <v>4126940.7678316012</v>
      </c>
      <c r="S94" s="306">
        <v>56049.718427700682</v>
      </c>
      <c r="T94" s="294"/>
      <c r="U94" s="306"/>
      <c r="V94" s="306">
        <v>4230114.2870273916</v>
      </c>
      <c r="W94" s="306">
        <v>57450.961388393211</v>
      </c>
    </row>
    <row r="95" spans="2:23" x14ac:dyDescent="0.35">
      <c r="B95" s="296">
        <v>91</v>
      </c>
      <c r="C95" s="301">
        <v>1904</v>
      </c>
      <c r="D95" s="302" t="s">
        <v>20</v>
      </c>
      <c r="E95" s="296">
        <v>1</v>
      </c>
      <c r="F95" s="296">
        <v>1</v>
      </c>
      <c r="G95" s="296">
        <v>1</v>
      </c>
      <c r="H95" s="297">
        <v>48.17</v>
      </c>
      <c r="I95" s="297"/>
      <c r="J95" s="297"/>
      <c r="K95" s="299">
        <v>48.17</v>
      </c>
      <c r="L95" s="304" t="s">
        <v>257</v>
      </c>
      <c r="N95" s="306">
        <v>2722391.9886768861</v>
      </c>
      <c r="O95" s="306">
        <v>56516.337734624991</v>
      </c>
      <c r="P95" s="294"/>
      <c r="Q95" s="306"/>
      <c r="R95" s="306">
        <v>2790451.7883938081</v>
      </c>
      <c r="S95" s="306">
        <v>57929.246177990615</v>
      </c>
      <c r="T95" s="294"/>
      <c r="U95" s="306"/>
      <c r="V95" s="306">
        <v>2860213.083103653</v>
      </c>
      <c r="W95" s="306">
        <v>59377.47733244038</v>
      </c>
    </row>
    <row r="96" spans="2:23" x14ac:dyDescent="0.35">
      <c r="B96" s="296">
        <v>92</v>
      </c>
      <c r="C96" s="301">
        <v>1905</v>
      </c>
      <c r="D96" s="302" t="s">
        <v>249</v>
      </c>
      <c r="E96" s="296">
        <v>1</v>
      </c>
      <c r="F96" s="296">
        <v>1</v>
      </c>
      <c r="G96" s="296">
        <v>1</v>
      </c>
      <c r="H96" s="297">
        <v>46.31</v>
      </c>
      <c r="I96" s="297"/>
      <c r="J96" s="297"/>
      <c r="K96" s="299">
        <v>46.31</v>
      </c>
      <c r="L96" s="300">
        <v>2617271.6004904839</v>
      </c>
      <c r="N96" s="306">
        <v>2617271.6004904839</v>
      </c>
      <c r="O96" s="306">
        <v>56516.337734624998</v>
      </c>
      <c r="P96" s="294"/>
      <c r="Q96" s="306"/>
      <c r="R96" s="306">
        <v>2682703.3905027462</v>
      </c>
      <c r="S96" s="306">
        <v>57929.24617799063</v>
      </c>
      <c r="T96" s="294"/>
      <c r="U96" s="306"/>
      <c r="V96" s="306">
        <v>2749770.9752653148</v>
      </c>
      <c r="W96" s="306">
        <v>59377.477332440394</v>
      </c>
    </row>
    <row r="97" spans="2:23" x14ac:dyDescent="0.35">
      <c r="B97" s="296">
        <v>93</v>
      </c>
      <c r="C97" s="301">
        <v>1906</v>
      </c>
      <c r="D97" s="302" t="s">
        <v>239</v>
      </c>
      <c r="E97" s="296">
        <v>1</v>
      </c>
      <c r="F97" s="296">
        <v>1</v>
      </c>
      <c r="G97" s="296">
        <v>1</v>
      </c>
      <c r="H97" s="297">
        <v>43.32</v>
      </c>
      <c r="I97" s="297"/>
      <c r="J97" s="297"/>
      <c r="K97" s="299">
        <v>43.32</v>
      </c>
      <c r="L97" s="300">
        <v>2448287.7506639548</v>
      </c>
      <c r="N97" s="306">
        <v>2448287.7506639548</v>
      </c>
      <c r="O97" s="306">
        <v>56516.337734624991</v>
      </c>
      <c r="P97" s="294"/>
      <c r="Q97" s="306"/>
      <c r="R97" s="306">
        <v>2509494.9444305538</v>
      </c>
      <c r="S97" s="306">
        <v>57929.246177990623</v>
      </c>
      <c r="T97" s="294"/>
      <c r="U97" s="306"/>
      <c r="V97" s="306">
        <v>2572232.3180413176</v>
      </c>
      <c r="W97" s="306">
        <v>59377.477332440387</v>
      </c>
    </row>
    <row r="98" spans="2:23" x14ac:dyDescent="0.35">
      <c r="B98" s="296">
        <v>94</v>
      </c>
      <c r="C98" s="301">
        <v>2001</v>
      </c>
      <c r="D98" s="302" t="s">
        <v>236</v>
      </c>
      <c r="E98" s="296">
        <v>3</v>
      </c>
      <c r="F98" s="296">
        <v>2</v>
      </c>
      <c r="G98" s="296">
        <v>2</v>
      </c>
      <c r="H98" s="297">
        <v>100.43</v>
      </c>
      <c r="I98" s="297"/>
      <c r="J98" s="297"/>
      <c r="K98" s="299">
        <v>100.43</v>
      </c>
      <c r="L98" s="300">
        <v>5587963.9164944571</v>
      </c>
      <c r="N98" s="306">
        <v>5587963.9164944571</v>
      </c>
      <c r="O98" s="306">
        <v>55640.385507263338</v>
      </c>
      <c r="P98" s="294"/>
      <c r="Q98" s="306"/>
      <c r="R98" s="306">
        <v>5727663.0144068189</v>
      </c>
      <c r="S98" s="306">
        <v>57031.395144944923</v>
      </c>
      <c r="T98" s="294"/>
      <c r="U98" s="306"/>
      <c r="V98" s="306">
        <v>5870854.5897669895</v>
      </c>
      <c r="W98" s="306">
        <v>58457.180023568544</v>
      </c>
    </row>
    <row r="99" spans="2:23" x14ac:dyDescent="0.35">
      <c r="B99" s="296">
        <v>95</v>
      </c>
      <c r="C99" s="301">
        <v>2002</v>
      </c>
      <c r="D99" s="302" t="s">
        <v>237</v>
      </c>
      <c r="E99" s="296">
        <v>2</v>
      </c>
      <c r="F99" s="296">
        <v>2</v>
      </c>
      <c r="G99" s="296">
        <v>1</v>
      </c>
      <c r="H99" s="297">
        <v>75.95</v>
      </c>
      <c r="I99" s="297">
        <v>6.46</v>
      </c>
      <c r="J99" s="297"/>
      <c r="K99" s="299">
        <v>82.41</v>
      </c>
      <c r="L99" s="300">
        <v>4413764.253584492</v>
      </c>
      <c r="N99" s="306">
        <v>4413764.253584492</v>
      </c>
      <c r="O99" s="306">
        <v>53558.600334722636</v>
      </c>
      <c r="P99" s="294"/>
      <c r="Q99" s="306"/>
      <c r="R99" s="306">
        <v>4524108.3599241041</v>
      </c>
      <c r="S99" s="306">
        <v>54897.565343090697</v>
      </c>
      <c r="T99" s="294"/>
      <c r="U99" s="306"/>
      <c r="V99" s="306">
        <v>4637211.0689222068</v>
      </c>
      <c r="W99" s="306">
        <v>56270.004476667964</v>
      </c>
    </row>
    <row r="100" spans="2:23" x14ac:dyDescent="0.35">
      <c r="B100" s="296">
        <v>96</v>
      </c>
      <c r="C100" s="301">
        <v>2003</v>
      </c>
      <c r="D100" s="302" t="s">
        <v>238</v>
      </c>
      <c r="E100" s="296">
        <v>2</v>
      </c>
      <c r="F100" s="296">
        <v>2</v>
      </c>
      <c r="G100" s="296">
        <v>1</v>
      </c>
      <c r="H100" s="297">
        <v>71.55</v>
      </c>
      <c r="I100" s="297">
        <v>2.08</v>
      </c>
      <c r="J100" s="297"/>
      <c r="K100" s="299">
        <v>73.63</v>
      </c>
      <c r="L100" s="300">
        <v>4046415.0943129361</v>
      </c>
      <c r="N100" s="306">
        <v>4046415.0943129361</v>
      </c>
      <c r="O100" s="306">
        <v>54956.065385208967</v>
      </c>
      <c r="P100" s="294"/>
      <c r="Q100" s="306"/>
      <c r="R100" s="306">
        <v>4147575.4716707594</v>
      </c>
      <c r="S100" s="306">
        <v>56329.96701983919</v>
      </c>
      <c r="T100" s="294"/>
      <c r="U100" s="306"/>
      <c r="V100" s="306">
        <v>4251264.8584625283</v>
      </c>
      <c r="W100" s="306">
        <v>57738.216195335168</v>
      </c>
    </row>
    <row r="101" spans="2:23" x14ac:dyDescent="0.35">
      <c r="B101" s="296">
        <v>97</v>
      </c>
      <c r="C101" s="301">
        <v>2004</v>
      </c>
      <c r="D101" s="302" t="s">
        <v>20</v>
      </c>
      <c r="E101" s="296">
        <v>1</v>
      </c>
      <c r="F101" s="296">
        <v>1</v>
      </c>
      <c r="G101" s="296">
        <v>1</v>
      </c>
      <c r="H101" s="297">
        <v>48.17</v>
      </c>
      <c r="I101" s="297"/>
      <c r="J101" s="297"/>
      <c r="K101" s="299">
        <v>48.17</v>
      </c>
      <c r="L101" s="300">
        <v>2736003.9486202709</v>
      </c>
      <c r="N101" s="306">
        <v>2736003.9486202709</v>
      </c>
      <c r="O101" s="306">
        <v>56798.919423298132</v>
      </c>
      <c r="P101" s="294"/>
      <c r="Q101" s="306"/>
      <c r="R101" s="306">
        <v>2804404.0473357779</v>
      </c>
      <c r="S101" s="306">
        <v>58218.892408880587</v>
      </c>
      <c r="T101" s="294"/>
      <c r="U101" s="306"/>
      <c r="V101" s="306">
        <v>2874514.1485191723</v>
      </c>
      <c r="W101" s="306">
        <v>59674.364719102603</v>
      </c>
    </row>
    <row r="102" spans="2:23" x14ac:dyDescent="0.35">
      <c r="B102" s="296">
        <v>98</v>
      </c>
      <c r="C102" s="301">
        <v>2005</v>
      </c>
      <c r="D102" s="302" t="s">
        <v>249</v>
      </c>
      <c r="E102" s="296">
        <v>1</v>
      </c>
      <c r="F102" s="296">
        <v>1</v>
      </c>
      <c r="G102" s="296">
        <v>1</v>
      </c>
      <c r="H102" s="297">
        <v>46.31</v>
      </c>
      <c r="I102" s="297"/>
      <c r="J102" s="297"/>
      <c r="K102" s="299">
        <v>46.31</v>
      </c>
      <c r="L102" s="300">
        <v>2630357.9584929361</v>
      </c>
      <c r="N102" s="306">
        <v>2630357.9584929361</v>
      </c>
      <c r="O102" s="306">
        <v>56798.919423298117</v>
      </c>
      <c r="P102" s="294"/>
      <c r="Q102" s="306"/>
      <c r="R102" s="306">
        <v>2696116.9074552595</v>
      </c>
      <c r="S102" s="306">
        <v>58218.892408880572</v>
      </c>
      <c r="T102" s="294"/>
      <c r="U102" s="306"/>
      <c r="V102" s="306">
        <v>2763519.8301416407</v>
      </c>
      <c r="W102" s="306">
        <v>59674.364719102581</v>
      </c>
    </row>
    <row r="103" spans="2:23" x14ac:dyDescent="0.35">
      <c r="B103" s="296">
        <v>99</v>
      </c>
      <c r="C103" s="301">
        <v>2006</v>
      </c>
      <c r="D103" s="302" t="s">
        <v>239</v>
      </c>
      <c r="E103" s="296">
        <v>1</v>
      </c>
      <c r="F103" s="296">
        <v>1</v>
      </c>
      <c r="G103" s="296">
        <v>1</v>
      </c>
      <c r="H103" s="297">
        <v>43.32</v>
      </c>
      <c r="I103" s="297"/>
      <c r="J103" s="297"/>
      <c r="K103" s="299">
        <v>43.32</v>
      </c>
      <c r="L103" s="300">
        <v>2460529.1894172747</v>
      </c>
      <c r="N103" s="306">
        <v>2460529.1894172747</v>
      </c>
      <c r="O103" s="306">
        <v>56798.919423298124</v>
      </c>
      <c r="P103" s="294"/>
      <c r="Q103" s="306"/>
      <c r="R103" s="306">
        <v>2522042.4191527064</v>
      </c>
      <c r="S103" s="306">
        <v>58218.892408880572</v>
      </c>
      <c r="T103" s="294"/>
      <c r="U103" s="306"/>
      <c r="V103" s="306">
        <v>2585093.4796315241</v>
      </c>
      <c r="W103" s="306">
        <v>59674.364719102588</v>
      </c>
    </row>
    <row r="104" spans="2:23" x14ac:dyDescent="0.35">
      <c r="B104" s="296">
        <v>100</v>
      </c>
      <c r="C104" s="301">
        <v>2101</v>
      </c>
      <c r="D104" s="302" t="s">
        <v>236</v>
      </c>
      <c r="E104" s="296">
        <v>3</v>
      </c>
      <c r="F104" s="296">
        <v>2</v>
      </c>
      <c r="G104" s="296">
        <v>2</v>
      </c>
      <c r="H104" s="297">
        <v>100.43</v>
      </c>
      <c r="I104" s="297"/>
      <c r="J104" s="297"/>
      <c r="K104" s="299">
        <v>100.43</v>
      </c>
      <c r="L104" s="300">
        <v>5504975.7194025004</v>
      </c>
      <c r="N104" s="306">
        <v>5504975.7194025004</v>
      </c>
      <c r="O104" s="306">
        <v>54814.056750000003</v>
      </c>
      <c r="P104" s="294"/>
      <c r="Q104" s="306"/>
      <c r="R104" s="306">
        <v>5642600.1123875631</v>
      </c>
      <c r="S104" s="306">
        <v>56184.40816875</v>
      </c>
      <c r="T104" s="294"/>
      <c r="U104" s="306"/>
      <c r="V104" s="306">
        <v>5783665.1151972525</v>
      </c>
      <c r="W104" s="306">
        <v>57589.018372968756</v>
      </c>
    </row>
    <row r="105" spans="2:23" x14ac:dyDescent="0.35">
      <c r="B105" s="296">
        <v>101</v>
      </c>
      <c r="C105" s="301">
        <v>2102</v>
      </c>
      <c r="D105" s="302" t="s">
        <v>237</v>
      </c>
      <c r="E105" s="296">
        <v>2</v>
      </c>
      <c r="F105" s="296">
        <v>2</v>
      </c>
      <c r="G105" s="296">
        <v>1</v>
      </c>
      <c r="H105" s="297">
        <v>75.95</v>
      </c>
      <c r="I105" s="297">
        <v>6.46</v>
      </c>
      <c r="J105" s="297"/>
      <c r="K105" s="299">
        <v>82.41</v>
      </c>
      <c r="L105" s="300">
        <v>4435833.0748524144</v>
      </c>
      <c r="N105" s="306">
        <v>4435833.0748524144</v>
      </c>
      <c r="O105" s="306">
        <v>53826.393336396242</v>
      </c>
      <c r="P105" s="294"/>
      <c r="Q105" s="306"/>
      <c r="R105" s="306">
        <v>4546728.9017237248</v>
      </c>
      <c r="S105" s="306">
        <v>55172.053169806153</v>
      </c>
      <c r="T105" s="294"/>
      <c r="U105" s="306"/>
      <c r="V105" s="306">
        <v>4660397.1242668182</v>
      </c>
      <c r="W105" s="306">
        <v>56551.354499051311</v>
      </c>
    </row>
    <row r="106" spans="2:23" x14ac:dyDescent="0.35">
      <c r="B106" s="296">
        <v>102</v>
      </c>
      <c r="C106" s="301">
        <v>2103</v>
      </c>
      <c r="D106" s="302" t="s">
        <v>238</v>
      </c>
      <c r="E106" s="296">
        <v>2</v>
      </c>
      <c r="F106" s="296">
        <v>2</v>
      </c>
      <c r="G106" s="296">
        <v>1</v>
      </c>
      <c r="H106" s="297">
        <v>71.55</v>
      </c>
      <c r="I106" s="297">
        <v>2.08</v>
      </c>
      <c r="J106" s="297"/>
      <c r="K106" s="299">
        <v>73.63</v>
      </c>
      <c r="L106" s="300">
        <v>4066647.1697845003</v>
      </c>
      <c r="N106" s="306">
        <v>4066647.1697845003</v>
      </c>
      <c r="O106" s="306">
        <v>55230.845712135007</v>
      </c>
      <c r="P106" s="294"/>
      <c r="Q106" s="306"/>
      <c r="R106" s="306">
        <v>4168313.3490291126</v>
      </c>
      <c r="S106" s="306">
        <v>56611.61685493838</v>
      </c>
      <c r="T106" s="294"/>
      <c r="U106" s="306"/>
      <c r="V106" s="306">
        <v>4272521.1827548407</v>
      </c>
      <c r="W106" s="306">
        <v>58026.907276311846</v>
      </c>
    </row>
    <row r="107" spans="2:23" x14ac:dyDescent="0.35">
      <c r="B107" s="296">
        <v>103</v>
      </c>
      <c r="C107" s="301">
        <v>2104</v>
      </c>
      <c r="D107" s="302" t="s">
        <v>19</v>
      </c>
      <c r="E107" s="296">
        <v>2</v>
      </c>
      <c r="F107" s="296">
        <v>2</v>
      </c>
      <c r="G107" s="296">
        <v>1</v>
      </c>
      <c r="H107" s="297">
        <v>65.02</v>
      </c>
      <c r="I107" s="297"/>
      <c r="J107" s="297"/>
      <c r="K107" s="299">
        <v>65.02</v>
      </c>
      <c r="L107" s="300">
        <v>3646402.4553679698</v>
      </c>
      <c r="N107" s="306">
        <v>3646402.4553679698</v>
      </c>
      <c r="O107" s="306">
        <v>56081.243546108431</v>
      </c>
      <c r="P107" s="294"/>
      <c r="Q107" s="306"/>
      <c r="R107" s="306">
        <v>3737562.516752169</v>
      </c>
      <c r="S107" s="306">
        <v>57483.274634761139</v>
      </c>
      <c r="T107" s="294"/>
      <c r="U107" s="306"/>
      <c r="V107" s="306">
        <v>3831001.5796709731</v>
      </c>
      <c r="W107" s="306">
        <v>58920.356500630165</v>
      </c>
    </row>
    <row r="108" spans="2:23" x14ac:dyDescent="0.35">
      <c r="B108" s="296">
        <v>104</v>
      </c>
      <c r="C108" s="301">
        <v>2105</v>
      </c>
      <c r="D108" s="302" t="s">
        <v>251</v>
      </c>
      <c r="E108" s="296">
        <v>2</v>
      </c>
      <c r="F108" s="296">
        <v>2</v>
      </c>
      <c r="G108" s="296">
        <v>1</v>
      </c>
      <c r="H108" s="297">
        <v>72.63</v>
      </c>
      <c r="I108" s="297"/>
      <c r="J108" s="297"/>
      <c r="K108" s="299">
        <v>72.63</v>
      </c>
      <c r="L108" s="300">
        <v>4068888.0553994803</v>
      </c>
      <c r="N108" s="306">
        <v>4068888.0553994803</v>
      </c>
      <c r="O108" s="306">
        <v>56022.140374493742</v>
      </c>
      <c r="P108" s="294"/>
      <c r="Q108" s="306"/>
      <c r="R108" s="306">
        <v>4170610.2567844675</v>
      </c>
      <c r="S108" s="306">
        <v>57422.693883856089</v>
      </c>
      <c r="T108" s="294"/>
      <c r="U108" s="306"/>
      <c r="V108" s="306">
        <v>4274875.5132040791</v>
      </c>
      <c r="W108" s="306">
        <v>58858.261230952492</v>
      </c>
    </row>
    <row r="109" spans="2:23" x14ac:dyDescent="0.35">
      <c r="B109" s="296">
        <v>105</v>
      </c>
      <c r="C109" s="301">
        <v>2201</v>
      </c>
      <c r="D109" s="302" t="s">
        <v>236</v>
      </c>
      <c r="E109" s="296">
        <v>3</v>
      </c>
      <c r="F109" s="296">
        <v>2</v>
      </c>
      <c r="G109" s="296">
        <v>2</v>
      </c>
      <c r="H109" s="297">
        <v>100.43</v>
      </c>
      <c r="I109" s="297"/>
      <c r="J109" s="297"/>
      <c r="K109" s="299">
        <v>100.43</v>
      </c>
      <c r="L109" s="300">
        <v>5532500.5979995122</v>
      </c>
      <c r="N109" s="306">
        <v>5532500.5979995122</v>
      </c>
      <c r="O109" s="306">
        <v>55088.127033749995</v>
      </c>
      <c r="P109" s="294"/>
      <c r="Q109" s="306"/>
      <c r="R109" s="306">
        <v>5670813.1129494999</v>
      </c>
      <c r="S109" s="306">
        <v>56465.33020959374</v>
      </c>
      <c r="T109" s="294"/>
      <c r="U109" s="306"/>
      <c r="V109" s="306">
        <v>5812583.4407732375</v>
      </c>
      <c r="W109" s="306">
        <v>57876.963464833585</v>
      </c>
    </row>
    <row r="110" spans="2:23" x14ac:dyDescent="0.35">
      <c r="B110" s="296">
        <v>106</v>
      </c>
      <c r="C110" s="301">
        <v>2202</v>
      </c>
      <c r="D110" s="302" t="s">
        <v>237</v>
      </c>
      <c r="E110" s="296">
        <v>2</v>
      </c>
      <c r="F110" s="296">
        <v>2</v>
      </c>
      <c r="G110" s="296">
        <v>1</v>
      </c>
      <c r="H110" s="297">
        <v>75.95</v>
      </c>
      <c r="I110" s="297">
        <v>6.46</v>
      </c>
      <c r="J110" s="297"/>
      <c r="K110" s="299">
        <v>82.41</v>
      </c>
      <c r="L110" s="300">
        <v>4458012.2402266758</v>
      </c>
      <c r="N110" s="306">
        <v>4458012.2402266758</v>
      </c>
      <c r="O110" s="306">
        <v>54095.525303078219</v>
      </c>
      <c r="P110" s="294"/>
      <c r="Q110" s="306"/>
      <c r="R110" s="306">
        <v>4569462.5462323427</v>
      </c>
      <c r="S110" s="306">
        <v>55447.913435655173</v>
      </c>
      <c r="T110" s="294"/>
      <c r="U110" s="306"/>
      <c r="V110" s="306">
        <v>4683699.1098881513</v>
      </c>
      <c r="W110" s="306">
        <v>56834.111271546557</v>
      </c>
    </row>
    <row r="111" spans="2:23" x14ac:dyDescent="0.35">
      <c r="B111" s="296">
        <v>107</v>
      </c>
      <c r="C111" s="301">
        <v>2203</v>
      </c>
      <c r="D111" s="302" t="s">
        <v>238</v>
      </c>
      <c r="E111" s="296">
        <v>2</v>
      </c>
      <c r="F111" s="296">
        <v>2</v>
      </c>
      <c r="G111" s="296">
        <v>1</v>
      </c>
      <c r="H111" s="297">
        <v>71.55</v>
      </c>
      <c r="I111" s="297">
        <v>2.08</v>
      </c>
      <c r="J111" s="297"/>
      <c r="K111" s="299">
        <v>73.63</v>
      </c>
      <c r="L111" s="300">
        <v>4086980.4056334225</v>
      </c>
      <c r="N111" s="306">
        <v>4086980.4056334225</v>
      </c>
      <c r="O111" s="306">
        <v>55506.999940695678</v>
      </c>
      <c r="P111" s="294"/>
      <c r="Q111" s="306"/>
      <c r="R111" s="306">
        <v>4189154.9157742583</v>
      </c>
      <c r="S111" s="306">
        <v>56894.674939213073</v>
      </c>
      <c r="T111" s="294"/>
      <c r="U111" s="306"/>
      <c r="V111" s="306">
        <v>4293883.7886686148</v>
      </c>
      <c r="W111" s="306">
        <v>58317.041812693402</v>
      </c>
    </row>
    <row r="112" spans="2:23" x14ac:dyDescent="0.35">
      <c r="B112" s="296">
        <v>108</v>
      </c>
      <c r="C112" s="301">
        <v>2204</v>
      </c>
      <c r="D112" s="302" t="s">
        <v>19</v>
      </c>
      <c r="E112" s="296">
        <v>2</v>
      </c>
      <c r="F112" s="296">
        <v>2</v>
      </c>
      <c r="G112" s="296">
        <v>1</v>
      </c>
      <c r="H112" s="297">
        <v>65.02</v>
      </c>
      <c r="I112" s="297"/>
      <c r="J112" s="297"/>
      <c r="K112" s="299">
        <v>65.02</v>
      </c>
      <c r="L112" s="300">
        <v>3664634.4676448097</v>
      </c>
      <c r="N112" s="306">
        <v>3664634.4676448097</v>
      </c>
      <c r="O112" s="306">
        <v>56361.64976383897</v>
      </c>
      <c r="P112" s="294"/>
      <c r="Q112" s="306"/>
      <c r="R112" s="306">
        <v>3756250.3293359298</v>
      </c>
      <c r="S112" s="306">
        <v>57770.691007934947</v>
      </c>
      <c r="T112" s="294"/>
      <c r="U112" s="306"/>
      <c r="V112" s="306">
        <v>3850156.587569328</v>
      </c>
      <c r="W112" s="306">
        <v>59214.958283133317</v>
      </c>
    </row>
    <row r="113" spans="2:23" x14ac:dyDescent="0.35">
      <c r="B113" s="296">
        <v>109</v>
      </c>
      <c r="C113" s="301">
        <v>2205</v>
      </c>
      <c r="D113" s="302" t="s">
        <v>251</v>
      </c>
      <c r="E113" s="296">
        <v>2</v>
      </c>
      <c r="F113" s="296">
        <v>2</v>
      </c>
      <c r="G113" s="296">
        <v>1</v>
      </c>
      <c r="H113" s="297">
        <v>72.63</v>
      </c>
      <c r="I113" s="297"/>
      <c r="J113" s="297"/>
      <c r="K113" s="299">
        <v>72.63</v>
      </c>
      <c r="L113" s="300">
        <v>4089232.4956764774</v>
      </c>
      <c r="N113" s="306">
        <v>4089232.4956764774</v>
      </c>
      <c r="O113" s="306">
        <v>56302.251076366207</v>
      </c>
      <c r="P113" s="294"/>
      <c r="Q113" s="306"/>
      <c r="R113" s="306">
        <v>4191463.3080683895</v>
      </c>
      <c r="S113" s="306">
        <v>57709.807353275362</v>
      </c>
      <c r="T113" s="294"/>
      <c r="U113" s="306"/>
      <c r="V113" s="306">
        <v>4296249.8907700991</v>
      </c>
      <c r="W113" s="306">
        <v>59152.552537107251</v>
      </c>
    </row>
    <row r="114" spans="2:23" x14ac:dyDescent="0.35">
      <c r="B114" s="296">
        <v>110</v>
      </c>
      <c r="C114" s="301">
        <v>2301</v>
      </c>
      <c r="D114" s="302" t="s">
        <v>236</v>
      </c>
      <c r="E114" s="296">
        <v>3</v>
      </c>
      <c r="F114" s="296">
        <v>2</v>
      </c>
      <c r="G114" s="296">
        <v>2</v>
      </c>
      <c r="H114" s="297">
        <v>100.43</v>
      </c>
      <c r="I114" s="297"/>
      <c r="J114" s="297"/>
      <c r="K114" s="299">
        <v>100.43</v>
      </c>
      <c r="L114" s="300">
        <v>5560163.1009895103</v>
      </c>
      <c r="N114" s="306">
        <v>5560163.1009895103</v>
      </c>
      <c r="O114" s="306">
        <v>55363.567668918746</v>
      </c>
      <c r="P114" s="294"/>
      <c r="Q114" s="306"/>
      <c r="R114" s="306">
        <v>5699167.1785142478</v>
      </c>
      <c r="S114" s="306">
        <v>56747.656860641713</v>
      </c>
      <c r="T114" s="294"/>
      <c r="U114" s="306"/>
      <c r="V114" s="306">
        <v>5841646.3579771044</v>
      </c>
      <c r="W114" s="306">
        <v>58166.348282157764</v>
      </c>
    </row>
    <row r="115" spans="2:23" x14ac:dyDescent="0.35">
      <c r="B115" s="296">
        <v>111</v>
      </c>
      <c r="C115" s="301">
        <v>2302</v>
      </c>
      <c r="D115" s="302" t="s">
        <v>237</v>
      </c>
      <c r="E115" s="296">
        <v>2</v>
      </c>
      <c r="F115" s="296">
        <v>2</v>
      </c>
      <c r="G115" s="296">
        <v>1</v>
      </c>
      <c r="H115" s="297">
        <v>75.95</v>
      </c>
      <c r="I115" s="297">
        <v>6.46</v>
      </c>
      <c r="J115" s="297"/>
      <c r="K115" s="299">
        <v>82.41</v>
      </c>
      <c r="L115" s="300">
        <v>4480302.3014278105</v>
      </c>
      <c r="N115" s="306">
        <v>4480302.3014278105</v>
      </c>
      <c r="O115" s="306">
        <v>54366.002929593626</v>
      </c>
      <c r="P115" s="294"/>
      <c r="Q115" s="306"/>
      <c r="R115" s="306">
        <v>4592309.8589635054</v>
      </c>
      <c r="S115" s="306">
        <v>55725.15300283346</v>
      </c>
      <c r="T115" s="294"/>
      <c r="U115" s="306"/>
      <c r="V115" s="306">
        <v>4707117.6054375926</v>
      </c>
      <c r="W115" s="306">
        <v>57118.281827904291</v>
      </c>
    </row>
    <row r="116" spans="2:23" x14ac:dyDescent="0.35">
      <c r="B116" s="296">
        <v>112</v>
      </c>
      <c r="C116" s="301">
        <v>2303</v>
      </c>
      <c r="D116" s="302" t="s">
        <v>238</v>
      </c>
      <c r="E116" s="296">
        <v>2</v>
      </c>
      <c r="F116" s="296">
        <v>2</v>
      </c>
      <c r="G116" s="296">
        <v>1</v>
      </c>
      <c r="H116" s="297">
        <v>71.55</v>
      </c>
      <c r="I116" s="297">
        <v>2.08</v>
      </c>
      <c r="J116" s="297"/>
      <c r="K116" s="299">
        <v>73.63</v>
      </c>
      <c r="L116" s="300">
        <v>4107415.3076615902</v>
      </c>
      <c r="N116" s="306">
        <v>4107415.3076615902</v>
      </c>
      <c r="O116" s="306">
        <v>55784.534940399164</v>
      </c>
      <c r="P116" s="294"/>
      <c r="Q116" s="306"/>
      <c r="R116" s="306">
        <v>4210100.69035313</v>
      </c>
      <c r="S116" s="306">
        <v>57179.148313909143</v>
      </c>
      <c r="T116" s="294"/>
      <c r="U116" s="306"/>
      <c r="V116" s="306">
        <v>4315353.2076119585</v>
      </c>
      <c r="W116" s="306">
        <v>58608.627021756874</v>
      </c>
    </row>
    <row r="117" spans="2:23" x14ac:dyDescent="0.35">
      <c r="B117" s="296">
        <v>113</v>
      </c>
      <c r="C117" s="301">
        <v>2304</v>
      </c>
      <c r="D117" s="302" t="s">
        <v>19</v>
      </c>
      <c r="E117" s="296">
        <v>2</v>
      </c>
      <c r="F117" s="296">
        <v>2</v>
      </c>
      <c r="G117" s="296">
        <v>1</v>
      </c>
      <c r="H117" s="297">
        <v>65.02</v>
      </c>
      <c r="I117" s="297"/>
      <c r="J117" s="297"/>
      <c r="K117" s="299">
        <v>65.02</v>
      </c>
      <c r="L117" s="300">
        <v>3682957.6399830338</v>
      </c>
      <c r="N117" s="306">
        <v>3682957.6399830338</v>
      </c>
      <c r="O117" s="306">
        <v>56643.458012658164</v>
      </c>
      <c r="P117" s="294"/>
      <c r="Q117" s="306"/>
      <c r="R117" s="306">
        <v>3775031.5809826097</v>
      </c>
      <c r="S117" s="306">
        <v>58059.54446297462</v>
      </c>
      <c r="T117" s="294"/>
      <c r="U117" s="306"/>
      <c r="V117" s="306">
        <v>3869407.3705071751</v>
      </c>
      <c r="W117" s="306">
        <v>59511.033074548992</v>
      </c>
    </row>
    <row r="118" spans="2:23" x14ac:dyDescent="0.35">
      <c r="B118" s="296">
        <v>114</v>
      </c>
      <c r="C118" s="301">
        <v>2305</v>
      </c>
      <c r="D118" s="302" t="s">
        <v>251</v>
      </c>
      <c r="E118" s="296">
        <v>2</v>
      </c>
      <c r="F118" s="296">
        <v>2</v>
      </c>
      <c r="G118" s="296">
        <v>1</v>
      </c>
      <c r="H118" s="297">
        <v>72.63</v>
      </c>
      <c r="I118" s="297"/>
      <c r="J118" s="297"/>
      <c r="K118" s="299">
        <v>72.63</v>
      </c>
      <c r="L118" s="300">
        <v>4109678.6581548597</v>
      </c>
      <c r="N118" s="306">
        <v>4109678.6581548597</v>
      </c>
      <c r="O118" s="306">
        <v>56583.762331748039</v>
      </c>
      <c r="P118" s="294"/>
      <c r="Q118" s="306"/>
      <c r="R118" s="306">
        <v>4212420.6246087309</v>
      </c>
      <c r="S118" s="306">
        <v>57998.356390041736</v>
      </c>
      <c r="T118" s="294"/>
      <c r="U118" s="306"/>
      <c r="V118" s="306">
        <v>4317731.1402239492</v>
      </c>
      <c r="W118" s="306">
        <v>59448.315299792775</v>
      </c>
    </row>
    <row r="119" spans="2:23" x14ac:dyDescent="0.35">
      <c r="B119" s="296">
        <v>115</v>
      </c>
      <c r="C119" s="301">
        <v>2401</v>
      </c>
      <c r="D119" s="302" t="s">
        <v>240</v>
      </c>
      <c r="E119" s="296">
        <v>3</v>
      </c>
      <c r="F119" s="296">
        <v>2</v>
      </c>
      <c r="G119" s="296">
        <v>2</v>
      </c>
      <c r="H119" s="297">
        <v>98.29</v>
      </c>
      <c r="I119" s="297"/>
      <c r="J119" s="297"/>
      <c r="K119" s="299">
        <v>98.29</v>
      </c>
      <c r="L119" s="300">
        <v>5468893.4915089142</v>
      </c>
      <c r="N119" s="306">
        <v>5468893.4915089142</v>
      </c>
      <c r="O119" s="306">
        <v>55640.385507263338</v>
      </c>
      <c r="P119" s="294"/>
      <c r="Q119" s="306"/>
      <c r="R119" s="306">
        <v>5605615.8287966372</v>
      </c>
      <c r="S119" s="306">
        <v>57031.395144944931</v>
      </c>
      <c r="T119" s="294"/>
      <c r="U119" s="306"/>
      <c r="V119" s="306">
        <v>5745756.2245165529</v>
      </c>
      <c r="W119" s="306">
        <v>58457.180023568544</v>
      </c>
    </row>
    <row r="120" spans="2:23" x14ac:dyDescent="0.35">
      <c r="B120" s="296">
        <v>116</v>
      </c>
      <c r="C120" s="301">
        <v>2402</v>
      </c>
      <c r="D120" s="302" t="s">
        <v>241</v>
      </c>
      <c r="E120" s="296">
        <v>2</v>
      </c>
      <c r="F120" s="296">
        <v>2</v>
      </c>
      <c r="G120" s="296">
        <v>1</v>
      </c>
      <c r="H120" s="297">
        <v>77.739999999999995</v>
      </c>
      <c r="I120" s="297">
        <v>4.1900000000000004</v>
      </c>
      <c r="J120" s="297"/>
      <c r="K120" s="299">
        <v>81.929999999999993</v>
      </c>
      <c r="L120" s="300">
        <v>4539951.4890838796</v>
      </c>
      <c r="N120" s="306">
        <v>4539951.4890838796</v>
      </c>
      <c r="O120" s="306">
        <v>55412.565471547416</v>
      </c>
      <c r="P120" s="294"/>
      <c r="Q120" s="306"/>
      <c r="R120" s="306">
        <v>4653450.2763109766</v>
      </c>
      <c r="S120" s="306">
        <v>56797.879608336101</v>
      </c>
      <c r="T120" s="294"/>
      <c r="U120" s="306"/>
      <c r="V120" s="306">
        <v>4769786.5332187507</v>
      </c>
      <c r="W120" s="306">
        <v>58217.826598544503</v>
      </c>
    </row>
    <row r="121" spans="2:23" x14ac:dyDescent="0.35">
      <c r="B121" s="296">
        <v>117</v>
      </c>
      <c r="C121" s="301">
        <v>2403</v>
      </c>
      <c r="D121" s="302" t="s">
        <v>247</v>
      </c>
      <c r="E121" s="296">
        <v>2</v>
      </c>
      <c r="F121" s="296">
        <v>2</v>
      </c>
      <c r="G121" s="296">
        <v>1</v>
      </c>
      <c r="H121" s="297">
        <v>68.8</v>
      </c>
      <c r="I121" s="297">
        <v>2.08</v>
      </c>
      <c r="J121" s="297"/>
      <c r="K121" s="299">
        <v>70.88</v>
      </c>
      <c r="L121" s="300">
        <v>3971569.0110555291</v>
      </c>
      <c r="N121" s="306">
        <v>3971569.0110555291</v>
      </c>
      <c r="O121" s="306">
        <v>56032.294174033996</v>
      </c>
      <c r="P121" s="294"/>
      <c r="Q121" s="306"/>
      <c r="R121" s="306">
        <v>4070858.2363319173</v>
      </c>
      <c r="S121" s="306">
        <v>57433.101528384839</v>
      </c>
      <c r="T121" s="294"/>
      <c r="U121" s="306"/>
      <c r="V121" s="306">
        <v>4172629.6922402154</v>
      </c>
      <c r="W121" s="306">
        <v>58868.929066594465</v>
      </c>
    </row>
    <row r="122" spans="2:23" x14ac:dyDescent="0.35">
      <c r="B122" s="296">
        <v>118</v>
      </c>
      <c r="C122" s="301">
        <v>2404</v>
      </c>
      <c r="D122" s="302" t="s">
        <v>254</v>
      </c>
      <c r="E122" s="296">
        <v>2</v>
      </c>
      <c r="F122" s="296">
        <v>2</v>
      </c>
      <c r="G122" s="296">
        <v>1</v>
      </c>
      <c r="H122" s="297">
        <v>65.02</v>
      </c>
      <c r="I122" s="297"/>
      <c r="J122" s="297"/>
      <c r="K122" s="299">
        <v>65.02</v>
      </c>
      <c r="L122" s="300">
        <v>3701372.4281829488</v>
      </c>
      <c r="N122" s="306">
        <v>3701372.4281829488</v>
      </c>
      <c r="O122" s="306">
        <v>56926.675302721458</v>
      </c>
      <c r="P122" s="294"/>
      <c r="Q122" s="306"/>
      <c r="R122" s="306">
        <v>3793906.7388875224</v>
      </c>
      <c r="S122" s="306">
        <v>58349.84218528949</v>
      </c>
      <c r="T122" s="294"/>
      <c r="U122" s="306"/>
      <c r="V122" s="306">
        <v>3888754.4073597104</v>
      </c>
      <c r="W122" s="306">
        <v>59808.58823992173</v>
      </c>
    </row>
    <row r="123" spans="2:23" x14ac:dyDescent="0.35">
      <c r="B123" s="296">
        <v>119</v>
      </c>
      <c r="C123" s="301">
        <v>2405</v>
      </c>
      <c r="D123" s="302" t="s">
        <v>252</v>
      </c>
      <c r="E123" s="296">
        <v>2</v>
      </c>
      <c r="F123" s="296">
        <v>2</v>
      </c>
      <c r="G123" s="296">
        <v>1</v>
      </c>
      <c r="H123" s="297">
        <v>70.930000000000007</v>
      </c>
      <c r="I123" s="297"/>
      <c r="J123" s="297"/>
      <c r="K123" s="299">
        <v>70.930000000000007</v>
      </c>
      <c r="L123" s="300">
        <v>4033553.6935018431</v>
      </c>
      <c r="N123" s="306">
        <v>4033553.6935018431</v>
      </c>
      <c r="O123" s="306">
        <v>56866.681143406779</v>
      </c>
      <c r="P123" s="294"/>
      <c r="Q123" s="306"/>
      <c r="R123" s="306">
        <v>4134392.5358393891</v>
      </c>
      <c r="S123" s="306">
        <v>58288.348171991944</v>
      </c>
      <c r="T123" s="294"/>
      <c r="U123" s="306"/>
      <c r="V123" s="306">
        <v>4237752.3492353735</v>
      </c>
      <c r="W123" s="306">
        <v>59745.556876291739</v>
      </c>
    </row>
    <row r="124" spans="2:23" x14ac:dyDescent="0.35">
      <c r="B124" s="296">
        <v>120</v>
      </c>
      <c r="C124" s="301">
        <v>2501</v>
      </c>
      <c r="D124" s="302" t="s">
        <v>240</v>
      </c>
      <c r="E124" s="296">
        <v>3</v>
      </c>
      <c r="F124" s="296">
        <v>2</v>
      </c>
      <c r="G124" s="296">
        <v>2</v>
      </c>
      <c r="H124" s="297">
        <v>98.29</v>
      </c>
      <c r="I124" s="297"/>
      <c r="J124" s="297"/>
      <c r="K124" s="299">
        <v>98.29</v>
      </c>
      <c r="L124" s="300">
        <v>5496237.9589664591</v>
      </c>
      <c r="N124" s="306">
        <v>5496237.9589664591</v>
      </c>
      <c r="O124" s="306">
        <v>55918.587434799665</v>
      </c>
      <c r="P124" s="294"/>
      <c r="Q124" s="306"/>
      <c r="R124" s="306">
        <v>5633643.9079406206</v>
      </c>
      <c r="S124" s="306">
        <v>57316.55212066965</v>
      </c>
      <c r="T124" s="294"/>
      <c r="U124" s="306"/>
      <c r="V124" s="306">
        <v>5774485.0056391358</v>
      </c>
      <c r="W124" s="306">
        <v>58749.465923686395</v>
      </c>
    </row>
    <row r="125" spans="2:23" x14ac:dyDescent="0.35">
      <c r="B125" s="296">
        <v>121</v>
      </c>
      <c r="C125" s="301">
        <v>2502</v>
      </c>
      <c r="D125" s="302" t="s">
        <v>241</v>
      </c>
      <c r="E125" s="296">
        <v>2</v>
      </c>
      <c r="F125" s="296">
        <v>2</v>
      </c>
      <c r="G125" s="296">
        <v>1</v>
      </c>
      <c r="H125" s="297">
        <v>77.739999999999995</v>
      </c>
      <c r="I125" s="297">
        <v>4.1900000000000004</v>
      </c>
      <c r="J125" s="297"/>
      <c r="K125" s="299">
        <v>81.929999999999993</v>
      </c>
      <c r="L125" s="300">
        <v>4562651.2465292998</v>
      </c>
      <c r="N125" s="306">
        <v>4562651.2465292998</v>
      </c>
      <c r="O125" s="306">
        <v>55689.628298905162</v>
      </c>
      <c r="P125" s="294"/>
      <c r="Q125" s="306"/>
      <c r="R125" s="306">
        <v>4676717.5276925322</v>
      </c>
      <c r="S125" s="306">
        <v>57081.86900637779</v>
      </c>
      <c r="T125" s="294"/>
      <c r="U125" s="306"/>
      <c r="V125" s="306">
        <v>4793635.4658848457</v>
      </c>
      <c r="W125" s="306">
        <v>58508.915731537243</v>
      </c>
    </row>
    <row r="126" spans="2:23" x14ac:dyDescent="0.35">
      <c r="B126" s="296">
        <v>122</v>
      </c>
      <c r="C126" s="301">
        <v>2503</v>
      </c>
      <c r="D126" s="302" t="s">
        <v>247</v>
      </c>
      <c r="E126" s="296">
        <v>2</v>
      </c>
      <c r="F126" s="296">
        <v>2</v>
      </c>
      <c r="G126" s="296">
        <v>1</v>
      </c>
      <c r="H126" s="297">
        <v>68.8</v>
      </c>
      <c r="I126" s="297">
        <v>2.08</v>
      </c>
      <c r="J126" s="297"/>
      <c r="K126" s="299">
        <v>70.88</v>
      </c>
      <c r="L126" s="300">
        <v>3991426.856110807</v>
      </c>
      <c r="N126" s="306">
        <v>3991426.856110807</v>
      </c>
      <c r="O126" s="306">
        <v>56312.455644904163</v>
      </c>
      <c r="P126" s="294"/>
      <c r="Q126" s="306"/>
      <c r="R126" s="306">
        <v>4091212.5275135771</v>
      </c>
      <c r="S126" s="306">
        <v>57720.267036026766</v>
      </c>
      <c r="T126" s="294"/>
      <c r="U126" s="306"/>
      <c r="V126" s="306">
        <v>4193492.8407014166</v>
      </c>
      <c r="W126" s="306">
        <v>59163.273711927439</v>
      </c>
    </row>
    <row r="127" spans="2:23" x14ac:dyDescent="0.35">
      <c r="B127" s="296">
        <v>123</v>
      </c>
      <c r="C127" s="301">
        <v>2504</v>
      </c>
      <c r="D127" s="302" t="s">
        <v>254</v>
      </c>
      <c r="E127" s="296">
        <v>2</v>
      </c>
      <c r="F127" s="296">
        <v>2</v>
      </c>
      <c r="G127" s="296">
        <v>1</v>
      </c>
      <c r="H127" s="297">
        <v>65.02</v>
      </c>
      <c r="I127" s="297"/>
      <c r="J127" s="297"/>
      <c r="K127" s="299">
        <v>65.02</v>
      </c>
      <c r="L127" s="300">
        <v>3719879.2903238637</v>
      </c>
      <c r="N127" s="306">
        <v>3719879.2903238637</v>
      </c>
      <c r="O127" s="306">
        <v>57211.308679235066</v>
      </c>
      <c r="P127" s="294"/>
      <c r="Q127" s="306"/>
      <c r="R127" s="306">
        <v>3812876.2725819605</v>
      </c>
      <c r="S127" s="306">
        <v>58641.591396215947</v>
      </c>
      <c r="T127" s="294"/>
      <c r="U127" s="306"/>
      <c r="V127" s="306">
        <v>3908198.1793965097</v>
      </c>
      <c r="W127" s="306">
        <v>60107.631181121345</v>
      </c>
    </row>
    <row r="128" spans="2:23" x14ac:dyDescent="0.35">
      <c r="B128" s="296">
        <v>124</v>
      </c>
      <c r="C128" s="301">
        <v>2505</v>
      </c>
      <c r="D128" s="302" t="s">
        <v>252</v>
      </c>
      <c r="E128" s="296">
        <v>2</v>
      </c>
      <c r="F128" s="296">
        <v>2</v>
      </c>
      <c r="G128" s="296">
        <v>1</v>
      </c>
      <c r="H128" s="297">
        <v>70.930000000000007</v>
      </c>
      <c r="I128" s="297"/>
      <c r="J128" s="297"/>
      <c r="K128" s="299">
        <v>70.930000000000007</v>
      </c>
      <c r="L128" s="300">
        <v>4053721.4619693523</v>
      </c>
      <c r="N128" s="306">
        <v>4053721.4619693523</v>
      </c>
      <c r="O128" s="306">
        <v>57151.014549123815</v>
      </c>
      <c r="P128" s="294"/>
      <c r="Q128" s="306"/>
      <c r="R128" s="306">
        <v>4155064.4985185862</v>
      </c>
      <c r="S128" s="306">
        <v>58579.789912851906</v>
      </c>
      <c r="T128" s="294"/>
      <c r="U128" s="306"/>
      <c r="V128" s="306">
        <v>4258941.110981551</v>
      </c>
      <c r="W128" s="306">
        <v>60044.284660673206</v>
      </c>
    </row>
    <row r="129" spans="2:23" x14ac:dyDescent="0.35">
      <c r="B129" s="296">
        <v>125</v>
      </c>
      <c r="C129" s="301">
        <v>2601</v>
      </c>
      <c r="D129" s="302" t="s">
        <v>240</v>
      </c>
      <c r="E129" s="296">
        <v>3</v>
      </c>
      <c r="F129" s="296">
        <v>2</v>
      </c>
      <c r="G129" s="296">
        <v>2</v>
      </c>
      <c r="H129" s="297">
        <v>98.29</v>
      </c>
      <c r="I129" s="297"/>
      <c r="J129" s="297"/>
      <c r="K129" s="299">
        <v>98.29</v>
      </c>
      <c r="L129" s="300">
        <v>5523719.1487612911</v>
      </c>
      <c r="N129" s="306">
        <v>5523719.1487612911</v>
      </c>
      <c r="O129" s="306">
        <v>56198.180371973656</v>
      </c>
      <c r="P129" s="294"/>
      <c r="Q129" s="306"/>
      <c r="R129" s="306">
        <v>5661812.1274803234</v>
      </c>
      <c r="S129" s="306">
        <v>57603.134881272999</v>
      </c>
      <c r="T129" s="294"/>
      <c r="U129" s="306"/>
      <c r="V129" s="306">
        <v>5803357.4306673314</v>
      </c>
      <c r="W129" s="306">
        <v>59043.213253304821</v>
      </c>
    </row>
    <row r="130" spans="2:23" x14ac:dyDescent="0.35">
      <c r="B130" s="296">
        <v>126</v>
      </c>
      <c r="C130" s="301">
        <v>2602</v>
      </c>
      <c r="D130" s="302" t="s">
        <v>241</v>
      </c>
      <c r="E130" s="296">
        <v>2</v>
      </c>
      <c r="F130" s="296">
        <v>2</v>
      </c>
      <c r="G130" s="296">
        <v>1</v>
      </c>
      <c r="H130" s="297">
        <v>77.739999999999995</v>
      </c>
      <c r="I130" s="297">
        <v>4.1900000000000004</v>
      </c>
      <c r="J130" s="297"/>
      <c r="K130" s="299">
        <v>81.929999999999993</v>
      </c>
      <c r="L130" s="300">
        <v>4585464.5027619461</v>
      </c>
      <c r="N130" s="306">
        <v>4585464.5027619461</v>
      </c>
      <c r="O130" s="306">
        <v>55968.076440399687</v>
      </c>
      <c r="P130" s="294"/>
      <c r="Q130" s="306"/>
      <c r="R130" s="306">
        <v>4700101.1153309951</v>
      </c>
      <c r="S130" s="306">
        <v>57367.278351409688</v>
      </c>
      <c r="T130" s="294"/>
      <c r="U130" s="306"/>
      <c r="V130" s="306">
        <v>4817603.6432142695</v>
      </c>
      <c r="W130" s="306">
        <v>58801.460310194925</v>
      </c>
    </row>
    <row r="131" spans="2:23" x14ac:dyDescent="0.35">
      <c r="B131" s="296">
        <v>127</v>
      </c>
      <c r="C131" s="301">
        <v>2603</v>
      </c>
      <c r="D131" s="302" t="s">
        <v>247</v>
      </c>
      <c r="E131" s="296">
        <v>2</v>
      </c>
      <c r="F131" s="296">
        <v>2</v>
      </c>
      <c r="G131" s="296">
        <v>1</v>
      </c>
      <c r="H131" s="297">
        <v>68.8</v>
      </c>
      <c r="I131" s="297">
        <v>2.08</v>
      </c>
      <c r="J131" s="297"/>
      <c r="K131" s="299">
        <v>70.88</v>
      </c>
      <c r="L131" s="300">
        <v>4011383.9903913611</v>
      </c>
      <c r="N131" s="306">
        <v>4011383.9903913611</v>
      </c>
      <c r="O131" s="306">
        <v>56594.017923128689</v>
      </c>
      <c r="P131" s="294"/>
      <c r="Q131" s="306"/>
      <c r="R131" s="306">
        <v>4111668.5901511451</v>
      </c>
      <c r="S131" s="306">
        <v>58008.868371206903</v>
      </c>
      <c r="T131" s="294"/>
      <c r="U131" s="306"/>
      <c r="V131" s="306">
        <v>4214460.3049049238</v>
      </c>
      <c r="W131" s="306">
        <v>59459.090080487076</v>
      </c>
    </row>
    <row r="132" spans="2:23" x14ac:dyDescent="0.35">
      <c r="B132" s="296">
        <v>128</v>
      </c>
      <c r="C132" s="301">
        <v>2604</v>
      </c>
      <c r="D132" s="302" t="s">
        <v>254</v>
      </c>
      <c r="E132" s="296">
        <v>2</v>
      </c>
      <c r="F132" s="296">
        <v>2</v>
      </c>
      <c r="G132" s="296">
        <v>1</v>
      </c>
      <c r="H132" s="297">
        <v>65.02</v>
      </c>
      <c r="I132" s="297"/>
      <c r="J132" s="297"/>
      <c r="K132" s="299">
        <v>65.02</v>
      </c>
      <c r="L132" s="303" t="s">
        <v>258</v>
      </c>
      <c r="N132" s="306">
        <v>3738478.6867754832</v>
      </c>
      <c r="O132" s="306">
        <v>57497.365222631241</v>
      </c>
      <c r="P132" s="294"/>
      <c r="Q132" s="306"/>
      <c r="R132" s="306">
        <v>3831940.6539448705</v>
      </c>
      <c r="S132" s="306">
        <v>58934.799353197028</v>
      </c>
      <c r="T132" s="294"/>
      <c r="U132" s="306"/>
      <c r="V132" s="306">
        <v>3927739.1702934923</v>
      </c>
      <c r="W132" s="306">
        <v>60408.169337026957</v>
      </c>
    </row>
    <row r="133" spans="2:23" x14ac:dyDescent="0.35">
      <c r="B133" s="296">
        <v>129</v>
      </c>
      <c r="C133" s="301">
        <v>2605</v>
      </c>
      <c r="D133" s="302" t="s">
        <v>252</v>
      </c>
      <c r="E133" s="296">
        <v>2</v>
      </c>
      <c r="F133" s="296">
        <v>2</v>
      </c>
      <c r="G133" s="296">
        <v>1</v>
      </c>
      <c r="H133" s="297">
        <v>70.930000000000007</v>
      </c>
      <c r="I133" s="297"/>
      <c r="J133" s="297"/>
      <c r="K133" s="299">
        <v>70.930000000000007</v>
      </c>
      <c r="L133" s="300">
        <v>4073990.0692791995</v>
      </c>
      <c r="N133" s="306">
        <v>4073990.0692791995</v>
      </c>
      <c r="O133" s="306">
        <v>57436.769621869433</v>
      </c>
      <c r="P133" s="294"/>
      <c r="Q133" s="306"/>
      <c r="R133" s="306">
        <v>4175839.8210111796</v>
      </c>
      <c r="S133" s="306">
        <v>58872.688862416173</v>
      </c>
      <c r="T133" s="294"/>
      <c r="U133" s="306"/>
      <c r="V133" s="306">
        <v>4280235.8165364591</v>
      </c>
      <c r="W133" s="306">
        <v>60344.506083976579</v>
      </c>
    </row>
    <row r="134" spans="2:23" x14ac:dyDescent="0.35">
      <c r="B134" s="296">
        <v>130</v>
      </c>
      <c r="C134" s="301">
        <v>2701</v>
      </c>
      <c r="D134" s="302" t="s">
        <v>240</v>
      </c>
      <c r="E134" s="296">
        <v>3</v>
      </c>
      <c r="F134" s="296">
        <v>2</v>
      </c>
      <c r="G134" s="296">
        <v>2</v>
      </c>
      <c r="H134" s="297">
        <v>98.29</v>
      </c>
      <c r="I134" s="297"/>
      <c r="J134" s="297"/>
      <c r="K134" s="299">
        <v>98.29</v>
      </c>
      <c r="L134" s="300">
        <v>5551337.7445050981</v>
      </c>
      <c r="N134" s="306">
        <v>5551337.7445050981</v>
      </c>
      <c r="O134" s="306">
        <v>56479.171273833534</v>
      </c>
      <c r="P134" s="294"/>
      <c r="Q134" s="306"/>
      <c r="R134" s="306">
        <v>5690121.1881177258</v>
      </c>
      <c r="S134" s="306">
        <v>57891.150555679371</v>
      </c>
      <c r="T134" s="294"/>
      <c r="U134" s="306"/>
      <c r="V134" s="306">
        <v>5832374.2178206686</v>
      </c>
      <c r="W134" s="306">
        <v>59338.429319571354</v>
      </c>
    </row>
    <row r="135" spans="2:23" x14ac:dyDescent="0.35">
      <c r="B135" s="296">
        <v>131</v>
      </c>
      <c r="C135" s="301">
        <v>2702</v>
      </c>
      <c r="D135" s="302" t="s">
        <v>241</v>
      </c>
      <c r="E135" s="296">
        <v>2</v>
      </c>
      <c r="F135" s="296">
        <v>2</v>
      </c>
      <c r="G135" s="296">
        <v>1</v>
      </c>
      <c r="H135" s="297">
        <v>77.739999999999995</v>
      </c>
      <c r="I135" s="297">
        <v>4.1900000000000004</v>
      </c>
      <c r="J135" s="297"/>
      <c r="K135" s="299">
        <v>81.929999999999993</v>
      </c>
      <c r="L135" s="300">
        <v>4608391.8252757555</v>
      </c>
      <c r="N135" s="306">
        <v>4608391.8252757555</v>
      </c>
      <c r="O135" s="306">
        <v>56247.916822601685</v>
      </c>
      <c r="P135" s="294"/>
      <c r="Q135" s="306"/>
      <c r="R135" s="306">
        <v>4723601.6209076494</v>
      </c>
      <c r="S135" s="306">
        <v>57654.114743166727</v>
      </c>
      <c r="T135" s="294"/>
      <c r="U135" s="306"/>
      <c r="V135" s="306">
        <v>4841691.6614303403</v>
      </c>
      <c r="W135" s="306">
        <v>59095.467611745888</v>
      </c>
    </row>
    <row r="136" spans="2:23" x14ac:dyDescent="0.35">
      <c r="B136" s="296">
        <v>132</v>
      </c>
      <c r="C136" s="301">
        <v>2703</v>
      </c>
      <c r="D136" s="302" t="s">
        <v>247</v>
      </c>
      <c r="E136" s="296">
        <v>2</v>
      </c>
      <c r="F136" s="296">
        <v>2</v>
      </c>
      <c r="G136" s="296">
        <v>1</v>
      </c>
      <c r="H136" s="297">
        <v>68.8</v>
      </c>
      <c r="I136" s="297">
        <v>2.08</v>
      </c>
      <c r="J136" s="297"/>
      <c r="K136" s="299">
        <v>70.88</v>
      </c>
      <c r="L136" s="300">
        <v>4031440.9103433178</v>
      </c>
      <c r="N136" s="306">
        <v>4031440.9103433178</v>
      </c>
      <c r="O136" s="306">
        <v>56876.988012744332</v>
      </c>
      <c r="P136" s="294"/>
      <c r="Q136" s="306"/>
      <c r="R136" s="306">
        <v>4132226.9331019009</v>
      </c>
      <c r="S136" s="306">
        <v>58298.912713062942</v>
      </c>
      <c r="T136" s="294"/>
      <c r="U136" s="306"/>
      <c r="V136" s="306">
        <v>4235532.6064294484</v>
      </c>
      <c r="W136" s="306">
        <v>59756.385530889514</v>
      </c>
    </row>
    <row r="137" spans="2:23" x14ac:dyDescent="0.35">
      <c r="B137" s="296">
        <v>133</v>
      </c>
      <c r="C137" s="301">
        <v>2704</v>
      </c>
      <c r="D137" s="302" t="s">
        <v>254</v>
      </c>
      <c r="E137" s="296">
        <v>2</v>
      </c>
      <c r="F137" s="296">
        <v>2</v>
      </c>
      <c r="G137" s="296">
        <v>1</v>
      </c>
      <c r="H137" s="297">
        <v>65.02</v>
      </c>
      <c r="I137" s="297"/>
      <c r="J137" s="297"/>
      <c r="K137" s="299">
        <v>65.02</v>
      </c>
      <c r="L137" s="300">
        <v>3757171.0802093605</v>
      </c>
      <c r="N137" s="306">
        <v>3757171.0802093605</v>
      </c>
      <c r="O137" s="306">
        <v>57784.852048744397</v>
      </c>
      <c r="P137" s="294"/>
      <c r="Q137" s="306"/>
      <c r="R137" s="306">
        <v>3851100.3572145943</v>
      </c>
      <c r="S137" s="306">
        <v>59229.473349963002</v>
      </c>
      <c r="T137" s="294"/>
      <c r="U137" s="306"/>
      <c r="V137" s="306">
        <v>3947377.8661449589</v>
      </c>
      <c r="W137" s="306">
        <v>60710.210183712072</v>
      </c>
    </row>
    <row r="138" spans="2:23" x14ac:dyDescent="0.35">
      <c r="B138" s="296">
        <v>134</v>
      </c>
      <c r="C138" s="301">
        <v>2705</v>
      </c>
      <c r="D138" s="302" t="s">
        <v>252</v>
      </c>
      <c r="E138" s="296">
        <v>2</v>
      </c>
      <c r="F138" s="296">
        <v>2</v>
      </c>
      <c r="G138" s="296">
        <v>1</v>
      </c>
      <c r="H138" s="297">
        <v>70.930000000000007</v>
      </c>
      <c r="I138" s="297"/>
      <c r="J138" s="297"/>
      <c r="K138" s="299">
        <v>70.930000000000007</v>
      </c>
      <c r="L138" s="300">
        <v>4094360.0196255948</v>
      </c>
      <c r="N138" s="306">
        <v>4094360.0196255948</v>
      </c>
      <c r="O138" s="306">
        <v>57723.953469978776</v>
      </c>
      <c r="P138" s="294"/>
      <c r="Q138" s="306"/>
      <c r="R138" s="306">
        <v>4196719.0201162351</v>
      </c>
      <c r="S138" s="306">
        <v>59167.052306728248</v>
      </c>
      <c r="T138" s="294"/>
      <c r="U138" s="306"/>
      <c r="V138" s="306">
        <v>4301636.9956191406</v>
      </c>
      <c r="W138" s="306">
        <v>60646.228614396452</v>
      </c>
    </row>
    <row r="139" spans="2:23" x14ac:dyDescent="0.35">
      <c r="B139" s="296">
        <v>135</v>
      </c>
      <c r="C139" s="301" t="s">
        <v>22</v>
      </c>
      <c r="D139" s="302" t="s">
        <v>242</v>
      </c>
      <c r="E139" s="296">
        <v>3</v>
      </c>
      <c r="F139" s="296">
        <v>3</v>
      </c>
      <c r="G139" s="296">
        <v>2</v>
      </c>
      <c r="H139" s="297">
        <v>144.22</v>
      </c>
      <c r="I139" s="297"/>
      <c r="J139" s="297">
        <v>35.79</v>
      </c>
      <c r="K139" s="299">
        <v>180.01</v>
      </c>
      <c r="L139" s="300">
        <v>9201901.4553128108</v>
      </c>
      <c r="N139" s="306">
        <v>9201901.4553128108</v>
      </c>
      <c r="O139" s="306">
        <v>51118.834816470262</v>
      </c>
      <c r="P139" s="294"/>
      <c r="Q139" s="306"/>
      <c r="R139" s="306">
        <v>9431948.9916956313</v>
      </c>
      <c r="S139" s="306">
        <v>52396.805686882013</v>
      </c>
      <c r="T139" s="294"/>
      <c r="U139" s="306"/>
      <c r="V139" s="306">
        <v>9667747.7164880224</v>
      </c>
      <c r="W139" s="306">
        <v>53706.72582905407</v>
      </c>
    </row>
    <row r="140" spans="2:23" x14ac:dyDescent="0.35">
      <c r="B140" s="296">
        <v>136</v>
      </c>
      <c r="C140" s="301" t="s">
        <v>23</v>
      </c>
      <c r="D140" s="302" t="s">
        <v>243</v>
      </c>
      <c r="E140" s="296">
        <v>3</v>
      </c>
      <c r="F140" s="296">
        <v>3</v>
      </c>
      <c r="G140" s="296">
        <v>3</v>
      </c>
      <c r="H140" s="297">
        <v>193.28</v>
      </c>
      <c r="I140" s="297"/>
      <c r="J140" s="297">
        <v>58.37</v>
      </c>
      <c r="K140" s="299">
        <v>251.65</v>
      </c>
      <c r="L140" s="300">
        <v>12627462.031620542</v>
      </c>
      <c r="N140" s="306">
        <v>12627462.031620542</v>
      </c>
      <c r="O140" s="306">
        <v>50178.668911665176</v>
      </c>
      <c r="P140" s="294"/>
      <c r="Q140" s="306"/>
      <c r="R140" s="306">
        <v>12943148.582411055</v>
      </c>
      <c r="S140" s="306">
        <v>51433.135634456805</v>
      </c>
      <c r="T140" s="294"/>
      <c r="U140" s="306"/>
      <c r="V140" s="306">
        <v>13266727.29697133</v>
      </c>
      <c r="W140" s="306">
        <v>52718.964025318222</v>
      </c>
    </row>
    <row r="141" spans="2:23" x14ac:dyDescent="0.35">
      <c r="B141" s="296">
        <v>137</v>
      </c>
      <c r="C141" s="301" t="s">
        <v>24</v>
      </c>
      <c r="D141" s="302" t="s">
        <v>244</v>
      </c>
      <c r="E141" s="296">
        <v>3</v>
      </c>
      <c r="F141" s="296">
        <v>3</v>
      </c>
      <c r="G141" s="296">
        <v>2</v>
      </c>
      <c r="H141" s="297">
        <v>144.37</v>
      </c>
      <c r="I141" s="297"/>
      <c r="J141" s="297">
        <v>35.39</v>
      </c>
      <c r="K141" s="299">
        <v>179.76</v>
      </c>
      <c r="L141" s="300">
        <v>9199063.3769563008</v>
      </c>
      <c r="N141" s="306">
        <v>9199063.3769563008</v>
      </c>
      <c r="O141" s="306">
        <v>51174.139836205504</v>
      </c>
      <c r="P141" s="294"/>
      <c r="Q141" s="306"/>
      <c r="R141" s="306">
        <v>9429039.9613802079</v>
      </c>
      <c r="S141" s="306">
        <v>52453.493332110636</v>
      </c>
      <c r="T141" s="294"/>
      <c r="U141" s="306"/>
      <c r="V141" s="306">
        <v>9664765.9604147132</v>
      </c>
      <c r="W141" s="306">
        <v>53764.830665413407</v>
      </c>
    </row>
  </sheetData>
  <mergeCells count="4">
    <mergeCell ref="N1:W1"/>
    <mergeCell ref="N2:O2"/>
    <mergeCell ref="Q2:S2"/>
    <mergeCell ref="U2:W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F243E"/>
  </sheetPr>
  <dimension ref="A1:Z1000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14.453125" defaultRowHeight="15" customHeight="1" outlineLevelCol="1" x14ac:dyDescent="0.35"/>
  <cols>
    <col min="1" max="1" width="5.1796875" customWidth="1"/>
    <col min="2" max="2" width="10.1796875" customWidth="1"/>
    <col min="3" max="3" width="8.1796875" customWidth="1"/>
    <col min="4" max="4" width="11" customWidth="1"/>
    <col min="5" max="5" width="7.6328125" hidden="1" customWidth="1"/>
    <col min="6" max="6" width="14.36328125" hidden="1" customWidth="1"/>
    <col min="7" max="10" width="11.453125" hidden="1" customWidth="1"/>
    <col min="11" max="11" width="9.1796875" customWidth="1"/>
    <col min="12" max="14" width="8.1796875" customWidth="1" outlineLevel="1"/>
    <col min="15" max="15" width="12.6328125" hidden="1" customWidth="1" outlineLevel="1"/>
    <col min="16" max="16" width="8.6328125" hidden="1" customWidth="1" outlineLevel="1"/>
    <col min="17" max="18" width="17.1796875" hidden="1" customWidth="1" outlineLevel="1"/>
    <col min="19" max="19" width="13" customWidth="1"/>
    <col min="20" max="20" width="11.6328125" customWidth="1"/>
    <col min="21" max="21" width="16.453125" customWidth="1"/>
    <col min="22" max="26" width="11.453125" customWidth="1"/>
  </cols>
  <sheetData>
    <row r="1" spans="1:26" ht="14.25" customHeight="1" x14ac:dyDescent="0.5">
      <c r="A1" s="338" t="s">
        <v>213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49"/>
    </row>
    <row r="2" spans="1:26" ht="14.25" customHeight="1" x14ac:dyDescent="0.5">
      <c r="A2" s="338" t="s">
        <v>214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49"/>
    </row>
    <row r="3" spans="1:26" ht="14.25" hidden="1" customHeight="1" x14ac:dyDescent="0.45">
      <c r="A3" s="274"/>
      <c r="B3" s="275"/>
      <c r="C3" s="275"/>
      <c r="D3" s="275"/>
      <c r="E3" s="275"/>
      <c r="F3" s="276">
        <v>5</v>
      </c>
      <c r="G3" s="276">
        <v>6</v>
      </c>
      <c r="H3" s="276">
        <v>7</v>
      </c>
      <c r="I3" s="276">
        <v>8</v>
      </c>
      <c r="J3" s="276">
        <v>9</v>
      </c>
      <c r="K3" s="276">
        <v>10</v>
      </c>
      <c r="L3" s="276">
        <v>11</v>
      </c>
      <c r="M3" s="276">
        <v>12</v>
      </c>
      <c r="N3" s="276">
        <v>13</v>
      </c>
      <c r="O3" s="276">
        <v>14</v>
      </c>
      <c r="P3" s="276">
        <v>15</v>
      </c>
      <c r="Q3" s="276">
        <v>16</v>
      </c>
      <c r="R3" s="276">
        <v>17</v>
      </c>
      <c r="S3" s="276">
        <v>18</v>
      </c>
      <c r="T3" s="276">
        <v>19</v>
      </c>
      <c r="U3" s="276">
        <v>20</v>
      </c>
    </row>
    <row r="4" spans="1:26" ht="29.25" hidden="1" customHeight="1" x14ac:dyDescent="0.35">
      <c r="A4" s="350" t="s">
        <v>71</v>
      </c>
      <c r="B4" s="351"/>
      <c r="C4" s="277"/>
      <c r="D4" s="328" t="s">
        <v>215</v>
      </c>
      <c r="E4" s="352"/>
      <c r="F4" s="319"/>
      <c r="G4" s="353" t="s">
        <v>216</v>
      </c>
      <c r="H4" s="352"/>
      <c r="I4" s="352"/>
      <c r="J4" s="352"/>
      <c r="K4" s="319"/>
      <c r="L4" s="354" t="s">
        <v>75</v>
      </c>
      <c r="M4" s="355"/>
      <c r="N4" s="355"/>
      <c r="O4" s="355"/>
      <c r="P4" s="355"/>
      <c r="Q4" s="355"/>
      <c r="R4" s="356"/>
      <c r="S4" s="357" t="s">
        <v>217</v>
      </c>
      <c r="T4" s="329"/>
      <c r="U4" s="278"/>
      <c r="V4" s="279"/>
      <c r="W4" s="279"/>
      <c r="X4" s="279"/>
      <c r="Y4" s="279"/>
      <c r="Z4" s="279"/>
    </row>
    <row r="5" spans="1:26" ht="14.25" customHeight="1" x14ac:dyDescent="0.35">
      <c r="A5" s="124" t="s">
        <v>81</v>
      </c>
      <c r="B5" s="124" t="s">
        <v>82</v>
      </c>
      <c r="C5" s="125" t="s">
        <v>148</v>
      </c>
      <c r="D5" s="126" t="s">
        <v>84</v>
      </c>
      <c r="E5" s="127" t="s">
        <v>85</v>
      </c>
      <c r="F5" s="280" t="s">
        <v>145</v>
      </c>
      <c r="G5" s="205" t="s">
        <v>149</v>
      </c>
      <c r="H5" s="126" t="s">
        <v>33</v>
      </c>
      <c r="I5" s="126" t="s">
        <v>42</v>
      </c>
      <c r="J5" s="205" t="s">
        <v>41</v>
      </c>
      <c r="K5" s="205" t="s">
        <v>43</v>
      </c>
      <c r="L5" s="126" t="s">
        <v>44</v>
      </c>
      <c r="M5" s="127" t="s">
        <v>8</v>
      </c>
      <c r="N5" s="132" t="s">
        <v>47</v>
      </c>
      <c r="O5" s="127" t="s">
        <v>89</v>
      </c>
      <c r="P5" s="127" t="s">
        <v>91</v>
      </c>
      <c r="Q5" s="127" t="s">
        <v>94</v>
      </c>
      <c r="R5" s="281" t="s">
        <v>95</v>
      </c>
      <c r="S5" s="282" t="s">
        <v>107</v>
      </c>
      <c r="T5" s="283" t="s">
        <v>16</v>
      </c>
      <c r="U5" s="284" t="s">
        <v>113</v>
      </c>
      <c r="V5" s="279"/>
      <c r="W5" s="279"/>
      <c r="X5" s="279"/>
      <c r="Y5" s="279"/>
      <c r="Z5" s="279"/>
    </row>
    <row r="6" spans="1:26" ht="14.25" customHeight="1" x14ac:dyDescent="0.35">
      <c r="A6" s="285">
        <f>'T. Generadora'!A171</f>
        <v>169</v>
      </c>
      <c r="B6" s="285">
        <f>'T. Generadora'!B171</f>
        <v>201</v>
      </c>
      <c r="C6" s="285">
        <f>+'T. Generadora'!C171</f>
        <v>2</v>
      </c>
      <c r="D6" s="285" t="str">
        <f>'T. Generadora'!D171</f>
        <v>Port</v>
      </c>
      <c r="E6" s="285">
        <f>'T. Generadora'!E171</f>
        <v>2</v>
      </c>
      <c r="F6" s="286" t="str">
        <f>'T. Generadora'!G171</f>
        <v>1 P</v>
      </c>
      <c r="G6" s="286">
        <f>'T. Generadora'!H171</f>
        <v>71</v>
      </c>
      <c r="H6" s="286">
        <f>'T. Generadora'!I171</f>
        <v>18</v>
      </c>
      <c r="I6" s="286">
        <f>'T. Generadora'!J171</f>
        <v>0</v>
      </c>
      <c r="J6" s="286">
        <f>+'T. Generadora'!K171</f>
        <v>0</v>
      </c>
      <c r="K6" s="287">
        <f>'T. Generadora'!L171</f>
        <v>89</v>
      </c>
      <c r="L6" s="287">
        <f>'T. Generadora'!M171</f>
        <v>2</v>
      </c>
      <c r="M6" s="288">
        <f>'T. Generadora'!N171</f>
        <v>2</v>
      </c>
      <c r="N6" s="287">
        <f>'T. Generadora'!T171</f>
        <v>2</v>
      </c>
      <c r="O6" s="287">
        <f>'T. Generadora'!O171</f>
        <v>0</v>
      </c>
      <c r="P6" s="287">
        <f>'T. Generadora'!Q171</f>
        <v>0</v>
      </c>
      <c r="Q6" s="287">
        <f>'T. Generadora'!U171</f>
        <v>0</v>
      </c>
      <c r="R6" s="287">
        <f>'T. Generadora'!V171</f>
        <v>0</v>
      </c>
      <c r="S6" s="289">
        <f>'T. Generadora'!AT171</f>
        <v>3910000</v>
      </c>
      <c r="T6" s="289">
        <f>+'T. Generadora'!AP171</f>
        <v>39887.6404494382</v>
      </c>
      <c r="U6" s="285" t="str">
        <f>'Control Ventas'!D170</f>
        <v>X Vender</v>
      </c>
    </row>
    <row r="7" spans="1:26" ht="14.25" customHeight="1" x14ac:dyDescent="0.35">
      <c r="A7" s="285">
        <f>'T. Generadora'!A172</f>
        <v>170</v>
      </c>
      <c r="B7" s="285">
        <f>'T. Generadora'!B172</f>
        <v>202</v>
      </c>
      <c r="C7" s="285">
        <f>+'T. Generadora'!C172</f>
        <v>2</v>
      </c>
      <c r="D7" s="285" t="str">
        <f>'T. Generadora'!D172</f>
        <v>Port</v>
      </c>
      <c r="E7" s="285">
        <f>'T. Generadora'!E172</f>
        <v>2</v>
      </c>
      <c r="F7" s="286" t="str">
        <f>'T. Generadora'!G172</f>
        <v>2 P</v>
      </c>
      <c r="G7" s="286">
        <f>'T. Generadora'!H172</f>
        <v>53</v>
      </c>
      <c r="H7" s="286">
        <f>'T. Generadora'!I172</f>
        <v>6</v>
      </c>
      <c r="I7" s="286">
        <f>'T. Generadora'!J172</f>
        <v>0</v>
      </c>
      <c r="J7" s="286">
        <f>+'T. Generadora'!K172</f>
        <v>0</v>
      </c>
      <c r="K7" s="287">
        <f>'T. Generadora'!L172</f>
        <v>59</v>
      </c>
      <c r="L7" s="287">
        <f>'T. Generadora'!M172</f>
        <v>1</v>
      </c>
      <c r="M7" s="288">
        <f>'T. Generadora'!N172</f>
        <v>1</v>
      </c>
      <c r="N7" s="287">
        <f>'T. Generadora'!T172</f>
        <v>1</v>
      </c>
      <c r="O7" s="287">
        <f>'T. Generadora'!O172</f>
        <v>0</v>
      </c>
      <c r="P7" s="287">
        <f>'T. Generadora'!Q172</f>
        <v>0</v>
      </c>
      <c r="Q7" s="287">
        <f>'T. Generadora'!U172</f>
        <v>0</v>
      </c>
      <c r="R7" s="287">
        <f>'T. Generadora'!V172</f>
        <v>0</v>
      </c>
      <c r="S7" s="289">
        <f>'T. Generadora'!AT172</f>
        <v>2880000</v>
      </c>
      <c r="T7" s="289">
        <f>+'T. Generadora'!AP172</f>
        <v>44237.288135593219</v>
      </c>
      <c r="U7" s="285" t="str">
        <f>'Control Ventas'!D171</f>
        <v>X Vender</v>
      </c>
    </row>
    <row r="8" spans="1:26" ht="14.25" customHeight="1" x14ac:dyDescent="0.35">
      <c r="A8" s="285">
        <f>'T. Generadora'!A173</f>
        <v>171</v>
      </c>
      <c r="B8" s="285">
        <f>'T. Generadora'!B173</f>
        <v>203</v>
      </c>
      <c r="C8" s="285">
        <f>+'T. Generadora'!C173</f>
        <v>2</v>
      </c>
      <c r="D8" s="285" t="str">
        <f>'T. Generadora'!D173</f>
        <v>Port</v>
      </c>
      <c r="E8" s="285">
        <f>'T. Generadora'!E173</f>
        <v>2</v>
      </c>
      <c r="F8" s="286" t="str">
        <f>'T. Generadora'!G173</f>
        <v>3 P</v>
      </c>
      <c r="G8" s="286">
        <f>'T. Generadora'!H173</f>
        <v>53</v>
      </c>
      <c r="H8" s="286">
        <f>'T. Generadora'!I173</f>
        <v>11</v>
      </c>
      <c r="I8" s="286">
        <f>'T. Generadora'!J173</f>
        <v>0</v>
      </c>
      <c r="J8" s="286">
        <f>+'T. Generadora'!K173</f>
        <v>0</v>
      </c>
      <c r="K8" s="287">
        <f>'T. Generadora'!L173</f>
        <v>64</v>
      </c>
      <c r="L8" s="287">
        <f>'T. Generadora'!M173</f>
        <v>2</v>
      </c>
      <c r="M8" s="288">
        <f>'T. Generadora'!N173</f>
        <v>2</v>
      </c>
      <c r="N8" s="287">
        <f>'T. Generadora'!T173</f>
        <v>1</v>
      </c>
      <c r="O8" s="287">
        <f>'T. Generadora'!O173</f>
        <v>0</v>
      </c>
      <c r="P8" s="287">
        <f>'T. Generadora'!Q173</f>
        <v>0</v>
      </c>
      <c r="Q8" s="287">
        <f>'T. Generadora'!U173</f>
        <v>0</v>
      </c>
      <c r="R8" s="287">
        <f>'T. Generadora'!V173</f>
        <v>0</v>
      </c>
      <c r="S8" s="289">
        <f>'T. Generadora'!AT173</f>
        <v>3010000</v>
      </c>
      <c r="T8" s="289">
        <f>+'T. Generadora'!AP173</f>
        <v>42656.25</v>
      </c>
      <c r="U8" s="285" t="str">
        <f>'Control Ventas'!D172</f>
        <v>X Vender</v>
      </c>
    </row>
    <row r="9" spans="1:26" ht="14.25" customHeight="1" x14ac:dyDescent="0.35">
      <c r="A9" s="285">
        <f>'T. Generadora'!A174</f>
        <v>172</v>
      </c>
      <c r="B9" s="285">
        <f>'T. Generadora'!B174</f>
        <v>204</v>
      </c>
      <c r="C9" s="285">
        <f>+'T. Generadora'!C174</f>
        <v>2</v>
      </c>
      <c r="D9" s="285" t="str">
        <f>'T. Generadora'!D174</f>
        <v>Port</v>
      </c>
      <c r="E9" s="285">
        <f>'T. Generadora'!E174</f>
        <v>2</v>
      </c>
      <c r="F9" s="286" t="str">
        <f>'T. Generadora'!G174</f>
        <v>4 P</v>
      </c>
      <c r="G9" s="286">
        <f>'T. Generadora'!H174</f>
        <v>61</v>
      </c>
      <c r="H9" s="286">
        <f>'T. Generadora'!I174</f>
        <v>3</v>
      </c>
      <c r="I9" s="286">
        <f>'T. Generadora'!J174</f>
        <v>0</v>
      </c>
      <c r="J9" s="286">
        <f>+'T. Generadora'!K174</f>
        <v>0</v>
      </c>
      <c r="K9" s="287">
        <f>'T. Generadora'!L174</f>
        <v>64</v>
      </c>
      <c r="L9" s="287">
        <f>'T. Generadora'!M174</f>
        <v>2</v>
      </c>
      <c r="M9" s="288">
        <f>'T. Generadora'!N174</f>
        <v>2</v>
      </c>
      <c r="N9" s="287">
        <f>'T. Generadora'!T174</f>
        <v>1</v>
      </c>
      <c r="O9" s="287">
        <f>'T. Generadora'!O174</f>
        <v>0</v>
      </c>
      <c r="P9" s="287">
        <f>'T. Generadora'!Q174</f>
        <v>0</v>
      </c>
      <c r="Q9" s="287">
        <f>'T. Generadora'!U174</f>
        <v>0</v>
      </c>
      <c r="R9" s="287">
        <f>'T. Generadora'!V174</f>
        <v>0</v>
      </c>
      <c r="S9" s="289">
        <f>'T. Generadora'!AT174</f>
        <v>3050000</v>
      </c>
      <c r="T9" s="289">
        <f>+'T. Generadora'!AP174</f>
        <v>43281.25</v>
      </c>
      <c r="U9" s="285" t="str">
        <f>'Control Ventas'!D173</f>
        <v>X Vender</v>
      </c>
    </row>
    <row r="10" spans="1:26" ht="14.25" customHeight="1" x14ac:dyDescent="0.35">
      <c r="A10" s="285">
        <f>'T. Generadora'!A175</f>
        <v>173</v>
      </c>
      <c r="B10" s="285">
        <f>'T. Generadora'!B175</f>
        <v>301</v>
      </c>
      <c r="C10" s="285">
        <f>+'T. Generadora'!C175</f>
        <v>2</v>
      </c>
      <c r="D10" s="285" t="str">
        <f>'T. Generadora'!D175</f>
        <v>Port</v>
      </c>
      <c r="E10" s="285">
        <f>'T. Generadora'!E175</f>
        <v>3</v>
      </c>
      <c r="F10" s="286" t="str">
        <f>'T. Generadora'!G175</f>
        <v>1 P</v>
      </c>
      <c r="G10" s="286">
        <f>'T. Generadora'!H175</f>
        <v>71</v>
      </c>
      <c r="H10" s="286">
        <f>'T. Generadora'!I175</f>
        <v>18</v>
      </c>
      <c r="I10" s="286">
        <f>'T. Generadora'!J175</f>
        <v>0</v>
      </c>
      <c r="J10" s="286">
        <f>+'T. Generadora'!K175</f>
        <v>0</v>
      </c>
      <c r="K10" s="287">
        <f>'T. Generadora'!L175</f>
        <v>89</v>
      </c>
      <c r="L10" s="287">
        <f>'T. Generadora'!M175</f>
        <v>2</v>
      </c>
      <c r="M10" s="288">
        <f>'T. Generadora'!N175</f>
        <v>2</v>
      </c>
      <c r="N10" s="287">
        <f>'T. Generadora'!T175</f>
        <v>2</v>
      </c>
      <c r="O10" s="287">
        <f>'T. Generadora'!O175</f>
        <v>0</v>
      </c>
      <c r="P10" s="287">
        <f>'T. Generadora'!Q175</f>
        <v>0</v>
      </c>
      <c r="Q10" s="287">
        <f>'T. Generadora'!U175</f>
        <v>0</v>
      </c>
      <c r="R10" s="287">
        <f>'T. Generadora'!V175</f>
        <v>0</v>
      </c>
      <c r="S10" s="289">
        <f>'T. Generadora'!AT175</f>
        <v>3940000</v>
      </c>
      <c r="T10" s="289">
        <f>+'T. Generadora'!AP175</f>
        <v>40224.719101123599</v>
      </c>
      <c r="U10" s="285" t="str">
        <f>'Control Ventas'!D174</f>
        <v>X Vender</v>
      </c>
    </row>
    <row r="11" spans="1:26" ht="14.25" customHeight="1" x14ac:dyDescent="0.35">
      <c r="A11" s="285">
        <f>'T. Generadora'!A176</f>
        <v>174</v>
      </c>
      <c r="B11" s="285">
        <f>'T. Generadora'!B176</f>
        <v>302</v>
      </c>
      <c r="C11" s="285">
        <f>+'T. Generadora'!C176</f>
        <v>2</v>
      </c>
      <c r="D11" s="285" t="str">
        <f>'T. Generadora'!D176</f>
        <v>Port</v>
      </c>
      <c r="E11" s="285">
        <f>'T. Generadora'!E176</f>
        <v>3</v>
      </c>
      <c r="F11" s="286" t="str">
        <f>'T. Generadora'!G176</f>
        <v>2 P</v>
      </c>
      <c r="G11" s="286">
        <f>'T. Generadora'!H176</f>
        <v>53</v>
      </c>
      <c r="H11" s="286">
        <f>'T. Generadora'!I176</f>
        <v>6</v>
      </c>
      <c r="I11" s="286">
        <f>'T. Generadora'!J176</f>
        <v>0</v>
      </c>
      <c r="J11" s="286">
        <f>+'T. Generadora'!K176</f>
        <v>0</v>
      </c>
      <c r="K11" s="287">
        <f>'T. Generadora'!L176</f>
        <v>59</v>
      </c>
      <c r="L11" s="287">
        <f>'T. Generadora'!M176</f>
        <v>1</v>
      </c>
      <c r="M11" s="288">
        <f>'T. Generadora'!N176</f>
        <v>1</v>
      </c>
      <c r="N11" s="287">
        <f>'T. Generadora'!T176</f>
        <v>1</v>
      </c>
      <c r="O11" s="287">
        <f>'T. Generadora'!O176</f>
        <v>0</v>
      </c>
      <c r="P11" s="287">
        <f>'T. Generadora'!Q176</f>
        <v>0</v>
      </c>
      <c r="Q11" s="287">
        <f>'T. Generadora'!U176</f>
        <v>0</v>
      </c>
      <c r="R11" s="287">
        <f>'T. Generadora'!V176</f>
        <v>0</v>
      </c>
      <c r="S11" s="289">
        <f>'T. Generadora'!AT176</f>
        <v>2910000</v>
      </c>
      <c r="T11" s="289">
        <f>+'T. Generadora'!AP176</f>
        <v>44745.762711864409</v>
      </c>
      <c r="U11" s="285" t="str">
        <f>'Control Ventas'!D175</f>
        <v>X Vender</v>
      </c>
    </row>
    <row r="12" spans="1:26" ht="14.25" customHeight="1" x14ac:dyDescent="0.35">
      <c r="A12" s="285">
        <f>'T. Generadora'!A177</f>
        <v>175</v>
      </c>
      <c r="B12" s="285">
        <f>'T. Generadora'!B177</f>
        <v>303</v>
      </c>
      <c r="C12" s="285">
        <f>+'T. Generadora'!C177</f>
        <v>2</v>
      </c>
      <c r="D12" s="285" t="str">
        <f>'T. Generadora'!D177</f>
        <v>Port</v>
      </c>
      <c r="E12" s="285">
        <f>'T. Generadora'!E177</f>
        <v>3</v>
      </c>
      <c r="F12" s="286" t="str">
        <f>'T. Generadora'!G177</f>
        <v>3 P</v>
      </c>
      <c r="G12" s="286">
        <f>'T. Generadora'!H177</f>
        <v>53</v>
      </c>
      <c r="H12" s="286">
        <f>'T. Generadora'!I177</f>
        <v>11</v>
      </c>
      <c r="I12" s="286">
        <f>'T. Generadora'!J177</f>
        <v>0</v>
      </c>
      <c r="J12" s="286">
        <f>+'T. Generadora'!K177</f>
        <v>0</v>
      </c>
      <c r="K12" s="287">
        <f>'T. Generadora'!L177</f>
        <v>64</v>
      </c>
      <c r="L12" s="287">
        <f>'T. Generadora'!M177</f>
        <v>2</v>
      </c>
      <c r="M12" s="288">
        <f>'T. Generadora'!N177</f>
        <v>2</v>
      </c>
      <c r="N12" s="287">
        <f>'T. Generadora'!T177</f>
        <v>1</v>
      </c>
      <c r="O12" s="287">
        <f>'T. Generadora'!O177</f>
        <v>0</v>
      </c>
      <c r="P12" s="287">
        <f>'T. Generadora'!Q177</f>
        <v>0</v>
      </c>
      <c r="Q12" s="287">
        <f>'T. Generadora'!U177</f>
        <v>0</v>
      </c>
      <c r="R12" s="287">
        <f>'T. Generadora'!V177</f>
        <v>0</v>
      </c>
      <c r="S12" s="289">
        <f>'T. Generadora'!AT177</f>
        <v>3040000</v>
      </c>
      <c r="T12" s="289">
        <f>+'T. Generadora'!AP177</f>
        <v>43125</v>
      </c>
      <c r="U12" s="285" t="str">
        <f>'Control Ventas'!D176</f>
        <v>X Vender</v>
      </c>
    </row>
    <row r="13" spans="1:26" ht="14.25" customHeight="1" x14ac:dyDescent="0.35">
      <c r="A13" s="285">
        <f>'T. Generadora'!A178</f>
        <v>176</v>
      </c>
      <c r="B13" s="285">
        <f>'T. Generadora'!B178</f>
        <v>304</v>
      </c>
      <c r="C13" s="285">
        <f>+'T. Generadora'!C178</f>
        <v>2</v>
      </c>
      <c r="D13" s="285" t="str">
        <f>'T. Generadora'!D178</f>
        <v>Port</v>
      </c>
      <c r="E13" s="285">
        <f>'T. Generadora'!E178</f>
        <v>3</v>
      </c>
      <c r="F13" s="286" t="str">
        <f>'T. Generadora'!G178</f>
        <v>4 P</v>
      </c>
      <c r="G13" s="286">
        <f>'T. Generadora'!H178</f>
        <v>61</v>
      </c>
      <c r="H13" s="286">
        <f>'T. Generadora'!I178</f>
        <v>3</v>
      </c>
      <c r="I13" s="286">
        <f>'T. Generadora'!J178</f>
        <v>0</v>
      </c>
      <c r="J13" s="286">
        <f>+'T. Generadora'!K178</f>
        <v>0</v>
      </c>
      <c r="K13" s="287">
        <f>'T. Generadora'!L178</f>
        <v>64</v>
      </c>
      <c r="L13" s="287">
        <f>'T. Generadora'!M178</f>
        <v>2</v>
      </c>
      <c r="M13" s="288">
        <f>'T. Generadora'!N178</f>
        <v>2</v>
      </c>
      <c r="N13" s="287">
        <f>'T. Generadora'!T178</f>
        <v>1</v>
      </c>
      <c r="O13" s="287">
        <f>'T. Generadora'!O178</f>
        <v>0</v>
      </c>
      <c r="P13" s="287">
        <f>'T. Generadora'!Q178</f>
        <v>0</v>
      </c>
      <c r="Q13" s="287">
        <f>'T. Generadora'!U178</f>
        <v>0</v>
      </c>
      <c r="R13" s="287">
        <f>'T. Generadora'!V178</f>
        <v>0</v>
      </c>
      <c r="S13" s="289">
        <f>'T. Generadora'!AT178</f>
        <v>3070000</v>
      </c>
      <c r="T13" s="289">
        <f>+'T. Generadora'!AP178</f>
        <v>43593.75</v>
      </c>
      <c r="U13" s="285" t="str">
        <f>'Control Ventas'!D177</f>
        <v>X Vender</v>
      </c>
    </row>
    <row r="14" spans="1:26" ht="14.25" customHeight="1" x14ac:dyDescent="0.35">
      <c r="A14" s="285">
        <f>'T. Generadora'!A179</f>
        <v>177</v>
      </c>
      <c r="B14" s="285">
        <f>'T. Generadora'!B179</f>
        <v>401</v>
      </c>
      <c r="C14" s="285">
        <f>+'T. Generadora'!C179</f>
        <v>2</v>
      </c>
      <c r="D14" s="285" t="str">
        <f>'T. Generadora'!D179</f>
        <v>Port</v>
      </c>
      <c r="E14" s="285">
        <f>'T. Generadora'!E179</f>
        <v>4</v>
      </c>
      <c r="F14" s="286" t="str">
        <f>'T. Generadora'!G179</f>
        <v>1 P</v>
      </c>
      <c r="G14" s="286">
        <f>'T. Generadora'!H179</f>
        <v>71</v>
      </c>
      <c r="H14" s="286">
        <f>'T. Generadora'!I179</f>
        <v>18</v>
      </c>
      <c r="I14" s="286">
        <f>'T. Generadora'!J179</f>
        <v>0</v>
      </c>
      <c r="J14" s="286">
        <f>+'T. Generadora'!K179</f>
        <v>0</v>
      </c>
      <c r="K14" s="287">
        <f>'T. Generadora'!L179</f>
        <v>89</v>
      </c>
      <c r="L14" s="287">
        <f>'T. Generadora'!M179</f>
        <v>2</v>
      </c>
      <c r="M14" s="288">
        <f>'T. Generadora'!N179</f>
        <v>2</v>
      </c>
      <c r="N14" s="287">
        <f>'T. Generadora'!T179</f>
        <v>2</v>
      </c>
      <c r="O14" s="287">
        <f>'T. Generadora'!O179</f>
        <v>0</v>
      </c>
      <c r="P14" s="287">
        <f>'T. Generadora'!Q179</f>
        <v>0</v>
      </c>
      <c r="Q14" s="287">
        <f>'T. Generadora'!U179</f>
        <v>0</v>
      </c>
      <c r="R14" s="287">
        <f>'T. Generadora'!V179</f>
        <v>0</v>
      </c>
      <c r="S14" s="289">
        <f>'T. Generadora'!AT179</f>
        <v>3990000</v>
      </c>
      <c r="T14" s="289">
        <f>+'T. Generadora'!AP179</f>
        <v>40674.15730337079</v>
      </c>
      <c r="U14" s="285" t="str">
        <f>'Control Ventas'!D178</f>
        <v>X Vender</v>
      </c>
    </row>
    <row r="15" spans="1:26" ht="14.25" customHeight="1" x14ac:dyDescent="0.35">
      <c r="A15" s="285">
        <f>'T. Generadora'!A180</f>
        <v>178</v>
      </c>
      <c r="B15" s="285">
        <f>'T. Generadora'!B180</f>
        <v>402</v>
      </c>
      <c r="C15" s="285">
        <f>+'T. Generadora'!C180</f>
        <v>2</v>
      </c>
      <c r="D15" s="285" t="str">
        <f>'T. Generadora'!D180</f>
        <v>Port</v>
      </c>
      <c r="E15" s="285">
        <f>'T. Generadora'!E180</f>
        <v>4</v>
      </c>
      <c r="F15" s="286" t="str">
        <f>'T. Generadora'!G180</f>
        <v>2 P</v>
      </c>
      <c r="G15" s="286">
        <f>'T. Generadora'!H180</f>
        <v>53</v>
      </c>
      <c r="H15" s="286">
        <f>'T. Generadora'!I180</f>
        <v>6</v>
      </c>
      <c r="I15" s="286">
        <f>'T. Generadora'!J180</f>
        <v>0</v>
      </c>
      <c r="J15" s="286">
        <f>+'T. Generadora'!K180</f>
        <v>0</v>
      </c>
      <c r="K15" s="287">
        <f>'T. Generadora'!L180</f>
        <v>59</v>
      </c>
      <c r="L15" s="287">
        <f>'T. Generadora'!M180</f>
        <v>1</v>
      </c>
      <c r="M15" s="288">
        <f>'T. Generadora'!N180</f>
        <v>1</v>
      </c>
      <c r="N15" s="287">
        <f>'T. Generadora'!T180</f>
        <v>1</v>
      </c>
      <c r="O15" s="287">
        <f>'T. Generadora'!O180</f>
        <v>0</v>
      </c>
      <c r="P15" s="287">
        <f>'T. Generadora'!Q180</f>
        <v>0</v>
      </c>
      <c r="Q15" s="287">
        <f>'T. Generadora'!U180</f>
        <v>0</v>
      </c>
      <c r="R15" s="287">
        <f>'T. Generadora'!V180</f>
        <v>0</v>
      </c>
      <c r="S15" s="289">
        <f>'T. Generadora'!AT180</f>
        <v>2940000</v>
      </c>
      <c r="T15" s="289">
        <f>+'T. Generadora'!AP180</f>
        <v>45254.237288135591</v>
      </c>
      <c r="U15" s="285" t="str">
        <f>'Control Ventas'!D179</f>
        <v>X Vender</v>
      </c>
    </row>
    <row r="16" spans="1:26" ht="14.25" customHeight="1" x14ac:dyDescent="0.35">
      <c r="A16" s="285">
        <f>'T. Generadora'!A181</f>
        <v>179</v>
      </c>
      <c r="B16" s="285">
        <f>'T. Generadora'!B181</f>
        <v>403</v>
      </c>
      <c r="C16" s="285">
        <f>+'T. Generadora'!C181</f>
        <v>2</v>
      </c>
      <c r="D16" s="285" t="str">
        <f>'T. Generadora'!D181</f>
        <v>Port</v>
      </c>
      <c r="E16" s="285">
        <f>'T. Generadora'!E181</f>
        <v>4</v>
      </c>
      <c r="F16" s="286" t="str">
        <f>'T. Generadora'!G181</f>
        <v>3 P</v>
      </c>
      <c r="G16" s="286">
        <f>'T. Generadora'!H181</f>
        <v>53</v>
      </c>
      <c r="H16" s="286">
        <f>'T. Generadora'!I181</f>
        <v>11</v>
      </c>
      <c r="I16" s="286">
        <f>'T. Generadora'!J181</f>
        <v>0</v>
      </c>
      <c r="J16" s="286">
        <f>+'T. Generadora'!K181</f>
        <v>0</v>
      </c>
      <c r="K16" s="287">
        <f>'T. Generadora'!L181</f>
        <v>64</v>
      </c>
      <c r="L16" s="287">
        <f>'T. Generadora'!M181</f>
        <v>2</v>
      </c>
      <c r="M16" s="288">
        <f>'T. Generadora'!N181</f>
        <v>2</v>
      </c>
      <c r="N16" s="287">
        <f>'T. Generadora'!T181</f>
        <v>1</v>
      </c>
      <c r="O16" s="287">
        <f>'T. Generadora'!O181</f>
        <v>0</v>
      </c>
      <c r="P16" s="287">
        <f>'T. Generadora'!Q181</f>
        <v>0</v>
      </c>
      <c r="Q16" s="287">
        <f>'T. Generadora'!U181</f>
        <v>0</v>
      </c>
      <c r="R16" s="287">
        <f>'T. Generadora'!V181</f>
        <v>0</v>
      </c>
      <c r="S16" s="289">
        <f>'T. Generadora'!AT181</f>
        <v>3060000</v>
      </c>
      <c r="T16" s="289">
        <f>+'T. Generadora'!AP181</f>
        <v>43437.5</v>
      </c>
      <c r="U16" s="285" t="str">
        <f>'Control Ventas'!D180</f>
        <v>X Vender</v>
      </c>
    </row>
    <row r="17" spans="1:21" ht="14.25" customHeight="1" x14ac:dyDescent="0.35">
      <c r="A17" s="285">
        <f>'T. Generadora'!A182</f>
        <v>180</v>
      </c>
      <c r="B17" s="285">
        <f>'T. Generadora'!B182</f>
        <v>404</v>
      </c>
      <c r="C17" s="285">
        <f>+'T. Generadora'!C182</f>
        <v>2</v>
      </c>
      <c r="D17" s="285" t="str">
        <f>'T. Generadora'!D182</f>
        <v>Port</v>
      </c>
      <c r="E17" s="285">
        <f>'T. Generadora'!E182</f>
        <v>4</v>
      </c>
      <c r="F17" s="286" t="str">
        <f>'T. Generadora'!G182</f>
        <v>4 P</v>
      </c>
      <c r="G17" s="286">
        <f>'T. Generadora'!H182</f>
        <v>61</v>
      </c>
      <c r="H17" s="286">
        <f>'T. Generadora'!I182</f>
        <v>3</v>
      </c>
      <c r="I17" s="286">
        <f>'T. Generadora'!J182</f>
        <v>0</v>
      </c>
      <c r="J17" s="286">
        <f>+'T. Generadora'!K182</f>
        <v>0</v>
      </c>
      <c r="K17" s="287">
        <f>'T. Generadora'!L182</f>
        <v>64</v>
      </c>
      <c r="L17" s="287">
        <f>'T. Generadora'!M182</f>
        <v>2</v>
      </c>
      <c r="M17" s="288">
        <f>'T. Generadora'!N182</f>
        <v>2</v>
      </c>
      <c r="N17" s="287">
        <f>'T. Generadora'!T182</f>
        <v>1</v>
      </c>
      <c r="O17" s="287">
        <f>'T. Generadora'!O182</f>
        <v>0</v>
      </c>
      <c r="P17" s="287">
        <f>'T. Generadora'!Q182</f>
        <v>0</v>
      </c>
      <c r="Q17" s="287">
        <f>'T. Generadora'!U182</f>
        <v>0</v>
      </c>
      <c r="R17" s="287">
        <f>'T. Generadora'!V182</f>
        <v>0</v>
      </c>
      <c r="S17" s="289">
        <f>'T. Generadora'!AT182</f>
        <v>3110000</v>
      </c>
      <c r="T17" s="289">
        <f>+'T. Generadora'!AP182</f>
        <v>44062.5</v>
      </c>
      <c r="U17" s="285" t="str">
        <f>'Control Ventas'!D181</f>
        <v>X Vender</v>
      </c>
    </row>
    <row r="18" spans="1:21" ht="14.25" customHeight="1" x14ac:dyDescent="0.35">
      <c r="A18" s="285">
        <f>'T. Generadora'!A183</f>
        <v>181</v>
      </c>
      <c r="B18" s="285">
        <f>'T. Generadora'!B183</f>
        <v>501</v>
      </c>
      <c r="C18" s="285">
        <f>+'T. Generadora'!C183</f>
        <v>2</v>
      </c>
      <c r="D18" s="285" t="str">
        <f>'T. Generadora'!D183</f>
        <v>Port</v>
      </c>
      <c r="E18" s="285">
        <f>'T. Generadora'!E183</f>
        <v>5</v>
      </c>
      <c r="F18" s="286" t="str">
        <f>'T. Generadora'!G183</f>
        <v>1 P</v>
      </c>
      <c r="G18" s="286">
        <f>'T. Generadora'!H183</f>
        <v>71</v>
      </c>
      <c r="H18" s="286">
        <f>'T. Generadora'!I183</f>
        <v>18</v>
      </c>
      <c r="I18" s="286">
        <f>'T. Generadora'!J183</f>
        <v>0</v>
      </c>
      <c r="J18" s="286">
        <f>+'T. Generadora'!K183</f>
        <v>0</v>
      </c>
      <c r="K18" s="287">
        <f>'T. Generadora'!L183</f>
        <v>89</v>
      </c>
      <c r="L18" s="287">
        <f>'T. Generadora'!M183</f>
        <v>2</v>
      </c>
      <c r="M18" s="288">
        <f>'T. Generadora'!N183</f>
        <v>2</v>
      </c>
      <c r="N18" s="287">
        <f>'T. Generadora'!T183</f>
        <v>2</v>
      </c>
      <c r="O18" s="287">
        <f>'T. Generadora'!O183</f>
        <v>0</v>
      </c>
      <c r="P18" s="287">
        <f>'T. Generadora'!Q183</f>
        <v>0</v>
      </c>
      <c r="Q18" s="287">
        <f>'T. Generadora'!U183</f>
        <v>0</v>
      </c>
      <c r="R18" s="287">
        <f>'T. Generadora'!V183</f>
        <v>0</v>
      </c>
      <c r="S18" s="289">
        <f>'T. Generadora'!AT183</f>
        <v>4020000</v>
      </c>
      <c r="T18" s="289">
        <f>+'T. Generadora'!AP183</f>
        <v>41011.235955056181</v>
      </c>
      <c r="U18" s="285" t="str">
        <f>'Control Ventas'!D182</f>
        <v>X Vender</v>
      </c>
    </row>
    <row r="19" spans="1:21" ht="14.25" customHeight="1" x14ac:dyDescent="0.35">
      <c r="A19" s="285">
        <f>'T. Generadora'!A184</f>
        <v>182</v>
      </c>
      <c r="B19" s="285">
        <f>'T. Generadora'!B184</f>
        <v>502</v>
      </c>
      <c r="C19" s="285">
        <f>+'T. Generadora'!C184</f>
        <v>2</v>
      </c>
      <c r="D19" s="285" t="str">
        <f>'T. Generadora'!D184</f>
        <v>Port</v>
      </c>
      <c r="E19" s="285">
        <f>'T. Generadora'!E184</f>
        <v>5</v>
      </c>
      <c r="F19" s="286" t="str">
        <f>'T. Generadora'!G184</f>
        <v>2 P</v>
      </c>
      <c r="G19" s="286">
        <f>'T. Generadora'!H184</f>
        <v>53</v>
      </c>
      <c r="H19" s="286">
        <f>'T. Generadora'!I184</f>
        <v>6</v>
      </c>
      <c r="I19" s="286">
        <f>'T. Generadora'!J184</f>
        <v>0</v>
      </c>
      <c r="J19" s="286">
        <f>+'T. Generadora'!K184</f>
        <v>0</v>
      </c>
      <c r="K19" s="287">
        <f>'T. Generadora'!L184</f>
        <v>59</v>
      </c>
      <c r="L19" s="287">
        <f>'T. Generadora'!M184</f>
        <v>1</v>
      </c>
      <c r="M19" s="288">
        <f>'T. Generadora'!N184</f>
        <v>1</v>
      </c>
      <c r="N19" s="287">
        <f>'T. Generadora'!T184</f>
        <v>1</v>
      </c>
      <c r="O19" s="287">
        <f>'T. Generadora'!O184</f>
        <v>0</v>
      </c>
      <c r="P19" s="287">
        <f>'T. Generadora'!Q184</f>
        <v>0</v>
      </c>
      <c r="Q19" s="287">
        <f>'T. Generadora'!U184</f>
        <v>0</v>
      </c>
      <c r="R19" s="287">
        <f>'T. Generadora'!V184</f>
        <v>0</v>
      </c>
      <c r="S19" s="289">
        <f>'T. Generadora'!AT184</f>
        <v>2960000</v>
      </c>
      <c r="T19" s="289">
        <f>+'T. Generadora'!AP184</f>
        <v>45593.220338983054</v>
      </c>
      <c r="U19" s="285" t="str">
        <f>'Control Ventas'!D183</f>
        <v>X Vender</v>
      </c>
    </row>
    <row r="20" spans="1:21" ht="14.25" customHeight="1" x14ac:dyDescent="0.35">
      <c r="A20" s="285">
        <f>'T. Generadora'!A185</f>
        <v>183</v>
      </c>
      <c r="B20" s="285">
        <f>'T. Generadora'!B185</f>
        <v>503</v>
      </c>
      <c r="C20" s="285">
        <f>+'T. Generadora'!C185</f>
        <v>2</v>
      </c>
      <c r="D20" s="285" t="str">
        <f>'T. Generadora'!D185</f>
        <v>Port</v>
      </c>
      <c r="E20" s="285">
        <f>'T. Generadora'!E185</f>
        <v>5</v>
      </c>
      <c r="F20" s="286" t="str">
        <f>'T. Generadora'!G185</f>
        <v>3 P</v>
      </c>
      <c r="G20" s="286">
        <f>'T. Generadora'!H185</f>
        <v>53</v>
      </c>
      <c r="H20" s="286">
        <f>'T. Generadora'!I185</f>
        <v>11</v>
      </c>
      <c r="I20" s="286">
        <f>'T. Generadora'!J185</f>
        <v>0</v>
      </c>
      <c r="J20" s="286">
        <f>+'T. Generadora'!K185</f>
        <v>0</v>
      </c>
      <c r="K20" s="287">
        <f>'T. Generadora'!L185</f>
        <v>64</v>
      </c>
      <c r="L20" s="287">
        <f>'T. Generadora'!M185</f>
        <v>2</v>
      </c>
      <c r="M20" s="288">
        <f>'T. Generadora'!N185</f>
        <v>2</v>
      </c>
      <c r="N20" s="287">
        <f>'T. Generadora'!T185</f>
        <v>1</v>
      </c>
      <c r="O20" s="287">
        <f>'T. Generadora'!O185</f>
        <v>0</v>
      </c>
      <c r="P20" s="287">
        <f>'T. Generadora'!Q185</f>
        <v>0</v>
      </c>
      <c r="Q20" s="287">
        <f>'T. Generadora'!U185</f>
        <v>0</v>
      </c>
      <c r="R20" s="287">
        <f>'T. Generadora'!V185</f>
        <v>0</v>
      </c>
      <c r="S20" s="289">
        <f>'T. Generadora'!AT185</f>
        <v>3100000</v>
      </c>
      <c r="T20" s="289">
        <f>+'T. Generadora'!AP185</f>
        <v>43906.25</v>
      </c>
      <c r="U20" s="285" t="str">
        <f>'Control Ventas'!D184</f>
        <v>X Vender</v>
      </c>
    </row>
    <row r="21" spans="1:21" ht="14.25" customHeight="1" x14ac:dyDescent="0.35">
      <c r="A21" s="285">
        <f>'T. Generadora'!A186</f>
        <v>184</v>
      </c>
      <c r="B21" s="285">
        <f>'T. Generadora'!B186</f>
        <v>504</v>
      </c>
      <c r="C21" s="285">
        <f>+'T. Generadora'!C186</f>
        <v>2</v>
      </c>
      <c r="D21" s="285" t="str">
        <f>'T. Generadora'!D186</f>
        <v>Port</v>
      </c>
      <c r="E21" s="285">
        <f>'T. Generadora'!E186</f>
        <v>5</v>
      </c>
      <c r="F21" s="286" t="str">
        <f>'T. Generadora'!G186</f>
        <v>4 P</v>
      </c>
      <c r="G21" s="286">
        <f>'T. Generadora'!H186</f>
        <v>61</v>
      </c>
      <c r="H21" s="286">
        <f>'T. Generadora'!I186</f>
        <v>3</v>
      </c>
      <c r="I21" s="286">
        <f>'T. Generadora'!J186</f>
        <v>0</v>
      </c>
      <c r="J21" s="286">
        <f>+'T. Generadora'!K186</f>
        <v>0</v>
      </c>
      <c r="K21" s="287">
        <f>'T. Generadora'!L186</f>
        <v>64</v>
      </c>
      <c r="L21" s="287">
        <f>'T. Generadora'!M186</f>
        <v>2</v>
      </c>
      <c r="M21" s="288">
        <f>'T. Generadora'!N186</f>
        <v>2</v>
      </c>
      <c r="N21" s="287">
        <f>'T. Generadora'!T186</f>
        <v>1</v>
      </c>
      <c r="O21" s="287">
        <f>'T. Generadora'!O186</f>
        <v>0</v>
      </c>
      <c r="P21" s="287">
        <f>'T. Generadora'!Q186</f>
        <v>0</v>
      </c>
      <c r="Q21" s="287">
        <f>'T. Generadora'!U186</f>
        <v>0</v>
      </c>
      <c r="R21" s="287">
        <f>'T. Generadora'!V186</f>
        <v>0</v>
      </c>
      <c r="S21" s="289">
        <f>'T. Generadora'!AT186</f>
        <v>3140000</v>
      </c>
      <c r="T21" s="289">
        <f>+'T. Generadora'!AP186</f>
        <v>44531.25</v>
      </c>
      <c r="U21" s="285" t="str">
        <f>'Control Ventas'!D185</f>
        <v>X Vender</v>
      </c>
    </row>
    <row r="22" spans="1:21" ht="14.25" customHeight="1" x14ac:dyDescent="0.35">
      <c r="A22" s="285">
        <f>'T. Generadora'!A187</f>
        <v>185</v>
      </c>
      <c r="B22" s="285">
        <f>'T. Generadora'!B187</f>
        <v>601</v>
      </c>
      <c r="C22" s="285">
        <f>+'T. Generadora'!C187</f>
        <v>2</v>
      </c>
      <c r="D22" s="285" t="str">
        <f>'T. Generadora'!D187</f>
        <v>Port</v>
      </c>
      <c r="E22" s="285">
        <f>'T. Generadora'!E187</f>
        <v>6</v>
      </c>
      <c r="F22" s="286" t="str">
        <f>'T. Generadora'!G187</f>
        <v>1 P</v>
      </c>
      <c r="G22" s="286">
        <f>'T. Generadora'!H187</f>
        <v>71</v>
      </c>
      <c r="H22" s="286">
        <f>'T. Generadora'!I187</f>
        <v>18</v>
      </c>
      <c r="I22" s="286">
        <f>'T. Generadora'!J187</f>
        <v>0</v>
      </c>
      <c r="J22" s="286">
        <f>+'T. Generadora'!K187</f>
        <v>0</v>
      </c>
      <c r="K22" s="287">
        <f>'T. Generadora'!L187</f>
        <v>89</v>
      </c>
      <c r="L22" s="287">
        <f>'T. Generadora'!M187</f>
        <v>2</v>
      </c>
      <c r="M22" s="288">
        <f>'T. Generadora'!N187</f>
        <v>2</v>
      </c>
      <c r="N22" s="287">
        <f>'T. Generadora'!T187</f>
        <v>2</v>
      </c>
      <c r="O22" s="287">
        <f>'T. Generadora'!O187</f>
        <v>0</v>
      </c>
      <c r="P22" s="287">
        <f>'T. Generadora'!Q187</f>
        <v>0</v>
      </c>
      <c r="Q22" s="287">
        <f>'T. Generadora'!U187</f>
        <v>0</v>
      </c>
      <c r="R22" s="287">
        <f>'T. Generadora'!V187</f>
        <v>0</v>
      </c>
      <c r="S22" s="289">
        <f>'T. Generadora'!AT187</f>
        <v>4060000</v>
      </c>
      <c r="T22" s="289">
        <f>+'T. Generadora'!AP187</f>
        <v>41460.674157303372</v>
      </c>
      <c r="U22" s="285" t="str">
        <f>'Control Ventas'!D186</f>
        <v>X Vender</v>
      </c>
    </row>
    <row r="23" spans="1:21" ht="14.25" customHeight="1" x14ac:dyDescent="0.35">
      <c r="A23" s="285">
        <f>'T. Generadora'!A188</f>
        <v>186</v>
      </c>
      <c r="B23" s="285">
        <f>'T. Generadora'!B188</f>
        <v>602</v>
      </c>
      <c r="C23" s="285">
        <f>+'T. Generadora'!C188</f>
        <v>2</v>
      </c>
      <c r="D23" s="285" t="str">
        <f>'T. Generadora'!D188</f>
        <v>Port</v>
      </c>
      <c r="E23" s="285">
        <f>'T. Generadora'!E188</f>
        <v>6</v>
      </c>
      <c r="F23" s="286" t="str">
        <f>'T. Generadora'!G188</f>
        <v>2 P</v>
      </c>
      <c r="G23" s="286">
        <f>'T. Generadora'!H188</f>
        <v>53</v>
      </c>
      <c r="H23" s="286">
        <f>'T. Generadora'!I188</f>
        <v>6</v>
      </c>
      <c r="I23" s="286">
        <f>'T. Generadora'!J188</f>
        <v>0</v>
      </c>
      <c r="J23" s="286">
        <f>+'T. Generadora'!K188</f>
        <v>0</v>
      </c>
      <c r="K23" s="287">
        <f>'T. Generadora'!L188</f>
        <v>59</v>
      </c>
      <c r="L23" s="287">
        <f>'T. Generadora'!M188</f>
        <v>1</v>
      </c>
      <c r="M23" s="288">
        <f>'T. Generadora'!N188</f>
        <v>1</v>
      </c>
      <c r="N23" s="287">
        <f>'T. Generadora'!T188</f>
        <v>1</v>
      </c>
      <c r="O23" s="287">
        <f>'T. Generadora'!O188</f>
        <v>0</v>
      </c>
      <c r="P23" s="287">
        <f>'T. Generadora'!Q188</f>
        <v>0</v>
      </c>
      <c r="Q23" s="287">
        <f>'T. Generadora'!U188</f>
        <v>0</v>
      </c>
      <c r="R23" s="287">
        <f>'T. Generadora'!V188</f>
        <v>0</v>
      </c>
      <c r="S23" s="289">
        <f>'T. Generadora'!AT188</f>
        <v>3000000</v>
      </c>
      <c r="T23" s="289">
        <f>+'T. Generadora'!AP188</f>
        <v>46101.694915254237</v>
      </c>
      <c r="U23" s="285" t="str">
        <f>'Control Ventas'!D187</f>
        <v>X Vender</v>
      </c>
    </row>
    <row r="24" spans="1:21" ht="14.25" customHeight="1" x14ac:dyDescent="0.35">
      <c r="A24" s="285">
        <f>'T. Generadora'!A189</f>
        <v>187</v>
      </c>
      <c r="B24" s="285">
        <f>'T. Generadora'!B189</f>
        <v>603</v>
      </c>
      <c r="C24" s="285">
        <f>+'T. Generadora'!C189</f>
        <v>2</v>
      </c>
      <c r="D24" s="285" t="str">
        <f>'T. Generadora'!D189</f>
        <v>Port</v>
      </c>
      <c r="E24" s="285">
        <f>'T. Generadora'!E189</f>
        <v>6</v>
      </c>
      <c r="F24" s="286" t="str">
        <f>'T. Generadora'!G189</f>
        <v>3 P</v>
      </c>
      <c r="G24" s="286">
        <f>'T. Generadora'!H189</f>
        <v>53</v>
      </c>
      <c r="H24" s="286">
        <f>'T. Generadora'!I189</f>
        <v>11</v>
      </c>
      <c r="I24" s="286">
        <f>'T. Generadora'!J189</f>
        <v>0</v>
      </c>
      <c r="J24" s="286">
        <f>+'T. Generadora'!K189</f>
        <v>0</v>
      </c>
      <c r="K24" s="287">
        <f>'T. Generadora'!L189</f>
        <v>64</v>
      </c>
      <c r="L24" s="287">
        <f>'T. Generadora'!M189</f>
        <v>2</v>
      </c>
      <c r="M24" s="288">
        <f>'T. Generadora'!N189</f>
        <v>2</v>
      </c>
      <c r="N24" s="287">
        <f>'T. Generadora'!T189</f>
        <v>1</v>
      </c>
      <c r="O24" s="287">
        <f>'T. Generadora'!O189</f>
        <v>0</v>
      </c>
      <c r="P24" s="287">
        <f>'T. Generadora'!Q189</f>
        <v>0</v>
      </c>
      <c r="Q24" s="287">
        <f>'T. Generadora'!U189</f>
        <v>0</v>
      </c>
      <c r="R24" s="287">
        <f>'T. Generadora'!V189</f>
        <v>0</v>
      </c>
      <c r="S24" s="289">
        <f>'T. Generadora'!AT189</f>
        <v>3130000</v>
      </c>
      <c r="T24" s="289">
        <f>+'T. Generadora'!AP189</f>
        <v>44375</v>
      </c>
      <c r="U24" s="285" t="str">
        <f>'Control Ventas'!D188</f>
        <v>X Vender</v>
      </c>
    </row>
    <row r="25" spans="1:21" ht="14.25" customHeight="1" x14ac:dyDescent="0.35">
      <c r="A25" s="285">
        <f>'T. Generadora'!A190</f>
        <v>188</v>
      </c>
      <c r="B25" s="285">
        <f>'T. Generadora'!B190</f>
        <v>604</v>
      </c>
      <c r="C25" s="285">
        <f>+'T. Generadora'!C190</f>
        <v>2</v>
      </c>
      <c r="D25" s="285" t="str">
        <f>'T. Generadora'!D190</f>
        <v>Port</v>
      </c>
      <c r="E25" s="285">
        <f>'T. Generadora'!E190</f>
        <v>6</v>
      </c>
      <c r="F25" s="286" t="str">
        <f>'T. Generadora'!G190</f>
        <v>4 P</v>
      </c>
      <c r="G25" s="286">
        <f>'T. Generadora'!H190</f>
        <v>61</v>
      </c>
      <c r="H25" s="286">
        <f>'T. Generadora'!I190</f>
        <v>3</v>
      </c>
      <c r="I25" s="286">
        <f>'T. Generadora'!J190</f>
        <v>0</v>
      </c>
      <c r="J25" s="286">
        <f>+'T. Generadora'!K190</f>
        <v>0</v>
      </c>
      <c r="K25" s="287">
        <f>'T. Generadora'!L190</f>
        <v>64</v>
      </c>
      <c r="L25" s="287">
        <f>'T. Generadora'!M190</f>
        <v>2</v>
      </c>
      <c r="M25" s="288">
        <f>'T. Generadora'!N190</f>
        <v>2</v>
      </c>
      <c r="N25" s="287">
        <f>'T. Generadora'!T190</f>
        <v>1</v>
      </c>
      <c r="O25" s="287">
        <f>'T. Generadora'!O190</f>
        <v>0</v>
      </c>
      <c r="P25" s="287">
        <f>'T. Generadora'!Q190</f>
        <v>0</v>
      </c>
      <c r="Q25" s="287">
        <f>'T. Generadora'!U190</f>
        <v>0</v>
      </c>
      <c r="R25" s="287">
        <f>'T. Generadora'!V190</f>
        <v>0</v>
      </c>
      <c r="S25" s="289">
        <f>'T. Generadora'!AT190</f>
        <v>3160000</v>
      </c>
      <c r="T25" s="289">
        <f>+'T. Generadora'!AP190</f>
        <v>44843.75</v>
      </c>
      <c r="U25" s="285" t="str">
        <f>'Control Ventas'!D189</f>
        <v>X Vender</v>
      </c>
    </row>
    <row r="26" spans="1:21" ht="14.25" customHeight="1" x14ac:dyDescent="0.35">
      <c r="A26" s="285">
        <f>'T. Generadora'!A191</f>
        <v>189</v>
      </c>
      <c r="B26" s="285">
        <f>'T. Generadora'!B191</f>
        <v>701</v>
      </c>
      <c r="C26" s="285">
        <f>+'T. Generadora'!C191</f>
        <v>2</v>
      </c>
      <c r="D26" s="285" t="str">
        <f>'T. Generadora'!D191</f>
        <v>Port</v>
      </c>
      <c r="E26" s="285">
        <f>'T. Generadora'!E191</f>
        <v>7</v>
      </c>
      <c r="F26" s="286" t="str">
        <f>'T. Generadora'!G191</f>
        <v>1 P</v>
      </c>
      <c r="G26" s="286">
        <f>'T. Generadora'!H191</f>
        <v>71</v>
      </c>
      <c r="H26" s="286">
        <f>'T. Generadora'!I191</f>
        <v>0</v>
      </c>
      <c r="I26" s="286">
        <f>'T. Generadora'!J191</f>
        <v>0</v>
      </c>
      <c r="J26" s="286">
        <f>+'T. Generadora'!K191</f>
        <v>0</v>
      </c>
      <c r="K26" s="287">
        <f>'T. Generadora'!L191</f>
        <v>71</v>
      </c>
      <c r="L26" s="287">
        <f>'T. Generadora'!M191</f>
        <v>2</v>
      </c>
      <c r="M26" s="288">
        <f>'T. Generadora'!N191</f>
        <v>2</v>
      </c>
      <c r="N26" s="287">
        <f>'T. Generadora'!T191</f>
        <v>2</v>
      </c>
      <c r="O26" s="287">
        <f>'T. Generadora'!O191</f>
        <v>0</v>
      </c>
      <c r="P26" s="287">
        <f>'T. Generadora'!Q191</f>
        <v>0</v>
      </c>
      <c r="Q26" s="287">
        <f>'T. Generadora'!U191</f>
        <v>0</v>
      </c>
      <c r="R26" s="287">
        <f>'T. Generadora'!V191</f>
        <v>0</v>
      </c>
      <c r="S26" s="289">
        <f>'T. Generadora'!AT191</f>
        <v>3340000</v>
      </c>
      <c r="T26" s="289">
        <f>+'T. Generadora'!AP191</f>
        <v>42676.056338028167</v>
      </c>
      <c r="U26" s="285" t="str">
        <f>'Control Ventas'!D190</f>
        <v>X Vender</v>
      </c>
    </row>
    <row r="27" spans="1:21" ht="14.25" customHeight="1" x14ac:dyDescent="0.35">
      <c r="A27" s="285">
        <f>'T. Generadora'!A192</f>
        <v>190</v>
      </c>
      <c r="B27" s="285">
        <f>'T. Generadora'!B192</f>
        <v>702</v>
      </c>
      <c r="C27" s="285">
        <f>+'T. Generadora'!C192</f>
        <v>2</v>
      </c>
      <c r="D27" s="285" t="str">
        <f>'T. Generadora'!D192</f>
        <v>Port</v>
      </c>
      <c r="E27" s="285">
        <f>'T. Generadora'!E192</f>
        <v>7</v>
      </c>
      <c r="F27" s="286" t="str">
        <f>'T. Generadora'!G192</f>
        <v>2 P</v>
      </c>
      <c r="G27" s="286">
        <f>'T. Generadora'!H192</f>
        <v>53</v>
      </c>
      <c r="H27" s="286">
        <f>'T. Generadora'!I192</f>
        <v>6</v>
      </c>
      <c r="I27" s="286">
        <f>'T. Generadora'!J192</f>
        <v>0</v>
      </c>
      <c r="J27" s="286">
        <f>+'T. Generadora'!K192</f>
        <v>0</v>
      </c>
      <c r="K27" s="287">
        <f>'T. Generadora'!L192</f>
        <v>59</v>
      </c>
      <c r="L27" s="287">
        <f>'T. Generadora'!M192</f>
        <v>1</v>
      </c>
      <c r="M27" s="288">
        <f>'T. Generadora'!N192</f>
        <v>1</v>
      </c>
      <c r="N27" s="287">
        <f>'T. Generadora'!T192</f>
        <v>1</v>
      </c>
      <c r="O27" s="287">
        <f>'T. Generadora'!O192</f>
        <v>0</v>
      </c>
      <c r="P27" s="287">
        <f>'T. Generadora'!Q192</f>
        <v>0</v>
      </c>
      <c r="Q27" s="287">
        <f>'T. Generadora'!U192</f>
        <v>0</v>
      </c>
      <c r="R27" s="287">
        <f>'T. Generadora'!V192</f>
        <v>0</v>
      </c>
      <c r="S27" s="289">
        <f>'T. Generadora'!AT192</f>
        <v>3020000</v>
      </c>
      <c r="T27" s="289">
        <f>+'T. Generadora'!AP192</f>
        <v>46440.677966101692</v>
      </c>
      <c r="U27" s="285" t="str">
        <f>'Control Ventas'!D191</f>
        <v>X Vender</v>
      </c>
    </row>
    <row r="28" spans="1:21" ht="14.25" customHeight="1" x14ac:dyDescent="0.35">
      <c r="A28" s="285">
        <f>'T. Generadora'!A193</f>
        <v>191</v>
      </c>
      <c r="B28" s="285">
        <f>'T. Generadora'!B193</f>
        <v>703</v>
      </c>
      <c r="C28" s="285">
        <f>+'T. Generadora'!C193</f>
        <v>2</v>
      </c>
      <c r="D28" s="285" t="str">
        <f>'T. Generadora'!D193</f>
        <v>Port</v>
      </c>
      <c r="E28" s="285">
        <f>'T. Generadora'!E193</f>
        <v>7</v>
      </c>
      <c r="F28" s="286" t="str">
        <f>'T. Generadora'!G193</f>
        <v>3 P</v>
      </c>
      <c r="G28" s="286">
        <f>'T. Generadora'!H193</f>
        <v>53</v>
      </c>
      <c r="H28" s="286">
        <f>'T. Generadora'!I193</f>
        <v>11</v>
      </c>
      <c r="I28" s="286">
        <f>'T. Generadora'!J193</f>
        <v>0</v>
      </c>
      <c r="J28" s="286">
        <f>+'T. Generadora'!K193</f>
        <v>0</v>
      </c>
      <c r="K28" s="287">
        <f>'T. Generadora'!L193</f>
        <v>64</v>
      </c>
      <c r="L28" s="287">
        <f>'T. Generadora'!M193</f>
        <v>2</v>
      </c>
      <c r="M28" s="288">
        <f>'T. Generadora'!N193</f>
        <v>2</v>
      </c>
      <c r="N28" s="287">
        <f>'T. Generadora'!T193</f>
        <v>1</v>
      </c>
      <c r="O28" s="287">
        <f>'T. Generadora'!O193</f>
        <v>0</v>
      </c>
      <c r="P28" s="287">
        <f>'T. Generadora'!Q193</f>
        <v>0</v>
      </c>
      <c r="Q28" s="287">
        <f>'T. Generadora'!U193</f>
        <v>0</v>
      </c>
      <c r="R28" s="287">
        <f>'T. Generadora'!V193</f>
        <v>0</v>
      </c>
      <c r="S28" s="289">
        <f>'T. Generadora'!AT193</f>
        <v>3150000</v>
      </c>
      <c r="T28" s="289">
        <f>+'T. Generadora'!AP193</f>
        <v>44687.5</v>
      </c>
      <c r="U28" s="285" t="str">
        <f>'Control Ventas'!D192</f>
        <v>X Vender</v>
      </c>
    </row>
    <row r="29" spans="1:21" ht="14.25" customHeight="1" x14ac:dyDescent="0.35">
      <c r="A29" s="285">
        <f>'T. Generadora'!A194</f>
        <v>192</v>
      </c>
      <c r="B29" s="285">
        <f>'T. Generadora'!B194</f>
        <v>704</v>
      </c>
      <c r="C29" s="285">
        <f>+'T. Generadora'!C194</f>
        <v>2</v>
      </c>
      <c r="D29" s="285" t="str">
        <f>'T. Generadora'!D194</f>
        <v>Port</v>
      </c>
      <c r="E29" s="285">
        <f>'T. Generadora'!E194</f>
        <v>7</v>
      </c>
      <c r="F29" s="286" t="str">
        <f>'T. Generadora'!G194</f>
        <v>4 P</v>
      </c>
      <c r="G29" s="286">
        <f>'T. Generadora'!H194</f>
        <v>61</v>
      </c>
      <c r="H29" s="286">
        <f>'T. Generadora'!I194</f>
        <v>3</v>
      </c>
      <c r="I29" s="286">
        <f>'T. Generadora'!J194</f>
        <v>0</v>
      </c>
      <c r="J29" s="286">
        <f>+'T. Generadora'!K194</f>
        <v>0</v>
      </c>
      <c r="K29" s="287">
        <f>'T. Generadora'!L194</f>
        <v>64</v>
      </c>
      <c r="L29" s="287">
        <f>'T. Generadora'!M194</f>
        <v>2</v>
      </c>
      <c r="M29" s="288">
        <f>'T. Generadora'!N194</f>
        <v>2</v>
      </c>
      <c r="N29" s="287">
        <f>'T. Generadora'!T194</f>
        <v>1</v>
      </c>
      <c r="O29" s="287">
        <f>'T. Generadora'!O194</f>
        <v>0</v>
      </c>
      <c r="P29" s="287">
        <f>'T. Generadora'!Q194</f>
        <v>0</v>
      </c>
      <c r="Q29" s="287">
        <f>'T. Generadora'!U194</f>
        <v>0</v>
      </c>
      <c r="R29" s="287">
        <f>'T. Generadora'!V194</f>
        <v>0</v>
      </c>
      <c r="S29" s="289">
        <f>'T. Generadora'!AT194</f>
        <v>3190000</v>
      </c>
      <c r="T29" s="289">
        <f>+'T. Generadora'!AP194</f>
        <v>45312.5</v>
      </c>
      <c r="U29" s="285" t="str">
        <f>'Control Ventas'!D193</f>
        <v>X Vender</v>
      </c>
    </row>
    <row r="30" spans="1:21" ht="14.25" customHeight="1" x14ac:dyDescent="0.35">
      <c r="A30" s="285">
        <f>'T. Generadora'!A195</f>
        <v>193</v>
      </c>
      <c r="B30" s="285">
        <f>'T. Generadora'!B195</f>
        <v>801</v>
      </c>
      <c r="C30" s="285">
        <f>+'T. Generadora'!C195</f>
        <v>2</v>
      </c>
      <c r="D30" s="285" t="str">
        <f>'T. Generadora'!D195</f>
        <v>Port</v>
      </c>
      <c r="E30" s="285">
        <f>'T. Generadora'!E195</f>
        <v>8</v>
      </c>
      <c r="F30" s="286" t="str">
        <f>'T. Generadora'!G195</f>
        <v>1 P</v>
      </c>
      <c r="G30" s="286">
        <f>'T. Generadora'!H195</f>
        <v>71</v>
      </c>
      <c r="H30" s="286">
        <f>'T. Generadora'!I195</f>
        <v>18</v>
      </c>
      <c r="I30" s="286">
        <f>'T. Generadora'!J195</f>
        <v>0</v>
      </c>
      <c r="J30" s="286">
        <f>+'T. Generadora'!K195</f>
        <v>0</v>
      </c>
      <c r="K30" s="287">
        <f>'T. Generadora'!L195</f>
        <v>89</v>
      </c>
      <c r="L30" s="287">
        <f>'T. Generadora'!M195</f>
        <v>2</v>
      </c>
      <c r="M30" s="288">
        <f>'T. Generadora'!N195</f>
        <v>2</v>
      </c>
      <c r="N30" s="287">
        <f>'T. Generadora'!T195</f>
        <v>2</v>
      </c>
      <c r="O30" s="287">
        <f>'T. Generadora'!O195</f>
        <v>0</v>
      </c>
      <c r="P30" s="287">
        <f>'T. Generadora'!Q195</f>
        <v>0</v>
      </c>
      <c r="Q30" s="287">
        <f>'T. Generadora'!U195</f>
        <v>0</v>
      </c>
      <c r="R30" s="287">
        <f>'T. Generadora'!V195</f>
        <v>0</v>
      </c>
      <c r="S30" s="289">
        <f>'T. Generadora'!AT195</f>
        <v>4140000</v>
      </c>
      <c r="T30" s="289">
        <f>+'T. Generadora'!AP195</f>
        <v>42247.191011235955</v>
      </c>
      <c r="U30" s="285" t="str">
        <f>'Control Ventas'!D194</f>
        <v>X Vender</v>
      </c>
    </row>
    <row r="31" spans="1:21" ht="14.25" customHeight="1" x14ac:dyDescent="0.35">
      <c r="A31" s="285">
        <f>'T. Generadora'!A196</f>
        <v>194</v>
      </c>
      <c r="B31" s="285">
        <f>'T. Generadora'!B196</f>
        <v>802</v>
      </c>
      <c r="C31" s="285">
        <f>+'T. Generadora'!C196</f>
        <v>2</v>
      </c>
      <c r="D31" s="285" t="str">
        <f>'T. Generadora'!D196</f>
        <v>Port</v>
      </c>
      <c r="E31" s="285">
        <f>'T. Generadora'!E196</f>
        <v>8</v>
      </c>
      <c r="F31" s="286" t="str">
        <f>'T. Generadora'!G196</f>
        <v>2 P</v>
      </c>
      <c r="G31" s="286">
        <f>'T. Generadora'!H196</f>
        <v>53</v>
      </c>
      <c r="H31" s="286">
        <f>'T. Generadora'!I196</f>
        <v>6</v>
      </c>
      <c r="I31" s="286">
        <f>'T. Generadora'!J196</f>
        <v>0</v>
      </c>
      <c r="J31" s="286">
        <f>+'T. Generadora'!K196</f>
        <v>0</v>
      </c>
      <c r="K31" s="287">
        <f>'T. Generadora'!L196</f>
        <v>59</v>
      </c>
      <c r="L31" s="287">
        <f>'T. Generadora'!M196</f>
        <v>1</v>
      </c>
      <c r="M31" s="288">
        <f>'T. Generadora'!N196</f>
        <v>1</v>
      </c>
      <c r="N31" s="287">
        <f>'T. Generadora'!T196</f>
        <v>1</v>
      </c>
      <c r="O31" s="287">
        <f>'T. Generadora'!O196</f>
        <v>0</v>
      </c>
      <c r="P31" s="287">
        <f>'T. Generadora'!Q196</f>
        <v>0</v>
      </c>
      <c r="Q31" s="287">
        <f>'T. Generadora'!U196</f>
        <v>0</v>
      </c>
      <c r="R31" s="287">
        <f>'T. Generadora'!V196</f>
        <v>0</v>
      </c>
      <c r="S31" s="289">
        <f>'T. Generadora'!AT196</f>
        <v>3050000</v>
      </c>
      <c r="T31" s="289">
        <f>+'T. Generadora'!AP196</f>
        <v>46949.152542372882</v>
      </c>
      <c r="U31" s="285" t="str">
        <f>'Control Ventas'!D195</f>
        <v>X Vender</v>
      </c>
    </row>
    <row r="32" spans="1:21" ht="14.25" customHeight="1" x14ac:dyDescent="0.35">
      <c r="A32" s="285">
        <f>'T. Generadora'!A197</f>
        <v>195</v>
      </c>
      <c r="B32" s="285">
        <f>'T. Generadora'!B197</f>
        <v>803</v>
      </c>
      <c r="C32" s="285">
        <f>+'T. Generadora'!C197</f>
        <v>2</v>
      </c>
      <c r="D32" s="285" t="str">
        <f>'T. Generadora'!D197</f>
        <v>Port</v>
      </c>
      <c r="E32" s="285">
        <f>'T. Generadora'!E197</f>
        <v>8</v>
      </c>
      <c r="F32" s="286" t="str">
        <f>'T. Generadora'!G197</f>
        <v>3 P</v>
      </c>
      <c r="G32" s="286">
        <f>'T. Generadora'!H197</f>
        <v>53</v>
      </c>
      <c r="H32" s="286">
        <f>'T. Generadora'!I197</f>
        <v>11</v>
      </c>
      <c r="I32" s="286">
        <f>'T. Generadora'!J197</f>
        <v>0</v>
      </c>
      <c r="J32" s="286">
        <f>+'T. Generadora'!K197</f>
        <v>0</v>
      </c>
      <c r="K32" s="287">
        <f>'T. Generadora'!L197</f>
        <v>64</v>
      </c>
      <c r="L32" s="287">
        <f>'T. Generadora'!M197</f>
        <v>2</v>
      </c>
      <c r="M32" s="288">
        <f>'T. Generadora'!N197</f>
        <v>2</v>
      </c>
      <c r="N32" s="287">
        <f>'T. Generadora'!T197</f>
        <v>1</v>
      </c>
      <c r="O32" s="287">
        <f>'T. Generadora'!O197</f>
        <v>0</v>
      </c>
      <c r="P32" s="287">
        <f>'T. Generadora'!Q197</f>
        <v>0</v>
      </c>
      <c r="Q32" s="287">
        <f>'T. Generadora'!U197</f>
        <v>0</v>
      </c>
      <c r="R32" s="287">
        <f>'T. Generadora'!V197</f>
        <v>0</v>
      </c>
      <c r="S32" s="289">
        <f>'T. Generadora'!AT197</f>
        <v>3180000</v>
      </c>
      <c r="T32" s="289">
        <f>+'T. Generadora'!AP197</f>
        <v>45156.25</v>
      </c>
      <c r="U32" s="285" t="str">
        <f>'Control Ventas'!D196</f>
        <v>X Vender</v>
      </c>
    </row>
    <row r="33" spans="1:21" ht="14.25" customHeight="1" x14ac:dyDescent="0.35">
      <c r="A33" s="285">
        <f>'T. Generadora'!A198</f>
        <v>196</v>
      </c>
      <c r="B33" s="285">
        <f>'T. Generadora'!B198</f>
        <v>804</v>
      </c>
      <c r="C33" s="285">
        <f>+'T. Generadora'!C198</f>
        <v>2</v>
      </c>
      <c r="D33" s="285" t="str">
        <f>'T. Generadora'!D198</f>
        <v>Port</v>
      </c>
      <c r="E33" s="285">
        <f>'T. Generadora'!E198</f>
        <v>8</v>
      </c>
      <c r="F33" s="286" t="str">
        <f>'T. Generadora'!G198</f>
        <v>4 P</v>
      </c>
      <c r="G33" s="286">
        <f>'T. Generadora'!H198</f>
        <v>61</v>
      </c>
      <c r="H33" s="286">
        <f>'T. Generadora'!I198</f>
        <v>3</v>
      </c>
      <c r="I33" s="286">
        <f>'T. Generadora'!J198</f>
        <v>0</v>
      </c>
      <c r="J33" s="286">
        <f>+'T. Generadora'!K198</f>
        <v>0</v>
      </c>
      <c r="K33" s="287">
        <f>'T. Generadora'!L198</f>
        <v>64</v>
      </c>
      <c r="L33" s="287">
        <f>'T. Generadora'!M198</f>
        <v>2</v>
      </c>
      <c r="M33" s="288">
        <f>'T. Generadora'!N198</f>
        <v>2</v>
      </c>
      <c r="N33" s="287">
        <f>'T. Generadora'!T198</f>
        <v>1</v>
      </c>
      <c r="O33" s="287">
        <f>'T. Generadora'!O198</f>
        <v>0</v>
      </c>
      <c r="P33" s="287">
        <f>'T. Generadora'!Q198</f>
        <v>0</v>
      </c>
      <c r="Q33" s="287">
        <f>'T. Generadora'!U198</f>
        <v>0</v>
      </c>
      <c r="R33" s="287">
        <f>'T. Generadora'!V198</f>
        <v>0</v>
      </c>
      <c r="S33" s="289">
        <f>'T. Generadora'!AT198</f>
        <v>3230000</v>
      </c>
      <c r="T33" s="289">
        <f>+'T. Generadora'!AP198</f>
        <v>45781.25</v>
      </c>
      <c r="U33" s="285" t="str">
        <f>'Control Ventas'!D197</f>
        <v>X Vender</v>
      </c>
    </row>
    <row r="34" spans="1:21" ht="14.25" customHeight="1" x14ac:dyDescent="0.35">
      <c r="A34" s="285">
        <f>'T. Generadora'!A199</f>
        <v>197</v>
      </c>
      <c r="B34" s="285">
        <f>'T. Generadora'!B199</f>
        <v>901</v>
      </c>
      <c r="C34" s="285">
        <f>+'T. Generadora'!C199</f>
        <v>2</v>
      </c>
      <c r="D34" s="285" t="str">
        <f>'T. Generadora'!D199</f>
        <v>Port</v>
      </c>
      <c r="E34" s="285">
        <f>'T. Generadora'!E199</f>
        <v>9</v>
      </c>
      <c r="F34" s="286" t="str">
        <f>'T. Generadora'!G199</f>
        <v>1 P</v>
      </c>
      <c r="G34" s="286">
        <f>'T. Generadora'!H199</f>
        <v>71</v>
      </c>
      <c r="H34" s="286">
        <f>'T. Generadora'!I199</f>
        <v>0</v>
      </c>
      <c r="I34" s="286">
        <f>'T. Generadora'!J199</f>
        <v>0</v>
      </c>
      <c r="J34" s="286">
        <f>+'T. Generadora'!K199</f>
        <v>0</v>
      </c>
      <c r="K34" s="287">
        <f>'T. Generadora'!L199</f>
        <v>71</v>
      </c>
      <c r="L34" s="287">
        <f>'T. Generadora'!M199</f>
        <v>2</v>
      </c>
      <c r="M34" s="288">
        <f>'T. Generadora'!N199</f>
        <v>2</v>
      </c>
      <c r="N34" s="287">
        <f>'T. Generadora'!T199</f>
        <v>2</v>
      </c>
      <c r="O34" s="287">
        <f>'T. Generadora'!O199</f>
        <v>0</v>
      </c>
      <c r="P34" s="287">
        <f>'T. Generadora'!Q199</f>
        <v>0</v>
      </c>
      <c r="Q34" s="287">
        <f>'T. Generadora'!U199</f>
        <v>0</v>
      </c>
      <c r="R34" s="287">
        <f>'T. Generadora'!V199</f>
        <v>0</v>
      </c>
      <c r="S34" s="289">
        <f>'T. Generadora'!AT199</f>
        <v>3400000</v>
      </c>
      <c r="T34" s="289">
        <f>+'T. Generadora'!AP199</f>
        <v>43521.126760563384</v>
      </c>
      <c r="U34" s="285" t="str">
        <f>'Control Ventas'!D198</f>
        <v>X Vender</v>
      </c>
    </row>
    <row r="35" spans="1:21" ht="14.25" customHeight="1" x14ac:dyDescent="0.35">
      <c r="A35" s="285">
        <f>'T. Generadora'!A200</f>
        <v>198</v>
      </c>
      <c r="B35" s="285">
        <f>'T. Generadora'!B200</f>
        <v>902</v>
      </c>
      <c r="C35" s="285">
        <f>+'T. Generadora'!C200</f>
        <v>2</v>
      </c>
      <c r="D35" s="285" t="str">
        <f>'T. Generadora'!D200</f>
        <v>Port</v>
      </c>
      <c r="E35" s="285">
        <f>'T. Generadora'!E200</f>
        <v>9</v>
      </c>
      <c r="F35" s="286" t="str">
        <f>'T. Generadora'!G200</f>
        <v>2 P</v>
      </c>
      <c r="G35" s="286">
        <f>'T. Generadora'!H200</f>
        <v>53</v>
      </c>
      <c r="H35" s="286">
        <f>'T. Generadora'!I200</f>
        <v>6</v>
      </c>
      <c r="I35" s="286">
        <f>'T. Generadora'!J200</f>
        <v>0</v>
      </c>
      <c r="J35" s="286">
        <f>+'T. Generadora'!K200</f>
        <v>0</v>
      </c>
      <c r="K35" s="287">
        <f>'T. Generadora'!L200</f>
        <v>59</v>
      </c>
      <c r="L35" s="287">
        <f>'T. Generadora'!M200</f>
        <v>1</v>
      </c>
      <c r="M35" s="288">
        <f>'T. Generadora'!N200</f>
        <v>1</v>
      </c>
      <c r="N35" s="287">
        <f>'T. Generadora'!T200</f>
        <v>1</v>
      </c>
      <c r="O35" s="287">
        <f>'T. Generadora'!O200</f>
        <v>0</v>
      </c>
      <c r="P35" s="287">
        <f>'T. Generadora'!Q200</f>
        <v>0</v>
      </c>
      <c r="Q35" s="287">
        <f>'T. Generadora'!U200</f>
        <v>0</v>
      </c>
      <c r="R35" s="287">
        <f>'T. Generadora'!V200</f>
        <v>0</v>
      </c>
      <c r="S35" s="289">
        <f>'T. Generadora'!AT200</f>
        <v>3070000</v>
      </c>
      <c r="T35" s="289">
        <f>+'T. Generadora'!AP200</f>
        <v>47288.135593220337</v>
      </c>
      <c r="U35" s="285" t="str">
        <f>'Control Ventas'!D199</f>
        <v>X Vender</v>
      </c>
    </row>
    <row r="36" spans="1:21" ht="14.25" customHeight="1" x14ac:dyDescent="0.35">
      <c r="A36" s="285">
        <f>'T. Generadora'!A201</f>
        <v>199</v>
      </c>
      <c r="B36" s="285">
        <f>'T. Generadora'!B201</f>
        <v>903</v>
      </c>
      <c r="C36" s="285">
        <f>+'T. Generadora'!C201</f>
        <v>2</v>
      </c>
      <c r="D36" s="285" t="str">
        <f>'T. Generadora'!D201</f>
        <v>Port</v>
      </c>
      <c r="E36" s="285">
        <f>'T. Generadora'!E201</f>
        <v>9</v>
      </c>
      <c r="F36" s="286" t="str">
        <f>'T. Generadora'!G201</f>
        <v>3 P</v>
      </c>
      <c r="G36" s="286">
        <f>'T. Generadora'!H201</f>
        <v>53</v>
      </c>
      <c r="H36" s="286">
        <f>'T. Generadora'!I201</f>
        <v>11</v>
      </c>
      <c r="I36" s="286">
        <f>'T. Generadora'!J201</f>
        <v>0</v>
      </c>
      <c r="J36" s="286">
        <f>+'T. Generadora'!K201</f>
        <v>0</v>
      </c>
      <c r="K36" s="287">
        <f>'T. Generadora'!L201</f>
        <v>64</v>
      </c>
      <c r="L36" s="287">
        <f>'T. Generadora'!M201</f>
        <v>2</v>
      </c>
      <c r="M36" s="288">
        <f>'T. Generadora'!N201</f>
        <v>2</v>
      </c>
      <c r="N36" s="287">
        <f>'T. Generadora'!T201</f>
        <v>1</v>
      </c>
      <c r="O36" s="287">
        <f>'T. Generadora'!O201</f>
        <v>0</v>
      </c>
      <c r="P36" s="287">
        <f>'T. Generadora'!Q201</f>
        <v>0</v>
      </c>
      <c r="Q36" s="287">
        <f>'T. Generadora'!U201</f>
        <v>0</v>
      </c>
      <c r="R36" s="287">
        <f>'T. Generadora'!V201</f>
        <v>0</v>
      </c>
      <c r="S36" s="289">
        <f>'T. Generadora'!AT201</f>
        <v>3220000</v>
      </c>
      <c r="T36" s="289">
        <f>+'T. Generadora'!AP201</f>
        <v>45625</v>
      </c>
      <c r="U36" s="285" t="str">
        <f>'Control Ventas'!D200</f>
        <v>X Vender</v>
      </c>
    </row>
    <row r="37" spans="1:21" ht="14.25" customHeight="1" x14ac:dyDescent="0.35">
      <c r="A37" s="285">
        <f>'T. Generadora'!A202</f>
        <v>200</v>
      </c>
      <c r="B37" s="285">
        <f>'T. Generadora'!B202</f>
        <v>904</v>
      </c>
      <c r="C37" s="285">
        <f>+'T. Generadora'!C202</f>
        <v>2</v>
      </c>
      <c r="D37" s="285" t="str">
        <f>'T. Generadora'!D202</f>
        <v>Port</v>
      </c>
      <c r="E37" s="285">
        <f>'T. Generadora'!E202</f>
        <v>9</v>
      </c>
      <c r="F37" s="286" t="str">
        <f>'T. Generadora'!G202</f>
        <v>4 P</v>
      </c>
      <c r="G37" s="286">
        <f>'T. Generadora'!H202</f>
        <v>61</v>
      </c>
      <c r="H37" s="286">
        <f>'T. Generadora'!I202</f>
        <v>3</v>
      </c>
      <c r="I37" s="286">
        <f>'T. Generadora'!J202</f>
        <v>0</v>
      </c>
      <c r="J37" s="286">
        <f>+'T. Generadora'!K202</f>
        <v>0</v>
      </c>
      <c r="K37" s="287">
        <f>'T. Generadora'!L202</f>
        <v>64</v>
      </c>
      <c r="L37" s="287">
        <f>'T. Generadora'!M202</f>
        <v>2</v>
      </c>
      <c r="M37" s="288">
        <f>'T. Generadora'!N202</f>
        <v>2</v>
      </c>
      <c r="N37" s="287">
        <f>'T. Generadora'!T202</f>
        <v>1</v>
      </c>
      <c r="O37" s="287">
        <f>'T. Generadora'!O202</f>
        <v>0</v>
      </c>
      <c r="P37" s="287">
        <f>'T. Generadora'!Q202</f>
        <v>0</v>
      </c>
      <c r="Q37" s="287">
        <f>'T. Generadora'!U202</f>
        <v>0</v>
      </c>
      <c r="R37" s="287">
        <f>'T. Generadora'!V202</f>
        <v>0</v>
      </c>
      <c r="S37" s="289">
        <f>'T. Generadora'!AT202</f>
        <v>3250000</v>
      </c>
      <c r="T37" s="289">
        <f>+'T. Generadora'!AP202</f>
        <v>46093.75</v>
      </c>
      <c r="U37" s="285" t="str">
        <f>'Control Ventas'!D201</f>
        <v>X Vender</v>
      </c>
    </row>
    <row r="38" spans="1:21" ht="14.25" customHeight="1" x14ac:dyDescent="0.35">
      <c r="A38" s="285">
        <f>'T. Generadora'!A203</f>
        <v>201</v>
      </c>
      <c r="B38" s="285">
        <f>'T. Generadora'!B203</f>
        <v>1001</v>
      </c>
      <c r="C38" s="285">
        <f>+'T. Generadora'!C203</f>
        <v>2</v>
      </c>
      <c r="D38" s="285" t="str">
        <f>'T. Generadora'!D203</f>
        <v>Port</v>
      </c>
      <c r="E38" s="285">
        <f>'T. Generadora'!E203</f>
        <v>10</v>
      </c>
      <c r="F38" s="286" t="str">
        <f>'T. Generadora'!G203</f>
        <v>1 P</v>
      </c>
      <c r="G38" s="286">
        <f>'T. Generadora'!H203</f>
        <v>71</v>
      </c>
      <c r="H38" s="286">
        <f>'T. Generadora'!I203</f>
        <v>18</v>
      </c>
      <c r="I38" s="286">
        <f>'T. Generadora'!J203</f>
        <v>0</v>
      </c>
      <c r="J38" s="286">
        <f>+'T. Generadora'!K203</f>
        <v>0</v>
      </c>
      <c r="K38" s="287">
        <f>'T. Generadora'!L203</f>
        <v>89</v>
      </c>
      <c r="L38" s="287">
        <f>'T. Generadora'!M203</f>
        <v>2</v>
      </c>
      <c r="M38" s="288">
        <f>'T. Generadora'!N203</f>
        <v>2</v>
      </c>
      <c r="N38" s="287">
        <f>'T. Generadora'!T203</f>
        <v>2</v>
      </c>
      <c r="O38" s="287">
        <f>'T. Generadora'!O203</f>
        <v>0</v>
      </c>
      <c r="P38" s="287">
        <f>'T. Generadora'!Q203</f>
        <v>0</v>
      </c>
      <c r="Q38" s="287">
        <f>'T. Generadora'!U203</f>
        <v>0</v>
      </c>
      <c r="R38" s="287">
        <f>'T. Generadora'!V203</f>
        <v>0</v>
      </c>
      <c r="S38" s="289">
        <f>'T. Generadora'!AT203</f>
        <v>4220000</v>
      </c>
      <c r="T38" s="289">
        <f>+'T. Generadora'!AP203</f>
        <v>43033.707865168537</v>
      </c>
      <c r="U38" s="285" t="str">
        <f>'Control Ventas'!D202</f>
        <v>X Vender</v>
      </c>
    </row>
    <row r="39" spans="1:21" ht="14.25" customHeight="1" x14ac:dyDescent="0.35">
      <c r="A39" s="285">
        <f>'T. Generadora'!A204</f>
        <v>202</v>
      </c>
      <c r="B39" s="285">
        <f>'T. Generadora'!B204</f>
        <v>1002</v>
      </c>
      <c r="C39" s="285">
        <f>+'T. Generadora'!C204</f>
        <v>2</v>
      </c>
      <c r="D39" s="285" t="str">
        <f>'T. Generadora'!D204</f>
        <v>Port</v>
      </c>
      <c r="E39" s="285">
        <f>'T. Generadora'!E204</f>
        <v>10</v>
      </c>
      <c r="F39" s="286" t="str">
        <f>'T. Generadora'!G204</f>
        <v>2 P</v>
      </c>
      <c r="G39" s="286">
        <f>'T. Generadora'!H204</f>
        <v>53</v>
      </c>
      <c r="H39" s="286">
        <f>'T. Generadora'!I204</f>
        <v>6</v>
      </c>
      <c r="I39" s="286">
        <f>'T. Generadora'!J204</f>
        <v>0</v>
      </c>
      <c r="J39" s="286">
        <f>+'T. Generadora'!K204</f>
        <v>0</v>
      </c>
      <c r="K39" s="287">
        <f>'T. Generadora'!L204</f>
        <v>59</v>
      </c>
      <c r="L39" s="287">
        <f>'T. Generadora'!M204</f>
        <v>1</v>
      </c>
      <c r="M39" s="288">
        <f>'T. Generadora'!N204</f>
        <v>1</v>
      </c>
      <c r="N39" s="287">
        <f>'T. Generadora'!T204</f>
        <v>1</v>
      </c>
      <c r="O39" s="287">
        <f>'T. Generadora'!O204</f>
        <v>0</v>
      </c>
      <c r="P39" s="287">
        <f>'T. Generadora'!Q204</f>
        <v>0</v>
      </c>
      <c r="Q39" s="287">
        <f>'T. Generadora'!U204</f>
        <v>0</v>
      </c>
      <c r="R39" s="287">
        <f>'T. Generadora'!V204</f>
        <v>0</v>
      </c>
      <c r="S39" s="289">
        <f>'T. Generadora'!AT204</f>
        <v>3110000</v>
      </c>
      <c r="T39" s="289">
        <f>+'T. Generadora'!AP204</f>
        <v>47796.610169491527</v>
      </c>
      <c r="U39" s="285" t="str">
        <f>'Control Ventas'!D203</f>
        <v>X Vender</v>
      </c>
    </row>
    <row r="40" spans="1:21" ht="14.25" customHeight="1" x14ac:dyDescent="0.35">
      <c r="A40" s="285">
        <f>'T. Generadora'!A205</f>
        <v>203</v>
      </c>
      <c r="B40" s="285">
        <f>'T. Generadora'!B205</f>
        <v>1003</v>
      </c>
      <c r="C40" s="285">
        <f>+'T. Generadora'!C205</f>
        <v>2</v>
      </c>
      <c r="D40" s="285" t="str">
        <f>'T. Generadora'!D205</f>
        <v>Port</v>
      </c>
      <c r="E40" s="285">
        <f>'T. Generadora'!E205</f>
        <v>10</v>
      </c>
      <c r="F40" s="286" t="str">
        <f>'T. Generadora'!G205</f>
        <v>3 P</v>
      </c>
      <c r="G40" s="286">
        <f>'T. Generadora'!H205</f>
        <v>53</v>
      </c>
      <c r="H40" s="286">
        <f>'T. Generadora'!I205</f>
        <v>11</v>
      </c>
      <c r="I40" s="286">
        <f>'T. Generadora'!J205</f>
        <v>0</v>
      </c>
      <c r="J40" s="286">
        <f>+'T. Generadora'!K205</f>
        <v>0</v>
      </c>
      <c r="K40" s="287">
        <f>'T. Generadora'!L205</f>
        <v>64</v>
      </c>
      <c r="L40" s="287">
        <f>'T. Generadora'!M205</f>
        <v>2</v>
      </c>
      <c r="M40" s="288">
        <f>'T. Generadora'!N205</f>
        <v>2</v>
      </c>
      <c r="N40" s="287">
        <f>'T. Generadora'!T205</f>
        <v>1</v>
      </c>
      <c r="O40" s="287">
        <f>'T. Generadora'!O205</f>
        <v>0</v>
      </c>
      <c r="P40" s="287">
        <f>'T. Generadora'!Q205</f>
        <v>0</v>
      </c>
      <c r="Q40" s="287">
        <f>'T. Generadora'!U205</f>
        <v>0</v>
      </c>
      <c r="R40" s="287">
        <f>'T. Generadora'!V205</f>
        <v>0</v>
      </c>
      <c r="S40" s="289">
        <f>'T. Generadora'!AT205</f>
        <v>3240000</v>
      </c>
      <c r="T40" s="289">
        <f>+'T. Generadora'!AP205</f>
        <v>45937.5</v>
      </c>
      <c r="U40" s="285" t="str">
        <f>'Control Ventas'!D204</f>
        <v>X Vender</v>
      </c>
    </row>
    <row r="41" spans="1:21" ht="14.25" customHeight="1" x14ac:dyDescent="0.35">
      <c r="A41" s="285">
        <f>'T. Generadora'!A206</f>
        <v>204</v>
      </c>
      <c r="B41" s="285">
        <f>'T. Generadora'!B206</f>
        <v>1004</v>
      </c>
      <c r="C41" s="285">
        <f>+'T. Generadora'!C206</f>
        <v>2</v>
      </c>
      <c r="D41" s="285" t="str">
        <f>'T. Generadora'!D206</f>
        <v>Port</v>
      </c>
      <c r="E41" s="285">
        <f>'T. Generadora'!E206</f>
        <v>10</v>
      </c>
      <c r="F41" s="286" t="str">
        <f>'T. Generadora'!G206</f>
        <v>4 P</v>
      </c>
      <c r="G41" s="286">
        <f>'T. Generadora'!H206</f>
        <v>61</v>
      </c>
      <c r="H41" s="286">
        <f>'T. Generadora'!I206</f>
        <v>3</v>
      </c>
      <c r="I41" s="286">
        <f>'T. Generadora'!J206</f>
        <v>0</v>
      </c>
      <c r="J41" s="286">
        <f>+'T. Generadora'!K206</f>
        <v>0</v>
      </c>
      <c r="K41" s="287">
        <f>'T. Generadora'!L206</f>
        <v>64</v>
      </c>
      <c r="L41" s="287">
        <f>'T. Generadora'!M206</f>
        <v>2</v>
      </c>
      <c r="M41" s="288">
        <f>'T. Generadora'!N206</f>
        <v>2</v>
      </c>
      <c r="N41" s="287">
        <f>'T. Generadora'!T206</f>
        <v>1</v>
      </c>
      <c r="O41" s="287">
        <f>'T. Generadora'!O206</f>
        <v>0</v>
      </c>
      <c r="P41" s="287">
        <f>'T. Generadora'!Q206</f>
        <v>0</v>
      </c>
      <c r="Q41" s="287">
        <f>'T. Generadora'!U206</f>
        <v>0</v>
      </c>
      <c r="R41" s="287">
        <f>'T. Generadora'!V206</f>
        <v>0</v>
      </c>
      <c r="S41" s="289">
        <f>'T. Generadora'!AT206</f>
        <v>3280000</v>
      </c>
      <c r="T41" s="289">
        <f>+'T. Generadora'!AP206</f>
        <v>46562.5</v>
      </c>
      <c r="U41" s="285" t="str">
        <f>'Control Ventas'!D205</f>
        <v>X Vender</v>
      </c>
    </row>
    <row r="42" spans="1:21" ht="14.25" customHeight="1" x14ac:dyDescent="0.35">
      <c r="A42" s="285">
        <f>'T. Generadora'!A207</f>
        <v>205</v>
      </c>
      <c r="B42" s="285">
        <f>'T. Generadora'!B207</f>
        <v>1101</v>
      </c>
      <c r="C42" s="285">
        <f>+'T. Generadora'!C207</f>
        <v>2</v>
      </c>
      <c r="D42" s="285" t="str">
        <f>'T. Generadora'!D207</f>
        <v>Port</v>
      </c>
      <c r="E42" s="285">
        <f>'T. Generadora'!E207</f>
        <v>11</v>
      </c>
      <c r="F42" s="286" t="str">
        <f>'T. Generadora'!G207</f>
        <v>1 P</v>
      </c>
      <c r="G42" s="286">
        <f>'T. Generadora'!H207</f>
        <v>71</v>
      </c>
      <c r="H42" s="286">
        <f>'T. Generadora'!I207</f>
        <v>0</v>
      </c>
      <c r="I42" s="286">
        <f>'T. Generadora'!J207</f>
        <v>0</v>
      </c>
      <c r="J42" s="286">
        <f>+'T. Generadora'!K207</f>
        <v>0</v>
      </c>
      <c r="K42" s="287">
        <f>'T. Generadora'!L207</f>
        <v>71</v>
      </c>
      <c r="L42" s="287">
        <f>'T. Generadora'!M207</f>
        <v>2</v>
      </c>
      <c r="M42" s="288">
        <f>'T. Generadora'!N207</f>
        <v>2</v>
      </c>
      <c r="N42" s="287">
        <f>'T. Generadora'!T207</f>
        <v>2</v>
      </c>
      <c r="O42" s="287">
        <f>'T. Generadora'!O207</f>
        <v>0</v>
      </c>
      <c r="P42" s="287">
        <f>'T. Generadora'!Q207</f>
        <v>0</v>
      </c>
      <c r="Q42" s="287">
        <f>'T. Generadora'!U207</f>
        <v>0</v>
      </c>
      <c r="R42" s="287">
        <f>'T. Generadora'!V207</f>
        <v>0</v>
      </c>
      <c r="S42" s="289">
        <f>'T. Generadora'!AT207</f>
        <v>3460000</v>
      </c>
      <c r="T42" s="289">
        <f>+'T. Generadora'!AP207</f>
        <v>44225.352112676053</v>
      </c>
      <c r="U42" s="285" t="str">
        <f>'Control Ventas'!D206</f>
        <v>X Vender</v>
      </c>
    </row>
    <row r="43" spans="1:21" ht="14.25" customHeight="1" x14ac:dyDescent="0.35">
      <c r="A43" s="285">
        <f>'T. Generadora'!A208</f>
        <v>206</v>
      </c>
      <c r="B43" s="285">
        <f>'T. Generadora'!B208</f>
        <v>1102</v>
      </c>
      <c r="C43" s="285">
        <f>+'T. Generadora'!C208</f>
        <v>2</v>
      </c>
      <c r="D43" s="285" t="str">
        <f>'T. Generadora'!D208</f>
        <v>Port</v>
      </c>
      <c r="E43" s="285">
        <f>'T. Generadora'!E208</f>
        <v>11</v>
      </c>
      <c r="F43" s="286" t="str">
        <f>'T. Generadora'!G208</f>
        <v>2 P</v>
      </c>
      <c r="G43" s="286">
        <f>'T. Generadora'!H208</f>
        <v>53</v>
      </c>
      <c r="H43" s="286">
        <f>'T. Generadora'!I208</f>
        <v>6</v>
      </c>
      <c r="I43" s="286">
        <f>'T. Generadora'!J208</f>
        <v>0</v>
      </c>
      <c r="J43" s="286">
        <f>+'T. Generadora'!K208</f>
        <v>0</v>
      </c>
      <c r="K43" s="287">
        <f>'T. Generadora'!L208</f>
        <v>59</v>
      </c>
      <c r="L43" s="287">
        <f>'T. Generadora'!M208</f>
        <v>1</v>
      </c>
      <c r="M43" s="288">
        <f>'T. Generadora'!N208</f>
        <v>1</v>
      </c>
      <c r="N43" s="287">
        <f>'T. Generadora'!T208</f>
        <v>1</v>
      </c>
      <c r="O43" s="287">
        <f>'T. Generadora'!O208</f>
        <v>0</v>
      </c>
      <c r="P43" s="287">
        <f>'T. Generadora'!Q208</f>
        <v>0</v>
      </c>
      <c r="Q43" s="287">
        <f>'T. Generadora'!U208</f>
        <v>0</v>
      </c>
      <c r="R43" s="287">
        <f>'T. Generadora'!V208</f>
        <v>0</v>
      </c>
      <c r="S43" s="289">
        <f>'T. Generadora'!AT208</f>
        <v>3130000</v>
      </c>
      <c r="T43" s="289">
        <f>+'T. Generadora'!AP208</f>
        <v>48135.593220338982</v>
      </c>
      <c r="U43" s="285" t="str">
        <f>'Control Ventas'!D207</f>
        <v>X Vender</v>
      </c>
    </row>
    <row r="44" spans="1:21" ht="14.25" customHeight="1" x14ac:dyDescent="0.35">
      <c r="A44" s="285">
        <f>'T. Generadora'!A209</f>
        <v>207</v>
      </c>
      <c r="B44" s="285">
        <f>'T. Generadora'!B209</f>
        <v>1103</v>
      </c>
      <c r="C44" s="285">
        <f>+'T. Generadora'!C209</f>
        <v>2</v>
      </c>
      <c r="D44" s="285" t="str">
        <f>'T. Generadora'!D209</f>
        <v>Port</v>
      </c>
      <c r="E44" s="285">
        <f>'T. Generadora'!E209</f>
        <v>11</v>
      </c>
      <c r="F44" s="286" t="str">
        <f>'T. Generadora'!G209</f>
        <v>3 P</v>
      </c>
      <c r="G44" s="286">
        <f>'T. Generadora'!H209</f>
        <v>53</v>
      </c>
      <c r="H44" s="286">
        <f>'T. Generadora'!I209</f>
        <v>11</v>
      </c>
      <c r="I44" s="286">
        <f>'T. Generadora'!J209</f>
        <v>0</v>
      </c>
      <c r="J44" s="286">
        <f>+'T. Generadora'!K209</f>
        <v>0</v>
      </c>
      <c r="K44" s="287">
        <f>'T. Generadora'!L209</f>
        <v>64</v>
      </c>
      <c r="L44" s="287">
        <f>'T. Generadora'!M209</f>
        <v>2</v>
      </c>
      <c r="M44" s="288">
        <f>'T. Generadora'!N209</f>
        <v>2</v>
      </c>
      <c r="N44" s="287">
        <f>'T. Generadora'!T209</f>
        <v>1</v>
      </c>
      <c r="O44" s="287">
        <f>'T. Generadora'!O209</f>
        <v>0</v>
      </c>
      <c r="P44" s="287">
        <f>'T. Generadora'!Q209</f>
        <v>0</v>
      </c>
      <c r="Q44" s="287">
        <f>'T. Generadora'!U209</f>
        <v>0</v>
      </c>
      <c r="R44" s="287">
        <f>'T. Generadora'!V209</f>
        <v>0</v>
      </c>
      <c r="S44" s="289">
        <f>'T. Generadora'!AT209</f>
        <v>3270000</v>
      </c>
      <c r="T44" s="289">
        <f>+'T. Generadora'!AP209</f>
        <v>46406.25</v>
      </c>
      <c r="U44" s="285" t="str">
        <f>'Control Ventas'!D208</f>
        <v>X Vender</v>
      </c>
    </row>
    <row r="45" spans="1:21" ht="14.25" customHeight="1" x14ac:dyDescent="0.35">
      <c r="A45" s="285">
        <f>'T. Generadora'!A210</f>
        <v>208</v>
      </c>
      <c r="B45" s="285">
        <f>'T. Generadora'!B210</f>
        <v>1104</v>
      </c>
      <c r="C45" s="285">
        <f>+'T. Generadora'!C210</f>
        <v>2</v>
      </c>
      <c r="D45" s="285" t="str">
        <f>'T. Generadora'!D210</f>
        <v>Port</v>
      </c>
      <c r="E45" s="285">
        <f>'T. Generadora'!E210</f>
        <v>11</v>
      </c>
      <c r="F45" s="286" t="str">
        <f>'T. Generadora'!G210</f>
        <v>4 P</v>
      </c>
      <c r="G45" s="286">
        <f>'T. Generadora'!H210</f>
        <v>61</v>
      </c>
      <c r="H45" s="286">
        <f>'T. Generadora'!I210</f>
        <v>3</v>
      </c>
      <c r="I45" s="286">
        <f>'T. Generadora'!J210</f>
        <v>0</v>
      </c>
      <c r="J45" s="286">
        <f>+'T. Generadora'!K210</f>
        <v>0</v>
      </c>
      <c r="K45" s="287">
        <f>'T. Generadora'!L210</f>
        <v>64</v>
      </c>
      <c r="L45" s="287">
        <f>'T. Generadora'!M210</f>
        <v>2</v>
      </c>
      <c r="M45" s="288">
        <f>'T. Generadora'!N210</f>
        <v>2</v>
      </c>
      <c r="N45" s="287">
        <f>'T. Generadora'!T210</f>
        <v>1</v>
      </c>
      <c r="O45" s="287">
        <f>'T. Generadora'!O210</f>
        <v>0</v>
      </c>
      <c r="P45" s="287">
        <f>'T. Generadora'!Q210</f>
        <v>0</v>
      </c>
      <c r="Q45" s="287">
        <f>'T. Generadora'!U210</f>
        <v>0</v>
      </c>
      <c r="R45" s="287">
        <f>'T. Generadora'!V210</f>
        <v>0</v>
      </c>
      <c r="S45" s="289">
        <f>'T. Generadora'!AT210</f>
        <v>3320000</v>
      </c>
      <c r="T45" s="289">
        <f>+'T. Generadora'!AP210</f>
        <v>47031.25</v>
      </c>
      <c r="U45" s="285" t="str">
        <f>'Control Ventas'!D209</f>
        <v>X Vender</v>
      </c>
    </row>
    <row r="46" spans="1:21" ht="14.25" customHeight="1" x14ac:dyDescent="0.35">
      <c r="A46" s="285">
        <f>'T. Generadora'!A211</f>
        <v>209</v>
      </c>
      <c r="B46" s="285">
        <f>'T. Generadora'!B211</f>
        <v>1201</v>
      </c>
      <c r="C46" s="285">
        <f>+'T. Generadora'!C211</f>
        <v>2</v>
      </c>
      <c r="D46" s="285" t="str">
        <f>'T. Generadora'!D211</f>
        <v>Port</v>
      </c>
      <c r="E46" s="285">
        <f>'T. Generadora'!E211</f>
        <v>12</v>
      </c>
      <c r="F46" s="286" t="str">
        <f>'T. Generadora'!G211</f>
        <v>1 P</v>
      </c>
      <c r="G46" s="286">
        <f>'T. Generadora'!H211</f>
        <v>71</v>
      </c>
      <c r="H46" s="286">
        <f>'T. Generadora'!I211</f>
        <v>18</v>
      </c>
      <c r="I46" s="286">
        <f>'T. Generadora'!J211</f>
        <v>0</v>
      </c>
      <c r="J46" s="286">
        <f>+'T. Generadora'!K211</f>
        <v>0</v>
      </c>
      <c r="K46" s="287">
        <f>'T. Generadora'!L211</f>
        <v>89</v>
      </c>
      <c r="L46" s="287">
        <f>'T. Generadora'!M211</f>
        <v>2</v>
      </c>
      <c r="M46" s="288">
        <f>'T. Generadora'!N211</f>
        <v>2</v>
      </c>
      <c r="N46" s="287">
        <f>'T. Generadora'!T211</f>
        <v>2</v>
      </c>
      <c r="O46" s="287">
        <f>'T. Generadora'!O211</f>
        <v>0</v>
      </c>
      <c r="P46" s="287">
        <f>'T. Generadora'!Q211</f>
        <v>0</v>
      </c>
      <c r="Q46" s="287">
        <f>'T. Generadora'!U211</f>
        <v>0</v>
      </c>
      <c r="R46" s="287">
        <f>'T. Generadora'!V211</f>
        <v>0</v>
      </c>
      <c r="S46" s="289">
        <f>'T. Generadora'!AT211</f>
        <v>4280000</v>
      </c>
      <c r="T46" s="289">
        <f>+'T. Generadora'!AP211</f>
        <v>43707.865168539327</v>
      </c>
      <c r="U46" s="285" t="str">
        <f>'Control Ventas'!D210</f>
        <v>X Vender</v>
      </c>
    </row>
    <row r="47" spans="1:21" ht="14.25" customHeight="1" x14ac:dyDescent="0.35">
      <c r="A47" s="285">
        <f>'T. Generadora'!A212</f>
        <v>210</v>
      </c>
      <c r="B47" s="285">
        <f>'T. Generadora'!B212</f>
        <v>1202</v>
      </c>
      <c r="C47" s="285">
        <f>+'T. Generadora'!C212</f>
        <v>2</v>
      </c>
      <c r="D47" s="285" t="str">
        <f>'T. Generadora'!D212</f>
        <v>Port</v>
      </c>
      <c r="E47" s="285">
        <f>'T. Generadora'!E212</f>
        <v>12</v>
      </c>
      <c r="F47" s="286" t="str">
        <f>'T. Generadora'!G212</f>
        <v>2 P</v>
      </c>
      <c r="G47" s="286">
        <f>'T. Generadora'!H212</f>
        <v>53</v>
      </c>
      <c r="H47" s="286">
        <f>'T. Generadora'!I212</f>
        <v>6</v>
      </c>
      <c r="I47" s="286">
        <f>'T. Generadora'!J212</f>
        <v>0</v>
      </c>
      <c r="J47" s="286">
        <f>+'T. Generadora'!K212</f>
        <v>0</v>
      </c>
      <c r="K47" s="287">
        <f>'T. Generadora'!L212</f>
        <v>59</v>
      </c>
      <c r="L47" s="287">
        <f>'T. Generadora'!M212</f>
        <v>1</v>
      </c>
      <c r="M47" s="288">
        <f>'T. Generadora'!N212</f>
        <v>1</v>
      </c>
      <c r="N47" s="287">
        <f>'T. Generadora'!T212</f>
        <v>1</v>
      </c>
      <c r="O47" s="287">
        <f>'T. Generadora'!O212</f>
        <v>0</v>
      </c>
      <c r="P47" s="287">
        <f>'T. Generadora'!Q212</f>
        <v>0</v>
      </c>
      <c r="Q47" s="287">
        <f>'T. Generadora'!U212</f>
        <v>0</v>
      </c>
      <c r="R47" s="287">
        <f>'T. Generadora'!V212</f>
        <v>0</v>
      </c>
      <c r="S47" s="289">
        <f>'T. Generadora'!AT212</f>
        <v>3160000</v>
      </c>
      <c r="T47" s="289">
        <f>+'T. Generadora'!AP212</f>
        <v>48644.067796610172</v>
      </c>
      <c r="U47" s="285" t="str">
        <f>'Control Ventas'!D211</f>
        <v>X Vender</v>
      </c>
    </row>
    <row r="48" spans="1:21" ht="14.25" customHeight="1" x14ac:dyDescent="0.35">
      <c r="A48" s="285">
        <f>'T. Generadora'!A213</f>
        <v>211</v>
      </c>
      <c r="B48" s="285">
        <f>'T. Generadora'!B213</f>
        <v>1203</v>
      </c>
      <c r="C48" s="285">
        <f>+'T. Generadora'!C213</f>
        <v>2</v>
      </c>
      <c r="D48" s="285" t="str">
        <f>'T. Generadora'!D213</f>
        <v>Port</v>
      </c>
      <c r="E48" s="285">
        <f>'T. Generadora'!E213</f>
        <v>12</v>
      </c>
      <c r="F48" s="286" t="str">
        <f>'T. Generadora'!G213</f>
        <v>3 P</v>
      </c>
      <c r="G48" s="286">
        <f>'T. Generadora'!H213</f>
        <v>53</v>
      </c>
      <c r="H48" s="286">
        <f>'T. Generadora'!I213</f>
        <v>11</v>
      </c>
      <c r="I48" s="286">
        <f>'T. Generadora'!J213</f>
        <v>0</v>
      </c>
      <c r="J48" s="286">
        <f>+'T. Generadora'!K213</f>
        <v>0</v>
      </c>
      <c r="K48" s="287">
        <f>'T. Generadora'!L213</f>
        <v>64</v>
      </c>
      <c r="L48" s="287">
        <f>'T. Generadora'!M213</f>
        <v>2</v>
      </c>
      <c r="M48" s="288">
        <f>'T. Generadora'!N213</f>
        <v>2</v>
      </c>
      <c r="N48" s="287">
        <f>'T. Generadora'!T213</f>
        <v>1</v>
      </c>
      <c r="O48" s="287">
        <f>'T. Generadora'!O213</f>
        <v>0</v>
      </c>
      <c r="P48" s="287">
        <f>'T. Generadora'!Q213</f>
        <v>0</v>
      </c>
      <c r="Q48" s="287">
        <f>'T. Generadora'!U213</f>
        <v>0</v>
      </c>
      <c r="R48" s="287">
        <f>'T. Generadora'!V213</f>
        <v>0</v>
      </c>
      <c r="S48" s="289">
        <f>'T. Generadora'!AT213</f>
        <v>3300000</v>
      </c>
      <c r="T48" s="289">
        <f>+'T. Generadora'!AP213</f>
        <v>46875</v>
      </c>
      <c r="U48" s="285" t="str">
        <f>'Control Ventas'!D212</f>
        <v>X Vender</v>
      </c>
    </row>
    <row r="49" spans="1:21" ht="14.25" customHeight="1" x14ac:dyDescent="0.35">
      <c r="A49" s="285">
        <f>'T. Generadora'!A214</f>
        <v>212</v>
      </c>
      <c r="B49" s="285">
        <f>'T. Generadora'!B214</f>
        <v>1204</v>
      </c>
      <c r="C49" s="285">
        <f>+'T. Generadora'!C214</f>
        <v>2</v>
      </c>
      <c r="D49" s="285" t="str">
        <f>'T. Generadora'!D214</f>
        <v>Port</v>
      </c>
      <c r="E49" s="285">
        <f>'T. Generadora'!E214</f>
        <v>12</v>
      </c>
      <c r="F49" s="286" t="str">
        <f>'T. Generadora'!G214</f>
        <v>4 P</v>
      </c>
      <c r="G49" s="286">
        <f>'T. Generadora'!H214</f>
        <v>61</v>
      </c>
      <c r="H49" s="286">
        <f>'T. Generadora'!I214</f>
        <v>3</v>
      </c>
      <c r="I49" s="286">
        <f>'T. Generadora'!J214</f>
        <v>0</v>
      </c>
      <c r="J49" s="286">
        <f>+'T. Generadora'!K214</f>
        <v>0</v>
      </c>
      <c r="K49" s="287">
        <f>'T. Generadora'!L214</f>
        <v>64</v>
      </c>
      <c r="L49" s="287">
        <f>'T. Generadora'!M214</f>
        <v>2</v>
      </c>
      <c r="M49" s="288">
        <f>'T. Generadora'!N214</f>
        <v>2</v>
      </c>
      <c r="N49" s="287">
        <f>'T. Generadora'!T214</f>
        <v>1</v>
      </c>
      <c r="O49" s="287">
        <f>'T. Generadora'!O214</f>
        <v>0</v>
      </c>
      <c r="P49" s="287">
        <f>'T. Generadora'!Q214</f>
        <v>0</v>
      </c>
      <c r="Q49" s="287">
        <f>'T. Generadora'!U214</f>
        <v>0</v>
      </c>
      <c r="R49" s="287">
        <f>'T. Generadora'!V214</f>
        <v>0</v>
      </c>
      <c r="S49" s="289">
        <f>'T. Generadora'!AT214</f>
        <v>3350000</v>
      </c>
      <c r="T49" s="289">
        <f>+'T. Generadora'!AP214</f>
        <v>47500</v>
      </c>
      <c r="U49" s="285" t="str">
        <f>'Control Ventas'!D213</f>
        <v>X Vender</v>
      </c>
    </row>
    <row r="50" spans="1:21" ht="14.25" customHeight="1" x14ac:dyDescent="0.35">
      <c r="A50" s="285">
        <f>'T. Generadora'!A215</f>
        <v>213</v>
      </c>
      <c r="B50" s="285">
        <f>'T. Generadora'!B215</f>
        <v>1401</v>
      </c>
      <c r="C50" s="285">
        <f>+'T. Generadora'!C215</f>
        <v>2</v>
      </c>
      <c r="D50" s="285" t="str">
        <f>'T. Generadora'!D215</f>
        <v>Port</v>
      </c>
      <c r="E50" s="285">
        <f>'T. Generadora'!E215</f>
        <v>14</v>
      </c>
      <c r="F50" s="286" t="str">
        <f>'T. Generadora'!G215</f>
        <v>1 P</v>
      </c>
      <c r="G50" s="286">
        <f>'T. Generadora'!H215</f>
        <v>71</v>
      </c>
      <c r="H50" s="286">
        <f>'T. Generadora'!I215</f>
        <v>18</v>
      </c>
      <c r="I50" s="286">
        <f>'T. Generadora'!J215</f>
        <v>0</v>
      </c>
      <c r="J50" s="286">
        <f>+'T. Generadora'!K215</f>
        <v>0</v>
      </c>
      <c r="K50" s="287">
        <f>'T. Generadora'!L215</f>
        <v>89</v>
      </c>
      <c r="L50" s="287">
        <f>'T. Generadora'!M215</f>
        <v>2</v>
      </c>
      <c r="M50" s="288">
        <f>'T. Generadora'!N215</f>
        <v>2</v>
      </c>
      <c r="N50" s="287">
        <f>'T. Generadora'!T215</f>
        <v>2</v>
      </c>
      <c r="O50" s="287">
        <f>'T. Generadora'!O215</f>
        <v>0</v>
      </c>
      <c r="P50" s="287">
        <f>'T. Generadora'!Q215</f>
        <v>0</v>
      </c>
      <c r="Q50" s="287">
        <f>'T. Generadora'!U215</f>
        <v>0</v>
      </c>
      <c r="R50" s="287">
        <f>'T. Generadora'!V215</f>
        <v>0</v>
      </c>
      <c r="S50" s="289">
        <f>'T. Generadora'!AT215</f>
        <v>4330000</v>
      </c>
      <c r="T50" s="289">
        <f>+'T. Generadora'!AP215</f>
        <v>44157.303370786518</v>
      </c>
      <c r="U50" s="285" t="str">
        <f>'Control Ventas'!D214</f>
        <v>X Vender</v>
      </c>
    </row>
    <row r="51" spans="1:21" ht="14.25" customHeight="1" x14ac:dyDescent="0.35">
      <c r="A51" s="285">
        <f>'T. Generadora'!A216</f>
        <v>214</v>
      </c>
      <c r="B51" s="285">
        <f>'T. Generadora'!B216</f>
        <v>1402</v>
      </c>
      <c r="C51" s="285">
        <f>+'T. Generadora'!C216</f>
        <v>2</v>
      </c>
      <c r="D51" s="285" t="str">
        <f>'T. Generadora'!D216</f>
        <v>Port</v>
      </c>
      <c r="E51" s="285">
        <f>'T. Generadora'!E216</f>
        <v>14</v>
      </c>
      <c r="F51" s="286" t="str">
        <f>'T. Generadora'!G216</f>
        <v>2 P</v>
      </c>
      <c r="G51" s="286">
        <f>'T. Generadora'!H216</f>
        <v>53</v>
      </c>
      <c r="H51" s="286">
        <f>'T. Generadora'!I216</f>
        <v>6</v>
      </c>
      <c r="I51" s="286">
        <f>'T. Generadora'!J216</f>
        <v>0</v>
      </c>
      <c r="J51" s="286">
        <f>+'T. Generadora'!K216</f>
        <v>0</v>
      </c>
      <c r="K51" s="287">
        <f>'T. Generadora'!L216</f>
        <v>59</v>
      </c>
      <c r="L51" s="287">
        <f>'T. Generadora'!M216</f>
        <v>1</v>
      </c>
      <c r="M51" s="288">
        <f>'T. Generadora'!N216</f>
        <v>1</v>
      </c>
      <c r="N51" s="287">
        <f>'T. Generadora'!T216</f>
        <v>1</v>
      </c>
      <c r="O51" s="287">
        <f>'T. Generadora'!O216</f>
        <v>0</v>
      </c>
      <c r="P51" s="287">
        <f>'T. Generadora'!Q216</f>
        <v>0</v>
      </c>
      <c r="Q51" s="287">
        <f>'T. Generadora'!U216</f>
        <v>0</v>
      </c>
      <c r="R51" s="287">
        <f>'T. Generadora'!V216</f>
        <v>0</v>
      </c>
      <c r="S51" s="289">
        <f>'T. Generadora'!AT216</f>
        <v>3190000</v>
      </c>
      <c r="T51" s="289">
        <f>+'T. Generadora'!AP216</f>
        <v>49152.542372881355</v>
      </c>
      <c r="U51" s="285" t="str">
        <f>'Control Ventas'!D215</f>
        <v>X Vender</v>
      </c>
    </row>
    <row r="52" spans="1:21" ht="14.25" customHeight="1" x14ac:dyDescent="0.35">
      <c r="A52" s="285">
        <f>'T. Generadora'!A217</f>
        <v>215</v>
      </c>
      <c r="B52" s="285">
        <f>'T. Generadora'!B217</f>
        <v>1403</v>
      </c>
      <c r="C52" s="285">
        <f>+'T. Generadora'!C217</f>
        <v>2</v>
      </c>
      <c r="D52" s="285" t="str">
        <f>'T. Generadora'!D217</f>
        <v>Port</v>
      </c>
      <c r="E52" s="285">
        <f>'T. Generadora'!E217</f>
        <v>14</v>
      </c>
      <c r="F52" s="286" t="str">
        <f>'T. Generadora'!G217</f>
        <v>3 P</v>
      </c>
      <c r="G52" s="286">
        <f>'T. Generadora'!H217</f>
        <v>53</v>
      </c>
      <c r="H52" s="286">
        <f>'T. Generadora'!I217</f>
        <v>11</v>
      </c>
      <c r="I52" s="286">
        <f>'T. Generadora'!J217</f>
        <v>0</v>
      </c>
      <c r="J52" s="286">
        <f>+'T. Generadora'!K217</f>
        <v>0</v>
      </c>
      <c r="K52" s="287">
        <f>'T. Generadora'!L217</f>
        <v>64</v>
      </c>
      <c r="L52" s="287">
        <f>'T. Generadora'!M217</f>
        <v>2</v>
      </c>
      <c r="M52" s="288">
        <f>'T. Generadora'!N217</f>
        <v>2</v>
      </c>
      <c r="N52" s="287">
        <f>'T. Generadora'!T217</f>
        <v>1</v>
      </c>
      <c r="O52" s="287">
        <f>'T. Generadora'!O217</f>
        <v>0</v>
      </c>
      <c r="P52" s="287">
        <f>'T. Generadora'!Q217</f>
        <v>0</v>
      </c>
      <c r="Q52" s="287">
        <f>'T. Generadora'!U217</f>
        <v>0</v>
      </c>
      <c r="R52" s="287">
        <f>'T. Generadora'!V217</f>
        <v>0</v>
      </c>
      <c r="S52" s="289">
        <f>'T. Generadora'!AT217</f>
        <v>3330000</v>
      </c>
      <c r="T52" s="289">
        <f>+'T. Generadora'!AP217</f>
        <v>47187.5</v>
      </c>
      <c r="U52" s="285" t="str">
        <f>'Control Ventas'!D216</f>
        <v>X Vender</v>
      </c>
    </row>
    <row r="53" spans="1:21" ht="14.25" customHeight="1" x14ac:dyDescent="0.35">
      <c r="A53" s="285">
        <f>'T. Generadora'!A218</f>
        <v>216</v>
      </c>
      <c r="B53" s="285">
        <f>'T. Generadora'!B218</f>
        <v>1404</v>
      </c>
      <c r="C53" s="285">
        <f>+'T. Generadora'!C218</f>
        <v>2</v>
      </c>
      <c r="D53" s="285" t="str">
        <f>'T. Generadora'!D218</f>
        <v>Port</v>
      </c>
      <c r="E53" s="285">
        <f>'T. Generadora'!E218</f>
        <v>14</v>
      </c>
      <c r="F53" s="286" t="str">
        <f>'T. Generadora'!G218</f>
        <v>4 P</v>
      </c>
      <c r="G53" s="286">
        <f>'T. Generadora'!H218</f>
        <v>61</v>
      </c>
      <c r="H53" s="286">
        <f>'T. Generadora'!I218</f>
        <v>3</v>
      </c>
      <c r="I53" s="286">
        <f>'T. Generadora'!J218</f>
        <v>0</v>
      </c>
      <c r="J53" s="286">
        <f>+'T. Generadora'!K218</f>
        <v>0</v>
      </c>
      <c r="K53" s="287">
        <f>'T. Generadora'!L218</f>
        <v>64</v>
      </c>
      <c r="L53" s="287">
        <f>'T. Generadora'!M218</f>
        <v>2</v>
      </c>
      <c r="M53" s="288">
        <f>'T. Generadora'!N218</f>
        <v>2</v>
      </c>
      <c r="N53" s="287">
        <f>'T. Generadora'!T218</f>
        <v>1</v>
      </c>
      <c r="O53" s="287">
        <f>'T. Generadora'!O218</f>
        <v>0</v>
      </c>
      <c r="P53" s="287">
        <f>'T. Generadora'!Q218</f>
        <v>0</v>
      </c>
      <c r="Q53" s="287">
        <f>'T. Generadora'!U218</f>
        <v>0</v>
      </c>
      <c r="R53" s="287">
        <f>'T. Generadora'!V218</f>
        <v>0</v>
      </c>
      <c r="S53" s="289">
        <f>'T. Generadora'!AT218</f>
        <v>3370000</v>
      </c>
      <c r="T53" s="289">
        <f>+'T. Generadora'!AP218</f>
        <v>47812.5</v>
      </c>
      <c r="U53" s="285" t="str">
        <f>'Control Ventas'!D217</f>
        <v>X Vender</v>
      </c>
    </row>
    <row r="54" spans="1:21" ht="14.25" customHeight="1" x14ac:dyDescent="0.35">
      <c r="A54" s="285">
        <f>'T. Generadora'!A219</f>
        <v>217</v>
      </c>
      <c r="B54" s="285">
        <f>'T. Generadora'!B219</f>
        <v>1501</v>
      </c>
      <c r="C54" s="285">
        <f>+'T. Generadora'!C219</f>
        <v>2</v>
      </c>
      <c r="D54" s="285" t="str">
        <f>'T. Generadora'!D219</f>
        <v>Port</v>
      </c>
      <c r="E54" s="285">
        <f>'T. Generadora'!E219</f>
        <v>15</v>
      </c>
      <c r="F54" s="286" t="str">
        <f>'T. Generadora'!G219</f>
        <v>1 P</v>
      </c>
      <c r="G54" s="286">
        <f>'T. Generadora'!H219</f>
        <v>71</v>
      </c>
      <c r="H54" s="286">
        <f>'T. Generadora'!I219</f>
        <v>18</v>
      </c>
      <c r="I54" s="286">
        <f>'T. Generadora'!J219</f>
        <v>0</v>
      </c>
      <c r="J54" s="286">
        <f>+'T. Generadora'!K219</f>
        <v>0</v>
      </c>
      <c r="K54" s="287">
        <f>'T. Generadora'!L219</f>
        <v>89</v>
      </c>
      <c r="L54" s="287">
        <f>'T. Generadora'!M219</f>
        <v>2</v>
      </c>
      <c r="M54" s="288">
        <f>'T. Generadora'!N219</f>
        <v>2</v>
      </c>
      <c r="N54" s="287">
        <f>'T. Generadora'!T219</f>
        <v>2</v>
      </c>
      <c r="O54" s="287">
        <f>'T. Generadora'!O219</f>
        <v>0</v>
      </c>
      <c r="P54" s="287">
        <f>'T. Generadora'!Q219</f>
        <v>0</v>
      </c>
      <c r="Q54" s="287">
        <f>'T. Generadora'!U219</f>
        <v>0</v>
      </c>
      <c r="R54" s="287">
        <f>'T. Generadora'!V219</f>
        <v>0</v>
      </c>
      <c r="S54" s="289">
        <f>'T. Generadora'!AT219</f>
        <v>4360000</v>
      </c>
      <c r="T54" s="289">
        <f>+'T. Generadora'!AP219</f>
        <v>44494.382022471909</v>
      </c>
      <c r="U54" s="285" t="str">
        <f>'Control Ventas'!D218</f>
        <v>X Vender</v>
      </c>
    </row>
    <row r="55" spans="1:21" ht="14.25" customHeight="1" x14ac:dyDescent="0.35">
      <c r="A55" s="285">
        <f>'T. Generadora'!A220</f>
        <v>218</v>
      </c>
      <c r="B55" s="285">
        <f>'T. Generadora'!B220</f>
        <v>1502</v>
      </c>
      <c r="C55" s="285">
        <f>+'T. Generadora'!C220</f>
        <v>2</v>
      </c>
      <c r="D55" s="285" t="str">
        <f>'T. Generadora'!D220</f>
        <v>Port</v>
      </c>
      <c r="E55" s="285">
        <f>'T. Generadora'!E220</f>
        <v>15</v>
      </c>
      <c r="F55" s="286" t="str">
        <f>'T. Generadora'!G220</f>
        <v>2 P</v>
      </c>
      <c r="G55" s="286">
        <f>'T. Generadora'!H220</f>
        <v>53</v>
      </c>
      <c r="H55" s="286">
        <f>'T. Generadora'!I220</f>
        <v>6</v>
      </c>
      <c r="I55" s="286">
        <f>'T. Generadora'!J220</f>
        <v>0</v>
      </c>
      <c r="J55" s="286">
        <f>+'T. Generadora'!K220</f>
        <v>0</v>
      </c>
      <c r="K55" s="287">
        <f>'T. Generadora'!L220</f>
        <v>59</v>
      </c>
      <c r="L55" s="287">
        <f>'T. Generadora'!M220</f>
        <v>1</v>
      </c>
      <c r="M55" s="288">
        <f>'T. Generadora'!N220</f>
        <v>1</v>
      </c>
      <c r="N55" s="287">
        <f>'T. Generadora'!T220</f>
        <v>1</v>
      </c>
      <c r="O55" s="287">
        <f>'T. Generadora'!O220</f>
        <v>0</v>
      </c>
      <c r="P55" s="287">
        <f>'T. Generadora'!Q220</f>
        <v>0</v>
      </c>
      <c r="Q55" s="287">
        <f>'T. Generadora'!U220</f>
        <v>0</v>
      </c>
      <c r="R55" s="287">
        <f>'T. Generadora'!V220</f>
        <v>0</v>
      </c>
      <c r="S55" s="289">
        <f>'T. Generadora'!AT220</f>
        <v>3220000</v>
      </c>
      <c r="T55" s="289">
        <f>+'T. Generadora'!AP220</f>
        <v>49491.52542372881</v>
      </c>
      <c r="U55" s="285" t="str">
        <f>'Control Ventas'!D219</f>
        <v>X Vender</v>
      </c>
    </row>
    <row r="56" spans="1:21" ht="14.25" customHeight="1" x14ac:dyDescent="0.35">
      <c r="A56" s="285">
        <f>'T. Generadora'!A221</f>
        <v>219</v>
      </c>
      <c r="B56" s="285">
        <f>'T. Generadora'!B221</f>
        <v>1503</v>
      </c>
      <c r="C56" s="285">
        <f>+'T. Generadora'!C221</f>
        <v>2</v>
      </c>
      <c r="D56" s="285" t="str">
        <f>'T. Generadora'!D221</f>
        <v>Port</v>
      </c>
      <c r="E56" s="285">
        <f>'T. Generadora'!E221</f>
        <v>15</v>
      </c>
      <c r="F56" s="286" t="str">
        <f>'T. Generadora'!G221</f>
        <v>3 P</v>
      </c>
      <c r="G56" s="286">
        <f>'T. Generadora'!H221</f>
        <v>53</v>
      </c>
      <c r="H56" s="286">
        <f>'T. Generadora'!I221</f>
        <v>11</v>
      </c>
      <c r="I56" s="286">
        <f>'T. Generadora'!J221</f>
        <v>0</v>
      </c>
      <c r="J56" s="286">
        <f>+'T. Generadora'!K221</f>
        <v>0</v>
      </c>
      <c r="K56" s="287">
        <f>'T. Generadora'!L221</f>
        <v>64</v>
      </c>
      <c r="L56" s="287">
        <f>'T. Generadora'!M221</f>
        <v>2</v>
      </c>
      <c r="M56" s="288">
        <f>'T. Generadora'!N221</f>
        <v>2</v>
      </c>
      <c r="N56" s="287">
        <f>'T. Generadora'!T221</f>
        <v>1</v>
      </c>
      <c r="O56" s="287">
        <f>'T. Generadora'!O221</f>
        <v>0</v>
      </c>
      <c r="P56" s="287">
        <f>'T. Generadora'!Q221</f>
        <v>0</v>
      </c>
      <c r="Q56" s="287">
        <f>'T. Generadora'!U221</f>
        <v>0</v>
      </c>
      <c r="R56" s="287">
        <f>'T. Generadora'!V221</f>
        <v>0</v>
      </c>
      <c r="S56" s="289">
        <f>'T. Generadora'!AT221</f>
        <v>3360000</v>
      </c>
      <c r="T56" s="289">
        <f>+'T. Generadora'!AP221</f>
        <v>47656.25</v>
      </c>
      <c r="U56" s="285" t="str">
        <f>'Control Ventas'!D220</f>
        <v>X Vender</v>
      </c>
    </row>
    <row r="57" spans="1:21" ht="14.25" customHeight="1" x14ac:dyDescent="0.35">
      <c r="A57" s="285">
        <f>'T. Generadora'!A222</f>
        <v>220</v>
      </c>
      <c r="B57" s="285">
        <f>'T. Generadora'!B222</f>
        <v>1504</v>
      </c>
      <c r="C57" s="285">
        <f>+'T. Generadora'!C222</f>
        <v>2</v>
      </c>
      <c r="D57" s="285" t="str">
        <f>'T. Generadora'!D222</f>
        <v>Port</v>
      </c>
      <c r="E57" s="285">
        <f>'T. Generadora'!E222</f>
        <v>15</v>
      </c>
      <c r="F57" s="286" t="str">
        <f>'T. Generadora'!G222</f>
        <v>4 P</v>
      </c>
      <c r="G57" s="286">
        <f>'T. Generadora'!H222</f>
        <v>61</v>
      </c>
      <c r="H57" s="286">
        <f>'T. Generadora'!I222</f>
        <v>3</v>
      </c>
      <c r="I57" s="286">
        <f>'T. Generadora'!J222</f>
        <v>0</v>
      </c>
      <c r="J57" s="286">
        <f>+'T. Generadora'!K222</f>
        <v>0</v>
      </c>
      <c r="K57" s="287">
        <f>'T. Generadora'!L222</f>
        <v>64</v>
      </c>
      <c r="L57" s="287">
        <f>'T. Generadora'!M222</f>
        <v>2</v>
      </c>
      <c r="M57" s="288">
        <f>'T. Generadora'!N222</f>
        <v>2</v>
      </c>
      <c r="N57" s="287">
        <f>'T. Generadora'!T222</f>
        <v>1</v>
      </c>
      <c r="O57" s="287">
        <f>'T. Generadora'!O222</f>
        <v>0</v>
      </c>
      <c r="P57" s="287">
        <f>'T. Generadora'!Q222</f>
        <v>0</v>
      </c>
      <c r="Q57" s="287">
        <f>'T. Generadora'!U222</f>
        <v>0</v>
      </c>
      <c r="R57" s="287">
        <f>'T. Generadora'!V222</f>
        <v>0</v>
      </c>
      <c r="S57" s="289">
        <f>'T. Generadora'!AT222</f>
        <v>3400000</v>
      </c>
      <c r="T57" s="289">
        <f>+'T. Generadora'!AP222</f>
        <v>48281.25</v>
      </c>
      <c r="U57" s="285" t="str">
        <f>'Control Ventas'!D221</f>
        <v>X Vender</v>
      </c>
    </row>
    <row r="58" spans="1:21" ht="14.25" customHeight="1" x14ac:dyDescent="0.35">
      <c r="A58" s="285">
        <f>'T. Generadora'!A223</f>
        <v>221</v>
      </c>
      <c r="B58" s="285">
        <f>'T. Generadora'!B223</f>
        <v>1601</v>
      </c>
      <c r="C58" s="285">
        <f>+'T. Generadora'!C223</f>
        <v>2</v>
      </c>
      <c r="D58" s="285" t="str">
        <f>'T. Generadora'!D223</f>
        <v>Port</v>
      </c>
      <c r="E58" s="285">
        <f>'T. Generadora'!E223</f>
        <v>16</v>
      </c>
      <c r="F58" s="286" t="str">
        <f>'T. Generadora'!G223</f>
        <v>1 P</v>
      </c>
      <c r="G58" s="286">
        <f>'T. Generadora'!H223</f>
        <v>71</v>
      </c>
      <c r="H58" s="286">
        <f>'T. Generadora'!I223</f>
        <v>18</v>
      </c>
      <c r="I58" s="286">
        <f>'T. Generadora'!J223</f>
        <v>0</v>
      </c>
      <c r="J58" s="286">
        <f>+'T. Generadora'!K223</f>
        <v>0</v>
      </c>
      <c r="K58" s="287">
        <f>'T. Generadora'!L223</f>
        <v>89</v>
      </c>
      <c r="L58" s="287">
        <f>'T. Generadora'!M223</f>
        <v>2</v>
      </c>
      <c r="M58" s="288">
        <f>'T. Generadora'!N223</f>
        <v>2</v>
      </c>
      <c r="N58" s="287">
        <f>'T. Generadora'!T223</f>
        <v>2</v>
      </c>
      <c r="O58" s="287">
        <f>'T. Generadora'!O223</f>
        <v>0</v>
      </c>
      <c r="P58" s="287">
        <f>'T. Generadora'!Q223</f>
        <v>0</v>
      </c>
      <c r="Q58" s="287">
        <f>'T. Generadora'!U223</f>
        <v>0</v>
      </c>
      <c r="R58" s="287">
        <f>'T. Generadora'!V223</f>
        <v>0</v>
      </c>
      <c r="S58" s="289">
        <f>'T. Generadora'!AT223</f>
        <v>4400000</v>
      </c>
      <c r="T58" s="289">
        <f>+'T. Generadora'!AP223</f>
        <v>44943.8202247191</v>
      </c>
      <c r="U58" s="285" t="str">
        <f>'Control Ventas'!D222</f>
        <v>X Vender</v>
      </c>
    </row>
    <row r="59" spans="1:21" ht="14.25" customHeight="1" x14ac:dyDescent="0.35">
      <c r="A59" s="285">
        <f>'T. Generadora'!A224</f>
        <v>222</v>
      </c>
      <c r="B59" s="285">
        <f>'T. Generadora'!B224</f>
        <v>1602</v>
      </c>
      <c r="C59" s="285">
        <f>+'T. Generadora'!C224</f>
        <v>2</v>
      </c>
      <c r="D59" s="285" t="str">
        <f>'T. Generadora'!D224</f>
        <v>Port</v>
      </c>
      <c r="E59" s="285">
        <f>'T. Generadora'!E224</f>
        <v>16</v>
      </c>
      <c r="F59" s="286" t="str">
        <f>'T. Generadora'!G224</f>
        <v>2 P</v>
      </c>
      <c r="G59" s="286">
        <f>'T. Generadora'!H224</f>
        <v>53</v>
      </c>
      <c r="H59" s="286">
        <f>'T. Generadora'!I224</f>
        <v>6</v>
      </c>
      <c r="I59" s="286">
        <f>'T. Generadora'!J224</f>
        <v>0</v>
      </c>
      <c r="J59" s="286">
        <f>+'T. Generadora'!K224</f>
        <v>0</v>
      </c>
      <c r="K59" s="287">
        <f>'T. Generadora'!L224</f>
        <v>59</v>
      </c>
      <c r="L59" s="287">
        <f>'T. Generadora'!M224</f>
        <v>1</v>
      </c>
      <c r="M59" s="288">
        <f>'T. Generadora'!N224</f>
        <v>1</v>
      </c>
      <c r="N59" s="287">
        <f>'T. Generadora'!T224</f>
        <v>1</v>
      </c>
      <c r="O59" s="287">
        <f>'T. Generadora'!O224</f>
        <v>0</v>
      </c>
      <c r="P59" s="287">
        <f>'T. Generadora'!Q224</f>
        <v>0</v>
      </c>
      <c r="Q59" s="287">
        <f>'T. Generadora'!U224</f>
        <v>0</v>
      </c>
      <c r="R59" s="287">
        <f>'T. Generadora'!V224</f>
        <v>0</v>
      </c>
      <c r="S59" s="289">
        <f>'T. Generadora'!AT224</f>
        <v>3250000</v>
      </c>
      <c r="T59" s="289">
        <f>+'T. Generadora'!AP224</f>
        <v>50000</v>
      </c>
      <c r="U59" s="285" t="str">
        <f>'Control Ventas'!D223</f>
        <v>X Vender</v>
      </c>
    </row>
    <row r="60" spans="1:21" ht="14.25" customHeight="1" x14ac:dyDescent="0.35">
      <c r="A60" s="285">
        <f>'T. Generadora'!A225</f>
        <v>223</v>
      </c>
      <c r="B60" s="285">
        <f>'T. Generadora'!B225</f>
        <v>1603</v>
      </c>
      <c r="C60" s="285">
        <f>+'T. Generadora'!C225</f>
        <v>2</v>
      </c>
      <c r="D60" s="285" t="str">
        <f>'T. Generadora'!D225</f>
        <v>Port</v>
      </c>
      <c r="E60" s="285">
        <f>'T. Generadora'!E225</f>
        <v>16</v>
      </c>
      <c r="F60" s="286" t="str">
        <f>'T. Generadora'!G225</f>
        <v>3 P</v>
      </c>
      <c r="G60" s="286">
        <f>'T. Generadora'!H225</f>
        <v>53</v>
      </c>
      <c r="H60" s="286">
        <f>'T. Generadora'!I225</f>
        <v>11</v>
      </c>
      <c r="I60" s="286">
        <f>'T. Generadora'!J225</f>
        <v>0</v>
      </c>
      <c r="J60" s="286">
        <f>+'T. Generadora'!K225</f>
        <v>0</v>
      </c>
      <c r="K60" s="287">
        <f>'T. Generadora'!L225</f>
        <v>64</v>
      </c>
      <c r="L60" s="287">
        <f>'T. Generadora'!M225</f>
        <v>2</v>
      </c>
      <c r="M60" s="288">
        <f>'T. Generadora'!N225</f>
        <v>2</v>
      </c>
      <c r="N60" s="287">
        <f>'T. Generadora'!T225</f>
        <v>1</v>
      </c>
      <c r="O60" s="287">
        <f>'T. Generadora'!O225</f>
        <v>0</v>
      </c>
      <c r="P60" s="287">
        <f>'T. Generadora'!Q225</f>
        <v>0</v>
      </c>
      <c r="Q60" s="287">
        <f>'T. Generadora'!U225</f>
        <v>0</v>
      </c>
      <c r="R60" s="287">
        <f>'T. Generadora'!V225</f>
        <v>0</v>
      </c>
      <c r="S60" s="289">
        <f>'T. Generadora'!AT225</f>
        <v>3390000</v>
      </c>
      <c r="T60" s="289">
        <f>+'T. Generadora'!AP225</f>
        <v>48125</v>
      </c>
      <c r="U60" s="285" t="str">
        <f>'Control Ventas'!D224</f>
        <v>X Vender</v>
      </c>
    </row>
    <row r="61" spans="1:21" ht="14.25" customHeight="1" x14ac:dyDescent="0.35">
      <c r="A61" s="285">
        <f>'T. Generadora'!A226</f>
        <v>224</v>
      </c>
      <c r="B61" s="285">
        <f>'T. Generadora'!B226</f>
        <v>1604</v>
      </c>
      <c r="C61" s="285">
        <f>+'T. Generadora'!C226</f>
        <v>2</v>
      </c>
      <c r="D61" s="285" t="str">
        <f>'T. Generadora'!D226</f>
        <v>Port</v>
      </c>
      <c r="E61" s="285">
        <f>'T. Generadora'!E226</f>
        <v>16</v>
      </c>
      <c r="F61" s="286" t="str">
        <f>'T. Generadora'!G226</f>
        <v>4 P</v>
      </c>
      <c r="G61" s="286">
        <f>'T. Generadora'!H226</f>
        <v>61</v>
      </c>
      <c r="H61" s="286">
        <f>'T. Generadora'!I226</f>
        <v>3</v>
      </c>
      <c r="I61" s="286">
        <f>'T. Generadora'!J226</f>
        <v>0</v>
      </c>
      <c r="J61" s="286">
        <f>+'T. Generadora'!K226</f>
        <v>0</v>
      </c>
      <c r="K61" s="287">
        <f>'T. Generadora'!L226</f>
        <v>64</v>
      </c>
      <c r="L61" s="287">
        <f>'T. Generadora'!M226</f>
        <v>2</v>
      </c>
      <c r="M61" s="288">
        <f>'T. Generadora'!N226</f>
        <v>2</v>
      </c>
      <c r="N61" s="287">
        <f>'T. Generadora'!T226</f>
        <v>1</v>
      </c>
      <c r="O61" s="287">
        <f>'T. Generadora'!O226</f>
        <v>0</v>
      </c>
      <c r="P61" s="287">
        <f>'T. Generadora'!Q226</f>
        <v>0</v>
      </c>
      <c r="Q61" s="287">
        <f>'T. Generadora'!U226</f>
        <v>0</v>
      </c>
      <c r="R61" s="287">
        <f>'T. Generadora'!V226</f>
        <v>0</v>
      </c>
      <c r="S61" s="289">
        <f>'T. Generadora'!AT226</f>
        <v>3440000</v>
      </c>
      <c r="T61" s="289">
        <f>+'T. Generadora'!AP226</f>
        <v>48750</v>
      </c>
      <c r="U61" s="285" t="str">
        <f>'Control Ventas'!D225</f>
        <v>X Vender</v>
      </c>
    </row>
    <row r="62" spans="1:21" ht="14.25" customHeight="1" x14ac:dyDescent="0.35"/>
    <row r="63" spans="1:21" ht="14.25" customHeight="1" x14ac:dyDescent="0.35"/>
    <row r="64" spans="1:21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autoFilter ref="A5:U61" xr:uid="{00000000-0009-0000-0000-000009000000}"/>
  <mergeCells count="7">
    <mergeCell ref="A1:U1"/>
    <mergeCell ref="A2:U2"/>
    <mergeCell ref="A4:B4"/>
    <mergeCell ref="D4:F4"/>
    <mergeCell ref="G4:K4"/>
    <mergeCell ref="L4:R4"/>
    <mergeCell ref="S4:T4"/>
  </mergeCells>
  <conditionalFormatting sqref="A6:U61">
    <cfRule type="expression" dxfId="11" priority="1">
      <formula>$U6="X Vender"</formula>
    </cfRule>
  </conditionalFormatting>
  <conditionalFormatting sqref="A6:U61">
    <cfRule type="expression" dxfId="10" priority="2">
      <formula>$U6="Vendido"</formula>
    </cfRule>
  </conditionalFormatting>
  <conditionalFormatting sqref="A6:U61">
    <cfRule type="expression" dxfId="9" priority="3">
      <formula>$U6="Reservado"</formula>
    </cfRule>
  </conditionalFormatting>
  <conditionalFormatting sqref="A6:U61">
    <cfRule type="expression" dxfId="8" priority="4">
      <formula>$U6="Bloqueado"</formula>
    </cfRule>
  </conditionalFormatting>
  <pageMargins left="0.70866141732283472" right="0.70866141732283472" top="0.74803149606299213" bottom="0.74803149606299213" header="0" footer="0"/>
  <pageSetup paperSize="3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F243E"/>
  </sheetPr>
  <dimension ref="A1:Z1000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14.453125" defaultRowHeight="15" customHeight="1" outlineLevelCol="1" x14ac:dyDescent="0.35"/>
  <cols>
    <col min="1" max="1" width="5.1796875" customWidth="1"/>
    <col min="2" max="2" width="10.1796875" customWidth="1"/>
    <col min="3" max="3" width="8.1796875" customWidth="1"/>
    <col min="4" max="4" width="11" customWidth="1"/>
    <col min="5" max="5" width="7.6328125" hidden="1" customWidth="1"/>
    <col min="6" max="6" width="14.36328125" hidden="1" customWidth="1"/>
    <col min="7" max="10" width="11.453125" hidden="1" customWidth="1"/>
    <col min="11" max="11" width="9.1796875" customWidth="1"/>
    <col min="12" max="14" width="8.1796875" customWidth="1" outlineLevel="1"/>
    <col min="15" max="15" width="12.6328125" hidden="1" customWidth="1" outlineLevel="1"/>
    <col min="16" max="16" width="8.6328125" hidden="1" customWidth="1" outlineLevel="1"/>
    <col min="17" max="18" width="17.1796875" hidden="1" customWidth="1" outlineLevel="1"/>
    <col min="19" max="19" width="13" customWidth="1"/>
    <col min="20" max="20" width="11.6328125" customWidth="1"/>
    <col min="21" max="21" width="16.453125" customWidth="1"/>
    <col min="22" max="26" width="11.453125" customWidth="1"/>
  </cols>
  <sheetData>
    <row r="1" spans="1:26" ht="14.25" customHeight="1" x14ac:dyDescent="0.5">
      <c r="A1" s="338" t="s">
        <v>213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49"/>
    </row>
    <row r="2" spans="1:26" ht="14.25" customHeight="1" x14ac:dyDescent="0.5">
      <c r="A2" s="338" t="s">
        <v>218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49"/>
    </row>
    <row r="3" spans="1:26" ht="14.25" hidden="1" customHeight="1" x14ac:dyDescent="0.45">
      <c r="A3" s="274"/>
      <c r="B3" s="275"/>
      <c r="C3" s="275"/>
      <c r="D3" s="275"/>
      <c r="E3" s="275"/>
      <c r="F3" s="276">
        <v>5</v>
      </c>
      <c r="G3" s="276">
        <v>6</v>
      </c>
      <c r="H3" s="276">
        <v>7</v>
      </c>
      <c r="I3" s="276">
        <v>8</v>
      </c>
      <c r="J3" s="276">
        <v>9</v>
      </c>
      <c r="K3" s="276">
        <v>10</v>
      </c>
      <c r="L3" s="276">
        <v>11</v>
      </c>
      <c r="M3" s="276">
        <v>12</v>
      </c>
      <c r="N3" s="276">
        <v>13</v>
      </c>
      <c r="O3" s="276">
        <v>14</v>
      </c>
      <c r="P3" s="276">
        <v>15</v>
      </c>
      <c r="Q3" s="276">
        <v>16</v>
      </c>
      <c r="R3" s="276">
        <v>17</v>
      </c>
      <c r="S3" s="276">
        <v>18</v>
      </c>
      <c r="T3" s="276">
        <v>19</v>
      </c>
      <c r="U3" s="276">
        <v>20</v>
      </c>
    </row>
    <row r="4" spans="1:26" ht="29.25" hidden="1" customHeight="1" x14ac:dyDescent="0.35">
      <c r="A4" s="350" t="s">
        <v>71</v>
      </c>
      <c r="B4" s="351"/>
      <c r="C4" s="277"/>
      <c r="D4" s="328" t="s">
        <v>215</v>
      </c>
      <c r="E4" s="352"/>
      <c r="F4" s="319"/>
      <c r="G4" s="353" t="s">
        <v>216</v>
      </c>
      <c r="H4" s="352"/>
      <c r="I4" s="352"/>
      <c r="J4" s="352"/>
      <c r="K4" s="319"/>
      <c r="L4" s="354" t="s">
        <v>75</v>
      </c>
      <c r="M4" s="355"/>
      <c r="N4" s="355"/>
      <c r="O4" s="355"/>
      <c r="P4" s="355"/>
      <c r="Q4" s="355"/>
      <c r="R4" s="356"/>
      <c r="S4" s="357" t="s">
        <v>217</v>
      </c>
      <c r="T4" s="329"/>
      <c r="U4" s="278"/>
      <c r="V4" s="279"/>
      <c r="W4" s="279"/>
      <c r="X4" s="279"/>
      <c r="Y4" s="279"/>
      <c r="Z4" s="279"/>
    </row>
    <row r="5" spans="1:26" ht="14.25" customHeight="1" x14ac:dyDescent="0.35">
      <c r="A5" s="124" t="s">
        <v>81</v>
      </c>
      <c r="B5" s="124" t="s">
        <v>82</v>
      </c>
      <c r="C5" s="125" t="s">
        <v>148</v>
      </c>
      <c r="D5" s="126" t="s">
        <v>84</v>
      </c>
      <c r="E5" s="127" t="s">
        <v>85</v>
      </c>
      <c r="F5" s="280" t="s">
        <v>145</v>
      </c>
      <c r="G5" s="205" t="s">
        <v>149</v>
      </c>
      <c r="H5" s="126" t="s">
        <v>33</v>
      </c>
      <c r="I5" s="126" t="s">
        <v>42</v>
      </c>
      <c r="J5" s="205" t="s">
        <v>41</v>
      </c>
      <c r="K5" s="205" t="s">
        <v>43</v>
      </c>
      <c r="L5" s="126" t="s">
        <v>44</v>
      </c>
      <c r="M5" s="127" t="s">
        <v>8</v>
      </c>
      <c r="N5" s="132" t="s">
        <v>47</v>
      </c>
      <c r="O5" s="127" t="s">
        <v>89</v>
      </c>
      <c r="P5" s="127" t="s">
        <v>91</v>
      </c>
      <c r="Q5" s="127" t="s">
        <v>94</v>
      </c>
      <c r="R5" s="281" t="s">
        <v>95</v>
      </c>
      <c r="S5" s="282" t="s">
        <v>107</v>
      </c>
      <c r="T5" s="283" t="s">
        <v>16</v>
      </c>
      <c r="U5" s="284" t="s">
        <v>113</v>
      </c>
      <c r="V5" s="279"/>
      <c r="W5" s="279"/>
      <c r="X5" s="279"/>
      <c r="Y5" s="279"/>
      <c r="Z5" s="279"/>
    </row>
    <row r="6" spans="1:26" ht="14.25" customHeight="1" x14ac:dyDescent="0.35">
      <c r="A6" s="285">
        <f>'T. Generadora'!A3</f>
        <v>1</v>
      </c>
      <c r="B6" s="285">
        <f>'T. Generadora'!B3</f>
        <v>201</v>
      </c>
      <c r="C6" s="285">
        <f>+'T. Generadora'!C3</f>
        <v>1</v>
      </c>
      <c r="D6" s="285" t="str">
        <f>'T. Generadora'!D3</f>
        <v>Madison</v>
      </c>
      <c r="E6" s="285">
        <f>'T. Generadora'!E3</f>
        <v>2</v>
      </c>
      <c r="F6" s="286" t="str">
        <f>'T. Generadora'!G3</f>
        <v>1 M</v>
      </c>
      <c r="G6" s="286">
        <f>'T. Generadora'!H3</f>
        <v>30</v>
      </c>
      <c r="H6" s="286">
        <f>'T. Generadora'!I3</f>
        <v>5</v>
      </c>
      <c r="I6" s="286">
        <f>'T. Generadora'!J3</f>
        <v>0</v>
      </c>
      <c r="J6" s="286">
        <f>+'T. Generadora'!K3</f>
        <v>0</v>
      </c>
      <c r="K6" s="287">
        <f>'T. Generadora'!L3</f>
        <v>35</v>
      </c>
      <c r="L6" s="287">
        <f>'T. Generadora'!M3</f>
        <v>1</v>
      </c>
      <c r="M6" s="288">
        <f>'T. Generadora'!N3</f>
        <v>1</v>
      </c>
      <c r="N6" s="287">
        <f>'T. Generadora'!T3</f>
        <v>1</v>
      </c>
      <c r="O6" s="287">
        <f>'T. Generadora'!O3</f>
        <v>0</v>
      </c>
      <c r="P6" s="287">
        <f>'T. Generadora'!Q3</f>
        <v>0</v>
      </c>
      <c r="Q6" s="287">
        <f>'T. Generadora'!U3</f>
        <v>0</v>
      </c>
      <c r="R6" s="287">
        <f>'T. Generadora'!V3</f>
        <v>0</v>
      </c>
      <c r="S6" s="289">
        <f>+'Listas de precios Fase 1'!R5</f>
        <v>1730000</v>
      </c>
      <c r="T6" s="289">
        <f>+'Listas de precios Fase 1'!S5</f>
        <v>49428.571428571428</v>
      </c>
      <c r="U6" s="285" t="str">
        <f>'Control Ventas'!D2</f>
        <v>X Vender</v>
      </c>
    </row>
    <row r="7" spans="1:26" ht="14.25" customHeight="1" x14ac:dyDescent="0.35">
      <c r="A7" s="285">
        <f>'T. Generadora'!A4</f>
        <v>2</v>
      </c>
      <c r="B7" s="285">
        <f>'T. Generadora'!B4</f>
        <v>202</v>
      </c>
      <c r="C7" s="285">
        <f>+'T. Generadora'!C4</f>
        <v>1</v>
      </c>
      <c r="D7" s="285" t="str">
        <f>'T. Generadora'!D4</f>
        <v>Madison</v>
      </c>
      <c r="E7" s="285">
        <f>'T. Generadora'!E4</f>
        <v>2</v>
      </c>
      <c r="F7" s="286" t="str">
        <f>'T. Generadora'!G4</f>
        <v>2 M</v>
      </c>
      <c r="G7" s="286">
        <f>'T. Generadora'!H4</f>
        <v>59</v>
      </c>
      <c r="H7" s="286">
        <f>'T. Generadora'!I4</f>
        <v>8</v>
      </c>
      <c r="I7" s="286">
        <f>'T. Generadora'!J4</f>
        <v>0</v>
      </c>
      <c r="J7" s="286">
        <f>+'T. Generadora'!K4</f>
        <v>0</v>
      </c>
      <c r="K7" s="287">
        <f>'T. Generadora'!L4</f>
        <v>67</v>
      </c>
      <c r="L7" s="287">
        <f>'T. Generadora'!M4</f>
        <v>2</v>
      </c>
      <c r="M7" s="288">
        <f>'T. Generadora'!N4</f>
        <v>2</v>
      </c>
      <c r="N7" s="287">
        <f>'T. Generadora'!T4</f>
        <v>1</v>
      </c>
      <c r="O7" s="287">
        <f>'T. Generadora'!O4</f>
        <v>0</v>
      </c>
      <c r="P7" s="287">
        <f>'T. Generadora'!Q4</f>
        <v>0</v>
      </c>
      <c r="Q7" s="287">
        <f>'T. Generadora'!U4</f>
        <v>0</v>
      </c>
      <c r="R7" s="287">
        <f>'T. Generadora'!V4</f>
        <v>0</v>
      </c>
      <c r="S7" s="289">
        <f>+'Listas de precios Fase 1'!R6</f>
        <v>2930000</v>
      </c>
      <c r="T7" s="289">
        <f>+'Listas de precios Fase 1'!S6</f>
        <v>43731.343283582093</v>
      </c>
      <c r="U7" s="285" t="str">
        <f>'Control Ventas'!D3</f>
        <v>X Vender</v>
      </c>
    </row>
    <row r="8" spans="1:26" ht="14.25" customHeight="1" x14ac:dyDescent="0.35">
      <c r="A8" s="285">
        <f>'T. Generadora'!A5</f>
        <v>3</v>
      </c>
      <c r="B8" s="285">
        <f>'T. Generadora'!B5</f>
        <v>203</v>
      </c>
      <c r="C8" s="285">
        <f>+'T. Generadora'!C5</f>
        <v>1</v>
      </c>
      <c r="D8" s="285" t="str">
        <f>'T. Generadora'!D5</f>
        <v>Madison</v>
      </c>
      <c r="E8" s="285">
        <f>'T. Generadora'!E5</f>
        <v>2</v>
      </c>
      <c r="F8" s="286" t="str">
        <f>'T. Generadora'!G5</f>
        <v>3 M</v>
      </c>
      <c r="G8" s="286">
        <f>'T. Generadora'!H5</f>
        <v>57</v>
      </c>
      <c r="H8" s="286">
        <f>'T. Generadora'!I5</f>
        <v>7</v>
      </c>
      <c r="I8" s="286">
        <f>'T. Generadora'!J5</f>
        <v>0</v>
      </c>
      <c r="J8" s="286">
        <f>+'T. Generadora'!K5</f>
        <v>0</v>
      </c>
      <c r="K8" s="287">
        <f>'T. Generadora'!L5</f>
        <v>64</v>
      </c>
      <c r="L8" s="287">
        <f>'T. Generadora'!M5</f>
        <v>2</v>
      </c>
      <c r="M8" s="288">
        <f>'T. Generadora'!N5</f>
        <v>2</v>
      </c>
      <c r="N8" s="287">
        <f>'T. Generadora'!T5</f>
        <v>1</v>
      </c>
      <c r="O8" s="287">
        <f>'T. Generadora'!O5</f>
        <v>0</v>
      </c>
      <c r="P8" s="287">
        <f>'T. Generadora'!Q5</f>
        <v>0</v>
      </c>
      <c r="Q8" s="287">
        <f>'T. Generadora'!U5</f>
        <v>0</v>
      </c>
      <c r="R8" s="287">
        <f>'T. Generadora'!V5</f>
        <v>0</v>
      </c>
      <c r="S8" s="289">
        <f>+'Listas de precios Fase 1'!R7</f>
        <v>2840000</v>
      </c>
      <c r="T8" s="289">
        <f>+'Listas de precios Fase 1'!S7</f>
        <v>44375</v>
      </c>
      <c r="U8" s="285" t="str">
        <f>'Control Ventas'!D4</f>
        <v>X Vender</v>
      </c>
    </row>
    <row r="9" spans="1:26" ht="14.25" customHeight="1" x14ac:dyDescent="0.35">
      <c r="A9" s="285">
        <f>'T. Generadora'!A6</f>
        <v>4</v>
      </c>
      <c r="B9" s="285">
        <f>'T. Generadora'!B6</f>
        <v>204</v>
      </c>
      <c r="C9" s="285">
        <f>+'T. Generadora'!C6</f>
        <v>1</v>
      </c>
      <c r="D9" s="285" t="str">
        <f>'T. Generadora'!D6</f>
        <v>Madison</v>
      </c>
      <c r="E9" s="285">
        <f>'T. Generadora'!E6</f>
        <v>2</v>
      </c>
      <c r="F9" s="286" t="str">
        <f>'T. Generadora'!G6</f>
        <v>4 M</v>
      </c>
      <c r="G9" s="286">
        <f>'T. Generadora'!H6</f>
        <v>59</v>
      </c>
      <c r="H9" s="286">
        <f>'T. Generadora'!I6</f>
        <v>13</v>
      </c>
      <c r="I9" s="286">
        <f>'T. Generadora'!J6</f>
        <v>0</v>
      </c>
      <c r="J9" s="286">
        <f>+'T. Generadora'!K6</f>
        <v>0</v>
      </c>
      <c r="K9" s="287">
        <f>'T. Generadora'!L6</f>
        <v>72</v>
      </c>
      <c r="L9" s="287">
        <f>'T. Generadora'!M6</f>
        <v>2</v>
      </c>
      <c r="M9" s="288">
        <f>'T. Generadora'!N6</f>
        <v>2</v>
      </c>
      <c r="N9" s="287">
        <f>'T. Generadora'!T6</f>
        <v>2</v>
      </c>
      <c r="O9" s="287">
        <f>'T. Generadora'!O6</f>
        <v>0</v>
      </c>
      <c r="P9" s="287">
        <f>'T. Generadora'!Q6</f>
        <v>0</v>
      </c>
      <c r="Q9" s="287">
        <f>'T. Generadora'!U6</f>
        <v>0</v>
      </c>
      <c r="R9" s="287">
        <f>'T. Generadora'!V6</f>
        <v>0</v>
      </c>
      <c r="S9" s="289">
        <f>+'Listas de precios Fase 1'!R8</f>
        <v>3060000</v>
      </c>
      <c r="T9" s="289">
        <f>+'Listas de precios Fase 1'!S8</f>
        <v>42500</v>
      </c>
      <c r="U9" s="285" t="str">
        <f>'Control Ventas'!D5</f>
        <v>X Vender</v>
      </c>
    </row>
    <row r="10" spans="1:26" ht="14.25" customHeight="1" x14ac:dyDescent="0.35">
      <c r="A10" s="285">
        <f>'T. Generadora'!A7</f>
        <v>5</v>
      </c>
      <c r="B10" s="285">
        <f>'T. Generadora'!B7</f>
        <v>205</v>
      </c>
      <c r="C10" s="285">
        <f>+'T. Generadora'!C7</f>
        <v>1</v>
      </c>
      <c r="D10" s="285" t="str">
        <f>'T. Generadora'!D7</f>
        <v>Madison</v>
      </c>
      <c r="E10" s="285">
        <f>'T. Generadora'!E7</f>
        <v>2</v>
      </c>
      <c r="F10" s="286" t="str">
        <f>'T. Generadora'!G7</f>
        <v>5 M</v>
      </c>
      <c r="G10" s="286">
        <f>'T. Generadora'!H7</f>
        <v>56</v>
      </c>
      <c r="H10" s="286">
        <f>'T. Generadora'!I7</f>
        <v>12</v>
      </c>
      <c r="I10" s="286">
        <f>'T. Generadora'!J7</f>
        <v>0</v>
      </c>
      <c r="J10" s="286">
        <f>+'T. Generadora'!K7</f>
        <v>0</v>
      </c>
      <c r="K10" s="287">
        <f>'T. Generadora'!L7</f>
        <v>68</v>
      </c>
      <c r="L10" s="287">
        <f>'T. Generadora'!M7</f>
        <v>2</v>
      </c>
      <c r="M10" s="288">
        <f>'T. Generadora'!N7</f>
        <v>2</v>
      </c>
      <c r="N10" s="287">
        <f>'T. Generadora'!T7</f>
        <v>1</v>
      </c>
      <c r="O10" s="287">
        <f>'T. Generadora'!O7</f>
        <v>0</v>
      </c>
      <c r="P10" s="287">
        <f>'T. Generadora'!Q7</f>
        <v>0</v>
      </c>
      <c r="Q10" s="287">
        <f>'T. Generadora'!U7</f>
        <v>0</v>
      </c>
      <c r="R10" s="287">
        <f>'T. Generadora'!V7</f>
        <v>0</v>
      </c>
      <c r="S10" s="289">
        <f>+'Listas de precios Fase 1'!R9</f>
        <v>2960000</v>
      </c>
      <c r="T10" s="289">
        <f>+'Listas de precios Fase 1'!S9</f>
        <v>43529.411764705881</v>
      </c>
      <c r="U10" s="285" t="str">
        <f>'Control Ventas'!D6</f>
        <v>X Vender</v>
      </c>
    </row>
    <row r="11" spans="1:26" ht="14.25" customHeight="1" x14ac:dyDescent="0.35">
      <c r="A11" s="285">
        <f>'T. Generadora'!A8</f>
        <v>6</v>
      </c>
      <c r="B11" s="285">
        <f>'T. Generadora'!B8</f>
        <v>206</v>
      </c>
      <c r="C11" s="285">
        <f>+'T. Generadora'!C8</f>
        <v>1</v>
      </c>
      <c r="D11" s="285" t="str">
        <f>'T. Generadora'!D8</f>
        <v>Madison</v>
      </c>
      <c r="E11" s="285">
        <f>'T. Generadora'!E8</f>
        <v>2</v>
      </c>
      <c r="F11" s="286" t="str">
        <f>'T. Generadora'!G8</f>
        <v>6 M</v>
      </c>
      <c r="G11" s="286">
        <f>'T. Generadora'!H8</f>
        <v>52</v>
      </c>
      <c r="H11" s="286">
        <f>'T. Generadora'!I8</f>
        <v>7</v>
      </c>
      <c r="I11" s="286">
        <f>'T. Generadora'!J8</f>
        <v>0</v>
      </c>
      <c r="J11" s="286">
        <f>+'T. Generadora'!K8</f>
        <v>0</v>
      </c>
      <c r="K11" s="287">
        <f>'T. Generadora'!L8</f>
        <v>59</v>
      </c>
      <c r="L11" s="287">
        <f>'T. Generadora'!M8</f>
        <v>2</v>
      </c>
      <c r="M11" s="288">
        <f>'T. Generadora'!N8</f>
        <v>2</v>
      </c>
      <c r="N11" s="287">
        <f>'T. Generadora'!T8</f>
        <v>1</v>
      </c>
      <c r="O11" s="287">
        <f>'T. Generadora'!O8</f>
        <v>0</v>
      </c>
      <c r="P11" s="287">
        <f>'T. Generadora'!Q8</f>
        <v>0</v>
      </c>
      <c r="Q11" s="287">
        <f>'T. Generadora'!U8</f>
        <v>0</v>
      </c>
      <c r="R11" s="287">
        <f>'T. Generadora'!V8</f>
        <v>0</v>
      </c>
      <c r="S11" s="289">
        <f>+'Listas de precios Fase 1'!R10</f>
        <v>2690000</v>
      </c>
      <c r="T11" s="289">
        <f>+'Listas de precios Fase 1'!S10</f>
        <v>45593.220338983054</v>
      </c>
      <c r="U11" s="285" t="str">
        <f>'Control Ventas'!D7</f>
        <v>X Vender</v>
      </c>
    </row>
    <row r="12" spans="1:26" ht="14.25" customHeight="1" x14ac:dyDescent="0.35">
      <c r="A12" s="285">
        <f>'T. Generadora'!A9</f>
        <v>7</v>
      </c>
      <c r="B12" s="285">
        <f>'T. Generadora'!B9</f>
        <v>207</v>
      </c>
      <c r="C12" s="285">
        <f>+'T. Generadora'!C9</f>
        <v>1</v>
      </c>
      <c r="D12" s="285" t="str">
        <f>'T. Generadora'!D9</f>
        <v>Madison</v>
      </c>
      <c r="E12" s="285">
        <f>'T. Generadora'!E9</f>
        <v>2</v>
      </c>
      <c r="F12" s="286" t="str">
        <f>'T. Generadora'!G9</f>
        <v>7 M</v>
      </c>
      <c r="G12" s="286">
        <f>'T. Generadora'!H9</f>
        <v>64</v>
      </c>
      <c r="H12" s="286">
        <f>'T. Generadora'!I9</f>
        <v>7</v>
      </c>
      <c r="I12" s="286">
        <f>'T. Generadora'!J9</f>
        <v>0</v>
      </c>
      <c r="J12" s="286">
        <f>+'T. Generadora'!K9</f>
        <v>0</v>
      </c>
      <c r="K12" s="287">
        <f>'T. Generadora'!L9</f>
        <v>71</v>
      </c>
      <c r="L12" s="287">
        <f>'T. Generadora'!M9</f>
        <v>2</v>
      </c>
      <c r="M12" s="288">
        <f>'T. Generadora'!N9</f>
        <v>2</v>
      </c>
      <c r="N12" s="287">
        <f>'T. Generadora'!T9</f>
        <v>2</v>
      </c>
      <c r="O12" s="287">
        <f>'T. Generadora'!O9</f>
        <v>0</v>
      </c>
      <c r="P12" s="287">
        <f>'T. Generadora'!Q9</f>
        <v>0</v>
      </c>
      <c r="Q12" s="287">
        <f>'T. Generadora'!U9</f>
        <v>0</v>
      </c>
      <c r="R12" s="287">
        <f>'T. Generadora'!V9</f>
        <v>0</v>
      </c>
      <c r="S12" s="289">
        <f>+'Listas de precios Fase 1'!R11</f>
        <v>3050000</v>
      </c>
      <c r="T12" s="289">
        <f>+'Listas de precios Fase 1'!S11</f>
        <v>42957.74647887324</v>
      </c>
      <c r="U12" s="285" t="str">
        <f>'Control Ventas'!D8</f>
        <v>X Vender</v>
      </c>
    </row>
    <row r="13" spans="1:26" ht="14.25" customHeight="1" x14ac:dyDescent="0.35">
      <c r="A13" s="285">
        <f>'T. Generadora'!A10</f>
        <v>8</v>
      </c>
      <c r="B13" s="285">
        <f>'T. Generadora'!B10</f>
        <v>208</v>
      </c>
      <c r="C13" s="285">
        <f>+'T. Generadora'!C10</f>
        <v>1</v>
      </c>
      <c r="D13" s="285" t="str">
        <f>'T. Generadora'!D10</f>
        <v>Madison</v>
      </c>
      <c r="E13" s="285">
        <f>'T. Generadora'!E10</f>
        <v>2</v>
      </c>
      <c r="F13" s="286" t="str">
        <f>'T. Generadora'!G10</f>
        <v>8 M</v>
      </c>
      <c r="G13" s="286">
        <f>'T. Generadora'!H10</f>
        <v>34</v>
      </c>
      <c r="H13" s="286">
        <f>'T. Generadora'!I10</f>
        <v>3</v>
      </c>
      <c r="I13" s="286">
        <f>'T. Generadora'!J10</f>
        <v>0</v>
      </c>
      <c r="J13" s="286">
        <f>+'T. Generadora'!K10</f>
        <v>0</v>
      </c>
      <c r="K13" s="287">
        <f>'T. Generadora'!L10</f>
        <v>37</v>
      </c>
      <c r="L13" s="287">
        <f>'T. Generadora'!M10</f>
        <v>1</v>
      </c>
      <c r="M13" s="288">
        <f>'T. Generadora'!N10</f>
        <v>1</v>
      </c>
      <c r="N13" s="287">
        <f>'T. Generadora'!T10</f>
        <v>1</v>
      </c>
      <c r="O13" s="287">
        <f>'T. Generadora'!O10</f>
        <v>0</v>
      </c>
      <c r="P13" s="287">
        <f>'T. Generadora'!Q10</f>
        <v>0</v>
      </c>
      <c r="Q13" s="287">
        <f>'T. Generadora'!U10</f>
        <v>0</v>
      </c>
      <c r="R13" s="287">
        <f>'T. Generadora'!V10</f>
        <v>0</v>
      </c>
      <c r="S13" s="289">
        <f>+'Listas de precios Fase 1'!R12</f>
        <v>1840000</v>
      </c>
      <c r="T13" s="289">
        <f>+'Listas de precios Fase 1'!S12</f>
        <v>49729.729729729726</v>
      </c>
      <c r="U13" s="285" t="str">
        <f>'Control Ventas'!D9</f>
        <v>X Vender</v>
      </c>
    </row>
    <row r="14" spans="1:26" ht="14.25" customHeight="1" x14ac:dyDescent="0.35">
      <c r="A14" s="285">
        <f>'T. Generadora'!A11</f>
        <v>9</v>
      </c>
      <c r="B14" s="285">
        <f>'T. Generadora'!B11</f>
        <v>301</v>
      </c>
      <c r="C14" s="285">
        <f>+'T. Generadora'!C11</f>
        <v>1</v>
      </c>
      <c r="D14" s="285" t="str">
        <f>'T. Generadora'!D11</f>
        <v>Madison</v>
      </c>
      <c r="E14" s="285">
        <f>'T. Generadora'!E11</f>
        <v>3</v>
      </c>
      <c r="F14" s="286" t="str">
        <f>'T. Generadora'!G11</f>
        <v>1 M</v>
      </c>
      <c r="G14" s="286">
        <f>'T. Generadora'!H11</f>
        <v>30</v>
      </c>
      <c r="H14" s="286">
        <f>'T. Generadora'!I11</f>
        <v>5</v>
      </c>
      <c r="I14" s="286">
        <f>'T. Generadora'!J11</f>
        <v>0</v>
      </c>
      <c r="J14" s="286">
        <f>+'T. Generadora'!K11</f>
        <v>0</v>
      </c>
      <c r="K14" s="287">
        <f>'T. Generadora'!L11</f>
        <v>35</v>
      </c>
      <c r="L14" s="287">
        <f>'T. Generadora'!M11</f>
        <v>1</v>
      </c>
      <c r="M14" s="288">
        <f>'T. Generadora'!N11</f>
        <v>1</v>
      </c>
      <c r="N14" s="287">
        <f>'T. Generadora'!T11</f>
        <v>1</v>
      </c>
      <c r="O14" s="287">
        <f>'T. Generadora'!O11</f>
        <v>0</v>
      </c>
      <c r="P14" s="287">
        <f>'T. Generadora'!Q11</f>
        <v>0</v>
      </c>
      <c r="Q14" s="287">
        <f>'T. Generadora'!U11</f>
        <v>0</v>
      </c>
      <c r="R14" s="287">
        <f>'T. Generadora'!V11</f>
        <v>0</v>
      </c>
      <c r="S14" s="289">
        <f>+'Listas de precios Fase 1'!R13</f>
        <v>1750000</v>
      </c>
      <c r="T14" s="289">
        <f>+'Listas de precios Fase 1'!S13</f>
        <v>50000</v>
      </c>
      <c r="U14" s="285" t="str">
        <f>'Control Ventas'!D10</f>
        <v>X Vender</v>
      </c>
    </row>
    <row r="15" spans="1:26" ht="14.25" customHeight="1" x14ac:dyDescent="0.35">
      <c r="A15" s="285">
        <f>'T. Generadora'!A12</f>
        <v>10</v>
      </c>
      <c r="B15" s="285">
        <f>'T. Generadora'!B12</f>
        <v>302</v>
      </c>
      <c r="C15" s="285">
        <f>+'T. Generadora'!C12</f>
        <v>1</v>
      </c>
      <c r="D15" s="285" t="str">
        <f>'T. Generadora'!D12</f>
        <v>Madison</v>
      </c>
      <c r="E15" s="285">
        <f>'T. Generadora'!E12</f>
        <v>3</v>
      </c>
      <c r="F15" s="286" t="str">
        <f>'T. Generadora'!G12</f>
        <v>2 M</v>
      </c>
      <c r="G15" s="286">
        <f>'T. Generadora'!H12</f>
        <v>59</v>
      </c>
      <c r="H15" s="286">
        <f>'T. Generadora'!I12</f>
        <v>8</v>
      </c>
      <c r="I15" s="286">
        <f>'T. Generadora'!J12</f>
        <v>0</v>
      </c>
      <c r="J15" s="286">
        <f>+'T. Generadora'!K12</f>
        <v>0</v>
      </c>
      <c r="K15" s="287">
        <f>'T. Generadora'!L12</f>
        <v>67</v>
      </c>
      <c r="L15" s="287">
        <f>'T. Generadora'!M12</f>
        <v>2</v>
      </c>
      <c r="M15" s="288">
        <f>'T. Generadora'!N12</f>
        <v>2</v>
      </c>
      <c r="N15" s="287">
        <f>'T. Generadora'!T12</f>
        <v>1</v>
      </c>
      <c r="O15" s="287">
        <f>'T. Generadora'!O12</f>
        <v>0</v>
      </c>
      <c r="P15" s="287">
        <f>'T. Generadora'!Q12</f>
        <v>0</v>
      </c>
      <c r="Q15" s="287">
        <f>'T. Generadora'!U12</f>
        <v>0</v>
      </c>
      <c r="R15" s="287">
        <f>'T. Generadora'!V12</f>
        <v>0</v>
      </c>
      <c r="S15" s="289">
        <f>+'Listas de precios Fase 1'!R14</f>
        <v>2960000</v>
      </c>
      <c r="T15" s="289">
        <f>+'Listas de precios Fase 1'!S14</f>
        <v>44179.104477611938</v>
      </c>
      <c r="U15" s="285" t="str">
        <f>'Control Ventas'!D11</f>
        <v>X Vender</v>
      </c>
    </row>
    <row r="16" spans="1:26" ht="14.25" customHeight="1" x14ac:dyDescent="0.35">
      <c r="A16" s="285">
        <f>'T. Generadora'!A13</f>
        <v>11</v>
      </c>
      <c r="B16" s="285">
        <f>'T. Generadora'!B13</f>
        <v>303</v>
      </c>
      <c r="C16" s="285">
        <f>+'T. Generadora'!C13</f>
        <v>1</v>
      </c>
      <c r="D16" s="285" t="str">
        <f>'T. Generadora'!D13</f>
        <v>Madison</v>
      </c>
      <c r="E16" s="285">
        <f>'T. Generadora'!E13</f>
        <v>3</v>
      </c>
      <c r="F16" s="286" t="str">
        <f>'T. Generadora'!G13</f>
        <v>3 M</v>
      </c>
      <c r="G16" s="286">
        <f>'T. Generadora'!H13</f>
        <v>57</v>
      </c>
      <c r="H16" s="286">
        <f>'T. Generadora'!I13</f>
        <v>7</v>
      </c>
      <c r="I16" s="286">
        <f>'T. Generadora'!J13</f>
        <v>0</v>
      </c>
      <c r="J16" s="286">
        <f>+'T. Generadora'!K13</f>
        <v>0</v>
      </c>
      <c r="K16" s="287">
        <f>'T. Generadora'!L13</f>
        <v>64</v>
      </c>
      <c r="L16" s="287">
        <f>'T. Generadora'!M13</f>
        <v>2</v>
      </c>
      <c r="M16" s="288">
        <f>'T. Generadora'!N13</f>
        <v>2</v>
      </c>
      <c r="N16" s="287">
        <f>'T. Generadora'!T13</f>
        <v>1</v>
      </c>
      <c r="O16" s="287">
        <f>'T. Generadora'!O13</f>
        <v>0</v>
      </c>
      <c r="P16" s="287">
        <f>'T. Generadora'!Q13</f>
        <v>0</v>
      </c>
      <c r="Q16" s="287">
        <f>'T. Generadora'!U13</f>
        <v>0</v>
      </c>
      <c r="R16" s="287">
        <f>'T. Generadora'!V13</f>
        <v>0</v>
      </c>
      <c r="S16" s="289">
        <f>+'Listas de precios Fase 1'!R15</f>
        <v>2860000</v>
      </c>
      <c r="T16" s="289">
        <f>+'Listas de precios Fase 1'!S15</f>
        <v>44687.5</v>
      </c>
      <c r="U16" s="285" t="str">
        <f>'Control Ventas'!D12</f>
        <v>X Vender</v>
      </c>
    </row>
    <row r="17" spans="1:21" ht="14.25" customHeight="1" x14ac:dyDescent="0.35">
      <c r="A17" s="285">
        <f>'T. Generadora'!A14</f>
        <v>12</v>
      </c>
      <c r="B17" s="285">
        <f>'T. Generadora'!B14</f>
        <v>304</v>
      </c>
      <c r="C17" s="285">
        <f>+'T. Generadora'!C14</f>
        <v>1</v>
      </c>
      <c r="D17" s="285" t="str">
        <f>'T. Generadora'!D14</f>
        <v>Madison</v>
      </c>
      <c r="E17" s="285">
        <f>'T. Generadora'!E14</f>
        <v>3</v>
      </c>
      <c r="F17" s="286" t="str">
        <f>'T. Generadora'!G14</f>
        <v>4 M</v>
      </c>
      <c r="G17" s="286">
        <f>'T. Generadora'!H14</f>
        <v>59</v>
      </c>
      <c r="H17" s="286">
        <f>'T. Generadora'!I14</f>
        <v>13</v>
      </c>
      <c r="I17" s="286">
        <f>'T. Generadora'!J14</f>
        <v>0</v>
      </c>
      <c r="J17" s="286">
        <f>+'T. Generadora'!K14</f>
        <v>0</v>
      </c>
      <c r="K17" s="287">
        <f>'T. Generadora'!L14</f>
        <v>72</v>
      </c>
      <c r="L17" s="287">
        <f>'T. Generadora'!M14</f>
        <v>2</v>
      </c>
      <c r="M17" s="288">
        <f>'T. Generadora'!N14</f>
        <v>2</v>
      </c>
      <c r="N17" s="287">
        <f>'T. Generadora'!T14</f>
        <v>2</v>
      </c>
      <c r="O17" s="287">
        <f>'T. Generadora'!O14</f>
        <v>0</v>
      </c>
      <c r="P17" s="287">
        <f>'T. Generadora'!Q14</f>
        <v>0</v>
      </c>
      <c r="Q17" s="287">
        <f>'T. Generadora'!U14</f>
        <v>0</v>
      </c>
      <c r="R17" s="287">
        <f>'T. Generadora'!V14</f>
        <v>0</v>
      </c>
      <c r="S17" s="289">
        <f>+'Listas de precios Fase 1'!R16</f>
        <v>3090000</v>
      </c>
      <c r="T17" s="289">
        <f>+'Listas de precios Fase 1'!S16</f>
        <v>42916.666666666664</v>
      </c>
      <c r="U17" s="285" t="str">
        <f>'Control Ventas'!D13</f>
        <v>X Vender</v>
      </c>
    </row>
    <row r="18" spans="1:21" ht="14.25" customHeight="1" x14ac:dyDescent="0.35">
      <c r="A18" s="285">
        <f>'T. Generadora'!A15</f>
        <v>13</v>
      </c>
      <c r="B18" s="285">
        <f>'T. Generadora'!B15</f>
        <v>305</v>
      </c>
      <c r="C18" s="285">
        <f>+'T. Generadora'!C15</f>
        <v>1</v>
      </c>
      <c r="D18" s="285" t="str">
        <f>'T. Generadora'!D15</f>
        <v>Madison</v>
      </c>
      <c r="E18" s="285">
        <f>'T. Generadora'!E15</f>
        <v>3</v>
      </c>
      <c r="F18" s="286" t="str">
        <f>'T. Generadora'!G15</f>
        <v>5 M</v>
      </c>
      <c r="G18" s="286">
        <f>'T. Generadora'!H15</f>
        <v>56</v>
      </c>
      <c r="H18" s="286">
        <f>'T. Generadora'!I15</f>
        <v>12</v>
      </c>
      <c r="I18" s="286">
        <f>'T. Generadora'!J15</f>
        <v>0</v>
      </c>
      <c r="J18" s="286">
        <f>+'T. Generadora'!K15</f>
        <v>0</v>
      </c>
      <c r="K18" s="287">
        <f>'T. Generadora'!L15</f>
        <v>68</v>
      </c>
      <c r="L18" s="287">
        <f>'T. Generadora'!M15</f>
        <v>2</v>
      </c>
      <c r="M18" s="288">
        <f>'T. Generadora'!N15</f>
        <v>2</v>
      </c>
      <c r="N18" s="287">
        <f>'T. Generadora'!T15</f>
        <v>1</v>
      </c>
      <c r="O18" s="287">
        <f>'T. Generadora'!O15</f>
        <v>0</v>
      </c>
      <c r="P18" s="287">
        <f>'T. Generadora'!Q15</f>
        <v>0</v>
      </c>
      <c r="Q18" s="287">
        <f>'T. Generadora'!U15</f>
        <v>0</v>
      </c>
      <c r="R18" s="287">
        <f>'T. Generadora'!V15</f>
        <v>0</v>
      </c>
      <c r="S18" s="289">
        <f>+'Listas de precios Fase 1'!R17</f>
        <v>2990000</v>
      </c>
      <c r="T18" s="289">
        <f>+'Listas de precios Fase 1'!S17</f>
        <v>43970.588235294119</v>
      </c>
      <c r="U18" s="285" t="str">
        <f>'Control Ventas'!D14</f>
        <v>X Vender</v>
      </c>
    </row>
    <row r="19" spans="1:21" ht="14.25" customHeight="1" x14ac:dyDescent="0.35">
      <c r="A19" s="285">
        <f>'T. Generadora'!A16</f>
        <v>14</v>
      </c>
      <c r="B19" s="285">
        <f>'T. Generadora'!B16</f>
        <v>306</v>
      </c>
      <c r="C19" s="285">
        <f>+'T. Generadora'!C16</f>
        <v>1</v>
      </c>
      <c r="D19" s="285" t="str">
        <f>'T. Generadora'!D16</f>
        <v>Madison</v>
      </c>
      <c r="E19" s="285">
        <f>'T. Generadora'!E16</f>
        <v>3</v>
      </c>
      <c r="F19" s="286" t="str">
        <f>'T. Generadora'!G16</f>
        <v>6 M</v>
      </c>
      <c r="G19" s="286">
        <f>'T. Generadora'!H16</f>
        <v>52</v>
      </c>
      <c r="H19" s="286">
        <f>'T. Generadora'!I16</f>
        <v>7</v>
      </c>
      <c r="I19" s="286">
        <f>'T. Generadora'!J16</f>
        <v>0</v>
      </c>
      <c r="J19" s="286">
        <f>+'T. Generadora'!K16</f>
        <v>0</v>
      </c>
      <c r="K19" s="287">
        <f>'T. Generadora'!L16</f>
        <v>59</v>
      </c>
      <c r="L19" s="287">
        <f>'T. Generadora'!M16</f>
        <v>2</v>
      </c>
      <c r="M19" s="288">
        <f>'T. Generadora'!N16</f>
        <v>2</v>
      </c>
      <c r="N19" s="287">
        <f>'T. Generadora'!T16</f>
        <v>1</v>
      </c>
      <c r="O19" s="287">
        <f>'T. Generadora'!O16</f>
        <v>0</v>
      </c>
      <c r="P19" s="287">
        <f>'T. Generadora'!Q16</f>
        <v>0</v>
      </c>
      <c r="Q19" s="287">
        <f>'T. Generadora'!U16</f>
        <v>0</v>
      </c>
      <c r="R19" s="287">
        <f>'T. Generadora'!V16</f>
        <v>0</v>
      </c>
      <c r="S19" s="289">
        <f>+'Listas de precios Fase 1'!R18</f>
        <v>2720000</v>
      </c>
      <c r="T19" s="289">
        <f>+'Listas de precios Fase 1'!S18</f>
        <v>46101.694915254237</v>
      </c>
      <c r="U19" s="285" t="str">
        <f>'Control Ventas'!D15</f>
        <v>X Vender</v>
      </c>
    </row>
    <row r="20" spans="1:21" ht="14.25" customHeight="1" x14ac:dyDescent="0.35">
      <c r="A20" s="285">
        <f>'T. Generadora'!A17</f>
        <v>15</v>
      </c>
      <c r="B20" s="285">
        <f>'T. Generadora'!B17</f>
        <v>307</v>
      </c>
      <c r="C20" s="285">
        <f>+'T. Generadora'!C17</f>
        <v>1</v>
      </c>
      <c r="D20" s="285" t="str">
        <f>'T. Generadora'!D17</f>
        <v>Madison</v>
      </c>
      <c r="E20" s="285">
        <f>'T. Generadora'!E17</f>
        <v>3</v>
      </c>
      <c r="F20" s="286" t="str">
        <f>'T. Generadora'!G17</f>
        <v>7 M</v>
      </c>
      <c r="G20" s="286">
        <f>'T. Generadora'!H17</f>
        <v>64</v>
      </c>
      <c r="H20" s="286">
        <f>'T. Generadora'!I17</f>
        <v>7</v>
      </c>
      <c r="I20" s="286">
        <f>'T. Generadora'!J17</f>
        <v>0</v>
      </c>
      <c r="J20" s="286">
        <f>+'T. Generadora'!K17</f>
        <v>0</v>
      </c>
      <c r="K20" s="287">
        <f>'T. Generadora'!L17</f>
        <v>71</v>
      </c>
      <c r="L20" s="287">
        <f>'T. Generadora'!M17</f>
        <v>2</v>
      </c>
      <c r="M20" s="288">
        <f>'T. Generadora'!N17</f>
        <v>2</v>
      </c>
      <c r="N20" s="287">
        <f>'T. Generadora'!T17</f>
        <v>2</v>
      </c>
      <c r="O20" s="287">
        <f>'T. Generadora'!O17</f>
        <v>0</v>
      </c>
      <c r="P20" s="287">
        <f>'T. Generadora'!Q17</f>
        <v>0</v>
      </c>
      <c r="Q20" s="287">
        <f>'T. Generadora'!U17</f>
        <v>0</v>
      </c>
      <c r="R20" s="287">
        <f>'T. Generadora'!V17</f>
        <v>0</v>
      </c>
      <c r="S20" s="289">
        <f>+'Listas de precios Fase 1'!R19</f>
        <v>3070000</v>
      </c>
      <c r="T20" s="289">
        <f>+'Listas de precios Fase 1'!S19</f>
        <v>43239.436619718312</v>
      </c>
      <c r="U20" s="285" t="str">
        <f>'Control Ventas'!D16</f>
        <v>X Vender</v>
      </c>
    </row>
    <row r="21" spans="1:21" ht="14.25" customHeight="1" x14ac:dyDescent="0.35">
      <c r="A21" s="285">
        <f>'T. Generadora'!A18</f>
        <v>16</v>
      </c>
      <c r="B21" s="285">
        <f>'T. Generadora'!B18</f>
        <v>308</v>
      </c>
      <c r="C21" s="285">
        <f>+'T. Generadora'!C18</f>
        <v>1</v>
      </c>
      <c r="D21" s="285" t="str">
        <f>'T. Generadora'!D18</f>
        <v>Madison</v>
      </c>
      <c r="E21" s="285">
        <f>'T. Generadora'!E18</f>
        <v>3</v>
      </c>
      <c r="F21" s="286" t="str">
        <f>'T. Generadora'!G18</f>
        <v>8 M</v>
      </c>
      <c r="G21" s="286">
        <f>'T. Generadora'!H18</f>
        <v>34</v>
      </c>
      <c r="H21" s="286">
        <f>'T. Generadora'!I18</f>
        <v>3</v>
      </c>
      <c r="I21" s="286">
        <f>'T. Generadora'!J18</f>
        <v>0</v>
      </c>
      <c r="J21" s="286">
        <f>+'T. Generadora'!K18</f>
        <v>0</v>
      </c>
      <c r="K21" s="287">
        <f>'T. Generadora'!L18</f>
        <v>37</v>
      </c>
      <c r="L21" s="287">
        <f>'T. Generadora'!M18</f>
        <v>1</v>
      </c>
      <c r="M21" s="288">
        <f>'T. Generadora'!N18</f>
        <v>1</v>
      </c>
      <c r="N21" s="287">
        <f>'T. Generadora'!T18</f>
        <v>1</v>
      </c>
      <c r="O21" s="287">
        <f>'T. Generadora'!O18</f>
        <v>0</v>
      </c>
      <c r="P21" s="287">
        <f>'T. Generadora'!Q18</f>
        <v>0</v>
      </c>
      <c r="Q21" s="287">
        <f>'T. Generadora'!U18</f>
        <v>0</v>
      </c>
      <c r="R21" s="287">
        <f>'T. Generadora'!V18</f>
        <v>0</v>
      </c>
      <c r="S21" s="289">
        <f>+'Listas de precios Fase 1'!R20</f>
        <v>1850000</v>
      </c>
      <c r="T21" s="289">
        <f>+'Listas de precios Fase 1'!S20</f>
        <v>50000</v>
      </c>
      <c r="U21" s="285" t="str">
        <f>'Control Ventas'!D17</f>
        <v>X Vender</v>
      </c>
    </row>
    <row r="22" spans="1:21" ht="14.25" customHeight="1" x14ac:dyDescent="0.35">
      <c r="A22" s="285">
        <f>'T. Generadora'!A19</f>
        <v>17</v>
      </c>
      <c r="B22" s="285">
        <f>'T. Generadora'!B19</f>
        <v>401</v>
      </c>
      <c r="C22" s="285">
        <f>+'T. Generadora'!C19</f>
        <v>1</v>
      </c>
      <c r="D22" s="285" t="str">
        <f>'T. Generadora'!D19</f>
        <v>Madison</v>
      </c>
      <c r="E22" s="285">
        <f>'T. Generadora'!E19</f>
        <v>4</v>
      </c>
      <c r="F22" s="286" t="str">
        <f>'T. Generadora'!G19</f>
        <v>1 M</v>
      </c>
      <c r="G22" s="286">
        <f>'T. Generadora'!H19</f>
        <v>30</v>
      </c>
      <c r="H22" s="286">
        <f>'T. Generadora'!I19</f>
        <v>5</v>
      </c>
      <c r="I22" s="286">
        <f>'T. Generadora'!J19</f>
        <v>0</v>
      </c>
      <c r="J22" s="286">
        <f>+'T. Generadora'!K19</f>
        <v>0</v>
      </c>
      <c r="K22" s="287">
        <f>'T. Generadora'!L19</f>
        <v>35</v>
      </c>
      <c r="L22" s="287">
        <f>'T. Generadora'!M19</f>
        <v>1</v>
      </c>
      <c r="M22" s="288">
        <f>'T. Generadora'!N19</f>
        <v>1</v>
      </c>
      <c r="N22" s="287">
        <f>'T. Generadora'!T19</f>
        <v>1</v>
      </c>
      <c r="O22" s="287">
        <f>'T. Generadora'!O19</f>
        <v>0</v>
      </c>
      <c r="P22" s="287">
        <f>'T. Generadora'!Q19</f>
        <v>0</v>
      </c>
      <c r="Q22" s="287">
        <f>'T. Generadora'!U19</f>
        <v>0</v>
      </c>
      <c r="R22" s="287">
        <f>'T. Generadora'!V19</f>
        <v>0</v>
      </c>
      <c r="S22" s="289">
        <f>+'Listas de precios Fase 1'!R21</f>
        <v>1760000</v>
      </c>
      <c r="T22" s="289">
        <f>+'Listas de precios Fase 1'!S21</f>
        <v>50285.714285714283</v>
      </c>
      <c r="U22" s="285" t="str">
        <f>'Control Ventas'!D18</f>
        <v>X Vender</v>
      </c>
    </row>
    <row r="23" spans="1:21" ht="14.25" customHeight="1" x14ac:dyDescent="0.35">
      <c r="A23" s="285">
        <f>'T. Generadora'!A20</f>
        <v>18</v>
      </c>
      <c r="B23" s="285">
        <f>'T. Generadora'!B20</f>
        <v>402</v>
      </c>
      <c r="C23" s="285">
        <f>+'T. Generadora'!C20</f>
        <v>1</v>
      </c>
      <c r="D23" s="285" t="str">
        <f>'T. Generadora'!D20</f>
        <v>Madison</v>
      </c>
      <c r="E23" s="285">
        <f>'T. Generadora'!E20</f>
        <v>4</v>
      </c>
      <c r="F23" s="286" t="str">
        <f>'T. Generadora'!G20</f>
        <v>2 M</v>
      </c>
      <c r="G23" s="286">
        <f>'T. Generadora'!H20</f>
        <v>59</v>
      </c>
      <c r="H23" s="286">
        <f>'T. Generadora'!I20</f>
        <v>8</v>
      </c>
      <c r="I23" s="286">
        <f>'T. Generadora'!J20</f>
        <v>0</v>
      </c>
      <c r="J23" s="286">
        <f>+'T. Generadora'!K20</f>
        <v>0</v>
      </c>
      <c r="K23" s="287">
        <f>'T. Generadora'!L20</f>
        <v>67</v>
      </c>
      <c r="L23" s="287">
        <f>'T. Generadora'!M20</f>
        <v>2</v>
      </c>
      <c r="M23" s="288">
        <f>'T. Generadora'!N20</f>
        <v>2</v>
      </c>
      <c r="N23" s="287">
        <f>'T. Generadora'!T20</f>
        <v>1</v>
      </c>
      <c r="O23" s="287">
        <f>'T. Generadora'!O20</f>
        <v>0</v>
      </c>
      <c r="P23" s="287">
        <f>'T. Generadora'!Q20</f>
        <v>0</v>
      </c>
      <c r="Q23" s="287">
        <f>'T. Generadora'!U20</f>
        <v>0</v>
      </c>
      <c r="R23" s="287">
        <f>'T. Generadora'!V20</f>
        <v>0</v>
      </c>
      <c r="S23" s="289">
        <f>+'Listas de precios Fase 1'!R22</f>
        <v>2990000</v>
      </c>
      <c r="T23" s="289">
        <f>+'Listas de precios Fase 1'!S22</f>
        <v>44626.86567164179</v>
      </c>
      <c r="U23" s="285" t="str">
        <f>'Control Ventas'!D19</f>
        <v>X Vender</v>
      </c>
    </row>
    <row r="24" spans="1:21" ht="14.25" customHeight="1" x14ac:dyDescent="0.35">
      <c r="A24" s="285">
        <f>'T. Generadora'!A21</f>
        <v>19</v>
      </c>
      <c r="B24" s="285">
        <f>'T. Generadora'!B21</f>
        <v>403</v>
      </c>
      <c r="C24" s="285">
        <f>+'T. Generadora'!C21</f>
        <v>1</v>
      </c>
      <c r="D24" s="285" t="str">
        <f>'T. Generadora'!D21</f>
        <v>Madison</v>
      </c>
      <c r="E24" s="285">
        <f>'T. Generadora'!E21</f>
        <v>4</v>
      </c>
      <c r="F24" s="286" t="str">
        <f>'T. Generadora'!G21</f>
        <v>3 M</v>
      </c>
      <c r="G24" s="286">
        <f>'T. Generadora'!H21</f>
        <v>57</v>
      </c>
      <c r="H24" s="286">
        <f>'T. Generadora'!I21</f>
        <v>7</v>
      </c>
      <c r="I24" s="286">
        <f>'T. Generadora'!J21</f>
        <v>0</v>
      </c>
      <c r="J24" s="286">
        <f>+'T. Generadora'!K21</f>
        <v>0</v>
      </c>
      <c r="K24" s="287">
        <f>'T. Generadora'!L21</f>
        <v>64</v>
      </c>
      <c r="L24" s="287">
        <f>'T. Generadora'!M21</f>
        <v>2</v>
      </c>
      <c r="M24" s="288">
        <f>'T. Generadora'!N21</f>
        <v>2</v>
      </c>
      <c r="N24" s="287">
        <f>'T. Generadora'!T21</f>
        <v>1</v>
      </c>
      <c r="O24" s="287">
        <f>'T. Generadora'!O21</f>
        <v>0</v>
      </c>
      <c r="P24" s="287">
        <f>'T. Generadora'!Q21</f>
        <v>0</v>
      </c>
      <c r="Q24" s="287">
        <f>'T. Generadora'!U21</f>
        <v>0</v>
      </c>
      <c r="R24" s="287">
        <f>'T. Generadora'!V21</f>
        <v>0</v>
      </c>
      <c r="S24" s="289">
        <f>+'Listas de precios Fase 1'!R23</f>
        <v>2890000</v>
      </c>
      <c r="T24" s="289">
        <f>+'Listas de precios Fase 1'!S23</f>
        <v>45156.25</v>
      </c>
      <c r="U24" s="285" t="str">
        <f>'Control Ventas'!D20</f>
        <v>X Vender</v>
      </c>
    </row>
    <row r="25" spans="1:21" ht="14.25" customHeight="1" x14ac:dyDescent="0.35">
      <c r="A25" s="285">
        <f>'T. Generadora'!A22</f>
        <v>20</v>
      </c>
      <c r="B25" s="285">
        <f>'T. Generadora'!B22</f>
        <v>404</v>
      </c>
      <c r="C25" s="285">
        <f>+'T. Generadora'!C22</f>
        <v>1</v>
      </c>
      <c r="D25" s="285" t="str">
        <f>'T. Generadora'!D22</f>
        <v>Madison</v>
      </c>
      <c r="E25" s="285">
        <f>'T. Generadora'!E22</f>
        <v>4</v>
      </c>
      <c r="F25" s="286" t="str">
        <f>'T. Generadora'!G22</f>
        <v>4 M</v>
      </c>
      <c r="G25" s="286">
        <f>'T. Generadora'!H22</f>
        <v>59</v>
      </c>
      <c r="H25" s="286">
        <f>'T. Generadora'!I22</f>
        <v>13</v>
      </c>
      <c r="I25" s="286">
        <f>'T. Generadora'!J22</f>
        <v>0</v>
      </c>
      <c r="J25" s="286">
        <f>+'T. Generadora'!K22</f>
        <v>0</v>
      </c>
      <c r="K25" s="287">
        <f>'T. Generadora'!L22</f>
        <v>72</v>
      </c>
      <c r="L25" s="287">
        <f>'T. Generadora'!M22</f>
        <v>2</v>
      </c>
      <c r="M25" s="288">
        <f>'T. Generadora'!N22</f>
        <v>2</v>
      </c>
      <c r="N25" s="287">
        <f>'T. Generadora'!T22</f>
        <v>2</v>
      </c>
      <c r="O25" s="287">
        <f>'T. Generadora'!O22</f>
        <v>0</v>
      </c>
      <c r="P25" s="287">
        <f>'T. Generadora'!Q22</f>
        <v>0</v>
      </c>
      <c r="Q25" s="287">
        <f>'T. Generadora'!U22</f>
        <v>0</v>
      </c>
      <c r="R25" s="287">
        <f>'T. Generadora'!V22</f>
        <v>0</v>
      </c>
      <c r="S25" s="289">
        <f>+'Listas de precios Fase 1'!R24</f>
        <v>3130000</v>
      </c>
      <c r="T25" s="289">
        <f>+'Listas de precios Fase 1'!S24</f>
        <v>43472.222222222219</v>
      </c>
      <c r="U25" s="285" t="str">
        <f>'Control Ventas'!D21</f>
        <v>X Vender</v>
      </c>
    </row>
    <row r="26" spans="1:21" ht="14.25" customHeight="1" x14ac:dyDescent="0.35">
      <c r="A26" s="285">
        <f>'T. Generadora'!A23</f>
        <v>21</v>
      </c>
      <c r="B26" s="285">
        <f>'T. Generadora'!B23</f>
        <v>405</v>
      </c>
      <c r="C26" s="285">
        <f>+'T. Generadora'!C23</f>
        <v>1</v>
      </c>
      <c r="D26" s="285" t="str">
        <f>'T. Generadora'!D23</f>
        <v>Madison</v>
      </c>
      <c r="E26" s="285">
        <f>'T. Generadora'!E23</f>
        <v>4</v>
      </c>
      <c r="F26" s="286" t="str">
        <f>'T. Generadora'!G23</f>
        <v>5 M</v>
      </c>
      <c r="G26" s="286">
        <f>'T. Generadora'!H23</f>
        <v>56</v>
      </c>
      <c r="H26" s="286">
        <f>'T. Generadora'!I23</f>
        <v>12</v>
      </c>
      <c r="I26" s="286">
        <f>'T. Generadora'!J23</f>
        <v>0</v>
      </c>
      <c r="J26" s="286">
        <f>+'T. Generadora'!K23</f>
        <v>0</v>
      </c>
      <c r="K26" s="287">
        <f>'T. Generadora'!L23</f>
        <v>68</v>
      </c>
      <c r="L26" s="287">
        <f>'T. Generadora'!M23</f>
        <v>2</v>
      </c>
      <c r="M26" s="288">
        <f>'T. Generadora'!N23</f>
        <v>2</v>
      </c>
      <c r="N26" s="287">
        <f>'T. Generadora'!T23</f>
        <v>1</v>
      </c>
      <c r="O26" s="287">
        <f>'T. Generadora'!O23</f>
        <v>0</v>
      </c>
      <c r="P26" s="287">
        <f>'T. Generadora'!Q23</f>
        <v>0</v>
      </c>
      <c r="Q26" s="287">
        <f>'T. Generadora'!U23</f>
        <v>0</v>
      </c>
      <c r="R26" s="287">
        <f>'T. Generadora'!V23</f>
        <v>0</v>
      </c>
      <c r="S26" s="289">
        <f>+'Listas de precios Fase 1'!R25</f>
        <v>3020000</v>
      </c>
      <c r="T26" s="289">
        <f>+'Listas de precios Fase 1'!S25</f>
        <v>44411.76470588235</v>
      </c>
      <c r="U26" s="285" t="str">
        <f>'Control Ventas'!D22</f>
        <v>X Vender</v>
      </c>
    </row>
    <row r="27" spans="1:21" ht="14.25" customHeight="1" x14ac:dyDescent="0.35">
      <c r="A27" s="285">
        <f>'T. Generadora'!A24</f>
        <v>22</v>
      </c>
      <c r="B27" s="285">
        <f>'T. Generadora'!B24</f>
        <v>406</v>
      </c>
      <c r="C27" s="285">
        <f>+'T. Generadora'!C24</f>
        <v>1</v>
      </c>
      <c r="D27" s="285" t="str">
        <f>'T. Generadora'!D24</f>
        <v>Madison</v>
      </c>
      <c r="E27" s="285">
        <f>'T. Generadora'!E24</f>
        <v>4</v>
      </c>
      <c r="F27" s="286" t="str">
        <f>'T. Generadora'!G24</f>
        <v>6 M</v>
      </c>
      <c r="G27" s="286">
        <f>'T. Generadora'!H24</f>
        <v>52</v>
      </c>
      <c r="H27" s="286">
        <f>'T. Generadora'!I24</f>
        <v>7</v>
      </c>
      <c r="I27" s="286">
        <f>'T. Generadora'!J24</f>
        <v>0</v>
      </c>
      <c r="J27" s="286">
        <f>+'T. Generadora'!K24</f>
        <v>0</v>
      </c>
      <c r="K27" s="287">
        <f>'T. Generadora'!L24</f>
        <v>59</v>
      </c>
      <c r="L27" s="287">
        <f>'T. Generadora'!M24</f>
        <v>2</v>
      </c>
      <c r="M27" s="288">
        <f>'T. Generadora'!N24</f>
        <v>2</v>
      </c>
      <c r="N27" s="287">
        <f>'T. Generadora'!T24</f>
        <v>1</v>
      </c>
      <c r="O27" s="287">
        <f>'T. Generadora'!O24</f>
        <v>0</v>
      </c>
      <c r="P27" s="287">
        <f>'T. Generadora'!Q24</f>
        <v>0</v>
      </c>
      <c r="Q27" s="287">
        <f>'T. Generadora'!U24</f>
        <v>0</v>
      </c>
      <c r="R27" s="287">
        <f>'T. Generadora'!V24</f>
        <v>0</v>
      </c>
      <c r="S27" s="289">
        <f>+'Listas de precios Fase 1'!R26</f>
        <v>2740000</v>
      </c>
      <c r="T27" s="289">
        <f>+'Listas de precios Fase 1'!S26</f>
        <v>46440.677966101692</v>
      </c>
      <c r="U27" s="285" t="str">
        <f>'Control Ventas'!D23</f>
        <v>X Vender</v>
      </c>
    </row>
    <row r="28" spans="1:21" ht="14.25" customHeight="1" x14ac:dyDescent="0.35">
      <c r="A28" s="285">
        <f>'T. Generadora'!A25</f>
        <v>23</v>
      </c>
      <c r="B28" s="285">
        <f>'T. Generadora'!B25</f>
        <v>407</v>
      </c>
      <c r="C28" s="285">
        <f>+'T. Generadora'!C25</f>
        <v>1</v>
      </c>
      <c r="D28" s="285" t="str">
        <f>'T. Generadora'!D25</f>
        <v>Madison</v>
      </c>
      <c r="E28" s="285">
        <f>'T. Generadora'!E25</f>
        <v>4</v>
      </c>
      <c r="F28" s="286" t="str">
        <f>'T. Generadora'!G25</f>
        <v>7 M</v>
      </c>
      <c r="G28" s="286">
        <f>'T. Generadora'!H25</f>
        <v>64</v>
      </c>
      <c r="H28" s="286">
        <f>'T. Generadora'!I25</f>
        <v>7</v>
      </c>
      <c r="I28" s="286">
        <f>'T. Generadora'!J25</f>
        <v>0</v>
      </c>
      <c r="J28" s="286">
        <f>+'T. Generadora'!K25</f>
        <v>0</v>
      </c>
      <c r="K28" s="287">
        <f>'T. Generadora'!L25</f>
        <v>71</v>
      </c>
      <c r="L28" s="287">
        <f>'T. Generadora'!M25</f>
        <v>2</v>
      </c>
      <c r="M28" s="288">
        <f>'T. Generadora'!N25</f>
        <v>2</v>
      </c>
      <c r="N28" s="287">
        <f>'T. Generadora'!T25</f>
        <v>2</v>
      </c>
      <c r="O28" s="287">
        <f>'T. Generadora'!O25</f>
        <v>0</v>
      </c>
      <c r="P28" s="287">
        <f>'T. Generadora'!Q25</f>
        <v>0</v>
      </c>
      <c r="Q28" s="287">
        <f>'T. Generadora'!U25</f>
        <v>0</v>
      </c>
      <c r="R28" s="287">
        <f>'T. Generadora'!V25</f>
        <v>0</v>
      </c>
      <c r="S28" s="289">
        <f>+'Listas de precios Fase 1'!R27</f>
        <v>3110000</v>
      </c>
      <c r="T28" s="289">
        <f>+'Listas de precios Fase 1'!S27</f>
        <v>43802.816901408449</v>
      </c>
      <c r="U28" s="285" t="str">
        <f>'Control Ventas'!D24</f>
        <v>X Vender</v>
      </c>
    </row>
    <row r="29" spans="1:21" ht="14.25" customHeight="1" x14ac:dyDescent="0.35">
      <c r="A29" s="285">
        <f>'T. Generadora'!A26</f>
        <v>24</v>
      </c>
      <c r="B29" s="285">
        <f>'T. Generadora'!B26</f>
        <v>408</v>
      </c>
      <c r="C29" s="285">
        <f>+'T. Generadora'!C26</f>
        <v>1</v>
      </c>
      <c r="D29" s="285" t="str">
        <f>'T. Generadora'!D26</f>
        <v>Madison</v>
      </c>
      <c r="E29" s="285">
        <f>'T. Generadora'!E26</f>
        <v>4</v>
      </c>
      <c r="F29" s="286" t="str">
        <f>'T. Generadora'!G26</f>
        <v>8 M</v>
      </c>
      <c r="G29" s="286">
        <f>'T. Generadora'!H26</f>
        <v>34</v>
      </c>
      <c r="H29" s="286">
        <f>'T. Generadora'!I26</f>
        <v>3</v>
      </c>
      <c r="I29" s="286">
        <f>'T. Generadora'!J26</f>
        <v>0</v>
      </c>
      <c r="J29" s="286">
        <f>+'T. Generadora'!K26</f>
        <v>0</v>
      </c>
      <c r="K29" s="287">
        <f>'T. Generadora'!L26</f>
        <v>37</v>
      </c>
      <c r="L29" s="287">
        <f>'T. Generadora'!M26</f>
        <v>1</v>
      </c>
      <c r="M29" s="288">
        <f>'T. Generadora'!N26</f>
        <v>1</v>
      </c>
      <c r="N29" s="287">
        <f>'T. Generadora'!T26</f>
        <v>1</v>
      </c>
      <c r="O29" s="287">
        <f>'T. Generadora'!O26</f>
        <v>0</v>
      </c>
      <c r="P29" s="287">
        <f>'T. Generadora'!Q26</f>
        <v>0</v>
      </c>
      <c r="Q29" s="287">
        <f>'T. Generadora'!U26</f>
        <v>0</v>
      </c>
      <c r="R29" s="287">
        <f>'T. Generadora'!V26</f>
        <v>0</v>
      </c>
      <c r="S29" s="289">
        <f>+'Listas de precios Fase 1'!R28</f>
        <v>1870000</v>
      </c>
      <c r="T29" s="289">
        <f>+'Listas de precios Fase 1'!S28</f>
        <v>50540.54054054054</v>
      </c>
      <c r="U29" s="285" t="str">
        <f>'Control Ventas'!D25</f>
        <v>X Vender</v>
      </c>
    </row>
    <row r="30" spans="1:21" ht="14.25" customHeight="1" x14ac:dyDescent="0.35">
      <c r="A30" s="285">
        <f>'T. Generadora'!A27</f>
        <v>25</v>
      </c>
      <c r="B30" s="285">
        <f>'T. Generadora'!B27</f>
        <v>501</v>
      </c>
      <c r="C30" s="285">
        <f>+'T. Generadora'!C27</f>
        <v>1</v>
      </c>
      <c r="D30" s="285" t="str">
        <f>'T. Generadora'!D27</f>
        <v>Madison</v>
      </c>
      <c r="E30" s="285">
        <f>'T. Generadora'!E27</f>
        <v>5</v>
      </c>
      <c r="F30" s="286" t="str">
        <f>'T. Generadora'!G27</f>
        <v>1 M</v>
      </c>
      <c r="G30" s="286">
        <f>'T. Generadora'!H27</f>
        <v>30</v>
      </c>
      <c r="H30" s="286">
        <f>'T. Generadora'!I27</f>
        <v>5</v>
      </c>
      <c r="I30" s="286">
        <f>'T. Generadora'!J27</f>
        <v>0</v>
      </c>
      <c r="J30" s="286">
        <f>+'T. Generadora'!K27</f>
        <v>0</v>
      </c>
      <c r="K30" s="287">
        <f>'T. Generadora'!L27</f>
        <v>35</v>
      </c>
      <c r="L30" s="287">
        <f>'T. Generadora'!M27</f>
        <v>1</v>
      </c>
      <c r="M30" s="288">
        <f>'T. Generadora'!N27</f>
        <v>1</v>
      </c>
      <c r="N30" s="287">
        <f>'T. Generadora'!T27</f>
        <v>1</v>
      </c>
      <c r="O30" s="287">
        <f>'T. Generadora'!O27</f>
        <v>0</v>
      </c>
      <c r="P30" s="287">
        <f>'T. Generadora'!Q27</f>
        <v>0</v>
      </c>
      <c r="Q30" s="287">
        <f>'T. Generadora'!U27</f>
        <v>0</v>
      </c>
      <c r="R30" s="287">
        <f>'T. Generadora'!V27</f>
        <v>0</v>
      </c>
      <c r="S30" s="289">
        <f>+'Listas de precios Fase 1'!R29</f>
        <v>1780000</v>
      </c>
      <c r="T30" s="289">
        <f>+'Listas de precios Fase 1'!S29</f>
        <v>50857.142857142855</v>
      </c>
      <c r="U30" s="285" t="str">
        <f>'Control Ventas'!D26</f>
        <v>X Vender</v>
      </c>
    </row>
    <row r="31" spans="1:21" ht="14.25" customHeight="1" x14ac:dyDescent="0.35">
      <c r="A31" s="285">
        <f>'T. Generadora'!A28</f>
        <v>26</v>
      </c>
      <c r="B31" s="285">
        <f>'T. Generadora'!B28</f>
        <v>502</v>
      </c>
      <c r="C31" s="285">
        <f>+'T. Generadora'!C28</f>
        <v>1</v>
      </c>
      <c r="D31" s="285" t="str">
        <f>'T. Generadora'!D28</f>
        <v>Madison</v>
      </c>
      <c r="E31" s="285">
        <f>'T. Generadora'!E28</f>
        <v>5</v>
      </c>
      <c r="F31" s="286" t="str">
        <f>'T. Generadora'!G28</f>
        <v>2 M</v>
      </c>
      <c r="G31" s="286">
        <f>'T. Generadora'!H28</f>
        <v>59</v>
      </c>
      <c r="H31" s="286">
        <f>'T. Generadora'!I28</f>
        <v>8</v>
      </c>
      <c r="I31" s="286">
        <f>'T. Generadora'!J28</f>
        <v>0</v>
      </c>
      <c r="J31" s="286">
        <f>+'T. Generadora'!K28</f>
        <v>0</v>
      </c>
      <c r="K31" s="287">
        <f>'T. Generadora'!L28</f>
        <v>67</v>
      </c>
      <c r="L31" s="287">
        <f>'T. Generadora'!M28</f>
        <v>2</v>
      </c>
      <c r="M31" s="288">
        <f>'T. Generadora'!N28</f>
        <v>2</v>
      </c>
      <c r="N31" s="287">
        <f>'T. Generadora'!T28</f>
        <v>1</v>
      </c>
      <c r="O31" s="287">
        <f>'T. Generadora'!O28</f>
        <v>0</v>
      </c>
      <c r="P31" s="287">
        <f>'T. Generadora'!Q28</f>
        <v>0</v>
      </c>
      <c r="Q31" s="287">
        <f>'T. Generadora'!U28</f>
        <v>0</v>
      </c>
      <c r="R31" s="287">
        <f>'T. Generadora'!V28</f>
        <v>0</v>
      </c>
      <c r="S31" s="289">
        <f>+'Listas de precios Fase 1'!R30</f>
        <v>3020000</v>
      </c>
      <c r="T31" s="289">
        <f>+'Listas de precios Fase 1'!S30</f>
        <v>45074.626865671642</v>
      </c>
      <c r="U31" s="285" t="str">
        <f>'Control Ventas'!D27</f>
        <v>X Vender</v>
      </c>
    </row>
    <row r="32" spans="1:21" ht="14.25" customHeight="1" x14ac:dyDescent="0.35">
      <c r="A32" s="285">
        <f>'T. Generadora'!A29</f>
        <v>27</v>
      </c>
      <c r="B32" s="285">
        <f>'T. Generadora'!B29</f>
        <v>503</v>
      </c>
      <c r="C32" s="285">
        <f>+'T. Generadora'!C29</f>
        <v>1</v>
      </c>
      <c r="D32" s="285" t="str">
        <f>'T. Generadora'!D29</f>
        <v>Madison</v>
      </c>
      <c r="E32" s="285">
        <f>'T. Generadora'!E29</f>
        <v>5</v>
      </c>
      <c r="F32" s="286" t="str">
        <f>'T. Generadora'!G29</f>
        <v>3 M</v>
      </c>
      <c r="G32" s="286">
        <f>'T. Generadora'!H29</f>
        <v>57</v>
      </c>
      <c r="H32" s="286">
        <f>'T. Generadora'!I29</f>
        <v>7</v>
      </c>
      <c r="I32" s="286">
        <f>'T. Generadora'!J29</f>
        <v>0</v>
      </c>
      <c r="J32" s="286">
        <f>+'T. Generadora'!K29</f>
        <v>0</v>
      </c>
      <c r="K32" s="287">
        <f>'T. Generadora'!L29</f>
        <v>64</v>
      </c>
      <c r="L32" s="287">
        <f>'T. Generadora'!M29</f>
        <v>2</v>
      </c>
      <c r="M32" s="288">
        <f>'T. Generadora'!N29</f>
        <v>2</v>
      </c>
      <c r="N32" s="287">
        <f>'T. Generadora'!T29</f>
        <v>1</v>
      </c>
      <c r="O32" s="287">
        <f>'T. Generadora'!O29</f>
        <v>0</v>
      </c>
      <c r="P32" s="287">
        <f>'T. Generadora'!Q29</f>
        <v>0</v>
      </c>
      <c r="Q32" s="287">
        <f>'T. Generadora'!U29</f>
        <v>0</v>
      </c>
      <c r="R32" s="287">
        <f>'T. Generadora'!V29</f>
        <v>0</v>
      </c>
      <c r="S32" s="289">
        <f>+'Listas de precios Fase 1'!R31</f>
        <v>2920000</v>
      </c>
      <c r="T32" s="289">
        <f>+'Listas de precios Fase 1'!S31</f>
        <v>45625</v>
      </c>
      <c r="U32" s="285" t="str">
        <f>'Control Ventas'!D28</f>
        <v>X Vender</v>
      </c>
    </row>
    <row r="33" spans="1:21" ht="14.25" customHeight="1" x14ac:dyDescent="0.35">
      <c r="A33" s="285">
        <f>'T. Generadora'!A30</f>
        <v>28</v>
      </c>
      <c r="B33" s="285">
        <f>'T. Generadora'!B30</f>
        <v>504</v>
      </c>
      <c r="C33" s="285">
        <f>+'T. Generadora'!C30</f>
        <v>1</v>
      </c>
      <c r="D33" s="285" t="str">
        <f>'T. Generadora'!D30</f>
        <v>Madison</v>
      </c>
      <c r="E33" s="285">
        <f>'T. Generadora'!E30</f>
        <v>5</v>
      </c>
      <c r="F33" s="286" t="str">
        <f>'T. Generadora'!G30</f>
        <v>4 M</v>
      </c>
      <c r="G33" s="286">
        <f>'T. Generadora'!H30</f>
        <v>59</v>
      </c>
      <c r="H33" s="286">
        <f>'T. Generadora'!I30</f>
        <v>13</v>
      </c>
      <c r="I33" s="286">
        <f>'T. Generadora'!J30</f>
        <v>0</v>
      </c>
      <c r="J33" s="286">
        <f>+'T. Generadora'!K30</f>
        <v>0</v>
      </c>
      <c r="K33" s="287">
        <f>'T. Generadora'!L30</f>
        <v>72</v>
      </c>
      <c r="L33" s="287">
        <f>'T. Generadora'!M30</f>
        <v>2</v>
      </c>
      <c r="M33" s="288">
        <f>'T. Generadora'!N30</f>
        <v>2</v>
      </c>
      <c r="N33" s="287">
        <f>'T. Generadora'!T30</f>
        <v>2</v>
      </c>
      <c r="O33" s="287">
        <f>'T. Generadora'!O30</f>
        <v>0</v>
      </c>
      <c r="P33" s="287">
        <f>'T. Generadora'!Q30</f>
        <v>0</v>
      </c>
      <c r="Q33" s="287">
        <f>'T. Generadora'!U30</f>
        <v>0</v>
      </c>
      <c r="R33" s="287">
        <f>'T. Generadora'!V30</f>
        <v>0</v>
      </c>
      <c r="S33" s="289">
        <f>+'Listas de precios Fase 1'!R32</f>
        <v>3160000</v>
      </c>
      <c r="T33" s="289">
        <f>+'Listas de precios Fase 1'!S32</f>
        <v>43888.888888888891</v>
      </c>
      <c r="U33" s="285" t="str">
        <f>'Control Ventas'!D29</f>
        <v>X Vender</v>
      </c>
    </row>
    <row r="34" spans="1:21" ht="14.25" customHeight="1" x14ac:dyDescent="0.35">
      <c r="A34" s="285">
        <f>'T. Generadora'!A31</f>
        <v>29</v>
      </c>
      <c r="B34" s="285">
        <f>'T. Generadora'!B31</f>
        <v>505</v>
      </c>
      <c r="C34" s="285">
        <f>+'T. Generadora'!C31</f>
        <v>1</v>
      </c>
      <c r="D34" s="285" t="str">
        <f>'T. Generadora'!D31</f>
        <v>Madison</v>
      </c>
      <c r="E34" s="285">
        <f>'T. Generadora'!E31</f>
        <v>5</v>
      </c>
      <c r="F34" s="286" t="str">
        <f>'T. Generadora'!G31</f>
        <v>5 M</v>
      </c>
      <c r="G34" s="286">
        <f>'T. Generadora'!H31</f>
        <v>56</v>
      </c>
      <c r="H34" s="286">
        <f>'T. Generadora'!I31</f>
        <v>12</v>
      </c>
      <c r="I34" s="286">
        <f>'T. Generadora'!J31</f>
        <v>0</v>
      </c>
      <c r="J34" s="286">
        <f>+'T. Generadora'!K31</f>
        <v>0</v>
      </c>
      <c r="K34" s="287">
        <f>'T. Generadora'!L31</f>
        <v>68</v>
      </c>
      <c r="L34" s="287">
        <f>'T. Generadora'!M31</f>
        <v>2</v>
      </c>
      <c r="M34" s="288">
        <f>'T. Generadora'!N31</f>
        <v>2</v>
      </c>
      <c r="N34" s="287">
        <f>'T. Generadora'!T31</f>
        <v>1</v>
      </c>
      <c r="O34" s="287">
        <f>'T. Generadora'!O31</f>
        <v>0</v>
      </c>
      <c r="P34" s="287">
        <f>'T. Generadora'!Q31</f>
        <v>0</v>
      </c>
      <c r="Q34" s="287">
        <f>'T. Generadora'!U31</f>
        <v>0</v>
      </c>
      <c r="R34" s="287">
        <f>'T. Generadora'!V31</f>
        <v>0</v>
      </c>
      <c r="S34" s="289">
        <f>+'Listas de precios Fase 1'!R33</f>
        <v>3040000</v>
      </c>
      <c r="T34" s="289">
        <f>+'Listas de precios Fase 1'!S33</f>
        <v>44705.882352941175</v>
      </c>
      <c r="U34" s="285" t="str">
        <f>'Control Ventas'!D30</f>
        <v>X Vender</v>
      </c>
    </row>
    <row r="35" spans="1:21" ht="14.25" customHeight="1" x14ac:dyDescent="0.35">
      <c r="A35" s="285">
        <f>'T. Generadora'!A32</f>
        <v>30</v>
      </c>
      <c r="B35" s="285">
        <f>'T. Generadora'!B32</f>
        <v>506</v>
      </c>
      <c r="C35" s="285">
        <f>+'T. Generadora'!C32</f>
        <v>1</v>
      </c>
      <c r="D35" s="285" t="str">
        <f>'T. Generadora'!D32</f>
        <v>Madison</v>
      </c>
      <c r="E35" s="285">
        <f>'T. Generadora'!E32</f>
        <v>5</v>
      </c>
      <c r="F35" s="286" t="str">
        <f>'T. Generadora'!G32</f>
        <v>6 M</v>
      </c>
      <c r="G35" s="286">
        <f>'T. Generadora'!H32</f>
        <v>52</v>
      </c>
      <c r="H35" s="286">
        <f>'T. Generadora'!I32</f>
        <v>7</v>
      </c>
      <c r="I35" s="286">
        <f>'T. Generadora'!J32</f>
        <v>0</v>
      </c>
      <c r="J35" s="286">
        <f>+'T. Generadora'!K32</f>
        <v>0</v>
      </c>
      <c r="K35" s="287">
        <f>'T. Generadora'!L32</f>
        <v>59</v>
      </c>
      <c r="L35" s="287">
        <f>'T. Generadora'!M32</f>
        <v>2</v>
      </c>
      <c r="M35" s="288">
        <f>'T. Generadora'!N32</f>
        <v>2</v>
      </c>
      <c r="N35" s="287">
        <f>'T. Generadora'!T32</f>
        <v>1</v>
      </c>
      <c r="O35" s="287">
        <f>'T. Generadora'!O32</f>
        <v>0</v>
      </c>
      <c r="P35" s="287">
        <f>'T. Generadora'!Q32</f>
        <v>0</v>
      </c>
      <c r="Q35" s="287">
        <f>'T. Generadora'!U32</f>
        <v>0</v>
      </c>
      <c r="R35" s="287">
        <f>'T. Generadora'!V32</f>
        <v>0</v>
      </c>
      <c r="S35" s="289">
        <f>+'Listas de precios Fase 1'!R34</f>
        <v>2780000</v>
      </c>
      <c r="T35" s="289">
        <f>+'Listas de precios Fase 1'!S34</f>
        <v>47118.644067796609</v>
      </c>
      <c r="U35" s="285" t="str">
        <f>'Control Ventas'!D31</f>
        <v>X Vender</v>
      </c>
    </row>
    <row r="36" spans="1:21" ht="14.25" customHeight="1" x14ac:dyDescent="0.35">
      <c r="A36" s="285">
        <f>'T. Generadora'!A33</f>
        <v>31</v>
      </c>
      <c r="B36" s="285">
        <f>'T. Generadora'!B33</f>
        <v>507</v>
      </c>
      <c r="C36" s="285">
        <f>+'T. Generadora'!C33</f>
        <v>1</v>
      </c>
      <c r="D36" s="285" t="str">
        <f>'T. Generadora'!D33</f>
        <v>Madison</v>
      </c>
      <c r="E36" s="285">
        <f>'T. Generadora'!E33</f>
        <v>5</v>
      </c>
      <c r="F36" s="286" t="str">
        <f>'T. Generadora'!G33</f>
        <v>7 M</v>
      </c>
      <c r="G36" s="286">
        <f>'T. Generadora'!H33</f>
        <v>64</v>
      </c>
      <c r="H36" s="286">
        <f>'T. Generadora'!I33</f>
        <v>7</v>
      </c>
      <c r="I36" s="286">
        <f>'T. Generadora'!J33</f>
        <v>0</v>
      </c>
      <c r="J36" s="286">
        <f>+'T. Generadora'!K33</f>
        <v>0</v>
      </c>
      <c r="K36" s="287">
        <f>'T. Generadora'!L33</f>
        <v>71</v>
      </c>
      <c r="L36" s="287">
        <f>'T. Generadora'!M33</f>
        <v>2</v>
      </c>
      <c r="M36" s="288">
        <f>'T. Generadora'!N33</f>
        <v>2</v>
      </c>
      <c r="N36" s="287">
        <f>'T. Generadora'!T33</f>
        <v>2</v>
      </c>
      <c r="O36" s="287">
        <f>'T. Generadora'!O33</f>
        <v>0</v>
      </c>
      <c r="P36" s="287">
        <f>'T. Generadora'!Q33</f>
        <v>0</v>
      </c>
      <c r="Q36" s="287">
        <f>'T. Generadora'!U33</f>
        <v>0</v>
      </c>
      <c r="R36" s="287">
        <f>'T. Generadora'!V33</f>
        <v>0</v>
      </c>
      <c r="S36" s="289">
        <f>+'Listas de precios Fase 1'!R35</f>
        <v>3140000</v>
      </c>
      <c r="T36" s="289">
        <f>+'Listas de precios Fase 1'!S35</f>
        <v>44225.352112676053</v>
      </c>
      <c r="U36" s="285" t="str">
        <f>'Control Ventas'!D32</f>
        <v>X Vender</v>
      </c>
    </row>
    <row r="37" spans="1:21" ht="14.25" customHeight="1" x14ac:dyDescent="0.35">
      <c r="A37" s="285">
        <f>'T. Generadora'!A34</f>
        <v>32</v>
      </c>
      <c r="B37" s="285">
        <f>'T. Generadora'!B34</f>
        <v>508</v>
      </c>
      <c r="C37" s="285">
        <f>+'T. Generadora'!C34</f>
        <v>1</v>
      </c>
      <c r="D37" s="285" t="str">
        <f>'T. Generadora'!D34</f>
        <v>Madison</v>
      </c>
      <c r="E37" s="285">
        <f>'T. Generadora'!E34</f>
        <v>5</v>
      </c>
      <c r="F37" s="286" t="str">
        <f>'T. Generadora'!G34</f>
        <v>8 M</v>
      </c>
      <c r="G37" s="286">
        <f>'T. Generadora'!H34</f>
        <v>34</v>
      </c>
      <c r="H37" s="286">
        <f>'T. Generadora'!I34</f>
        <v>3</v>
      </c>
      <c r="I37" s="286">
        <f>'T. Generadora'!J34</f>
        <v>0</v>
      </c>
      <c r="J37" s="286">
        <f>+'T. Generadora'!K34</f>
        <v>0</v>
      </c>
      <c r="K37" s="287">
        <f>'T. Generadora'!L34</f>
        <v>37</v>
      </c>
      <c r="L37" s="287">
        <f>'T. Generadora'!M34</f>
        <v>1</v>
      </c>
      <c r="M37" s="288">
        <f>'T. Generadora'!N34</f>
        <v>1</v>
      </c>
      <c r="N37" s="287">
        <f>'T. Generadora'!T34</f>
        <v>1</v>
      </c>
      <c r="O37" s="287">
        <f>'T. Generadora'!O34</f>
        <v>0</v>
      </c>
      <c r="P37" s="287">
        <f>'T. Generadora'!Q34</f>
        <v>0</v>
      </c>
      <c r="Q37" s="287">
        <f>'T. Generadora'!U34</f>
        <v>0</v>
      </c>
      <c r="R37" s="287">
        <f>'T. Generadora'!V34</f>
        <v>0</v>
      </c>
      <c r="S37" s="289">
        <f>+'Listas de precios Fase 1'!R36</f>
        <v>1890000</v>
      </c>
      <c r="T37" s="289">
        <f>+'Listas de precios Fase 1'!S36</f>
        <v>51081.08108108108</v>
      </c>
      <c r="U37" s="285" t="str">
        <f>'Control Ventas'!D33</f>
        <v>X Vender</v>
      </c>
    </row>
    <row r="38" spans="1:21" ht="14.25" customHeight="1" x14ac:dyDescent="0.35">
      <c r="A38" s="285">
        <f>'T. Generadora'!A35</f>
        <v>33</v>
      </c>
      <c r="B38" s="285">
        <f>'T. Generadora'!B35</f>
        <v>601</v>
      </c>
      <c r="C38" s="285">
        <f>+'T. Generadora'!C35</f>
        <v>1</v>
      </c>
      <c r="D38" s="285" t="str">
        <f>'T. Generadora'!D35</f>
        <v>Madison</v>
      </c>
      <c r="E38" s="285">
        <f>'T. Generadora'!E35</f>
        <v>6</v>
      </c>
      <c r="F38" s="286" t="str">
        <f>'T. Generadora'!G35</f>
        <v>1 M</v>
      </c>
      <c r="G38" s="286">
        <f>'T. Generadora'!H35</f>
        <v>30</v>
      </c>
      <c r="H38" s="286">
        <f>'T. Generadora'!I35</f>
        <v>5</v>
      </c>
      <c r="I38" s="286">
        <f>'T. Generadora'!J35</f>
        <v>0</v>
      </c>
      <c r="J38" s="286">
        <f>+'T. Generadora'!K35</f>
        <v>0</v>
      </c>
      <c r="K38" s="287">
        <f>'T. Generadora'!L35</f>
        <v>35</v>
      </c>
      <c r="L38" s="287">
        <f>'T. Generadora'!M35</f>
        <v>1</v>
      </c>
      <c r="M38" s="288">
        <f>'T. Generadora'!N35</f>
        <v>1</v>
      </c>
      <c r="N38" s="287">
        <f>'T. Generadora'!T35</f>
        <v>1</v>
      </c>
      <c r="O38" s="287">
        <f>'T. Generadora'!O35</f>
        <v>0</v>
      </c>
      <c r="P38" s="287">
        <f>'T. Generadora'!Q35</f>
        <v>0</v>
      </c>
      <c r="Q38" s="287">
        <f>'T. Generadora'!U35</f>
        <v>0</v>
      </c>
      <c r="R38" s="287">
        <f>'T. Generadora'!V35</f>
        <v>0</v>
      </c>
      <c r="S38" s="289">
        <f>+'Listas de precios Fase 1'!R37</f>
        <v>1800000</v>
      </c>
      <c r="T38" s="289">
        <f>+'Listas de precios Fase 1'!S37</f>
        <v>51428.571428571428</v>
      </c>
      <c r="U38" s="285" t="str">
        <f>'Control Ventas'!D34</f>
        <v>X Vender</v>
      </c>
    </row>
    <row r="39" spans="1:21" ht="14.25" customHeight="1" x14ac:dyDescent="0.35">
      <c r="A39" s="285">
        <f>'T. Generadora'!A36</f>
        <v>34</v>
      </c>
      <c r="B39" s="285">
        <f>'T. Generadora'!B36</f>
        <v>602</v>
      </c>
      <c r="C39" s="285">
        <f>+'T. Generadora'!C36</f>
        <v>1</v>
      </c>
      <c r="D39" s="285" t="str">
        <f>'T. Generadora'!D36</f>
        <v>Madison</v>
      </c>
      <c r="E39" s="285">
        <f>'T. Generadora'!E36</f>
        <v>6</v>
      </c>
      <c r="F39" s="286" t="str">
        <f>'T. Generadora'!G36</f>
        <v>2 M</v>
      </c>
      <c r="G39" s="286">
        <f>'T. Generadora'!H36</f>
        <v>59</v>
      </c>
      <c r="H39" s="286">
        <f>'T. Generadora'!I36</f>
        <v>8</v>
      </c>
      <c r="I39" s="286">
        <f>'T. Generadora'!J36</f>
        <v>0</v>
      </c>
      <c r="J39" s="286">
        <f>+'T. Generadora'!K36</f>
        <v>0</v>
      </c>
      <c r="K39" s="287">
        <f>'T. Generadora'!L36</f>
        <v>67</v>
      </c>
      <c r="L39" s="287">
        <f>'T. Generadora'!M36</f>
        <v>2</v>
      </c>
      <c r="M39" s="288">
        <f>'T. Generadora'!N36</f>
        <v>2</v>
      </c>
      <c r="N39" s="287">
        <f>'T. Generadora'!T36</f>
        <v>1</v>
      </c>
      <c r="O39" s="287">
        <f>'T. Generadora'!O36</f>
        <v>0</v>
      </c>
      <c r="P39" s="287">
        <f>'T. Generadora'!Q36</f>
        <v>0</v>
      </c>
      <c r="Q39" s="287">
        <f>'T. Generadora'!U36</f>
        <v>0</v>
      </c>
      <c r="R39" s="287">
        <f>'T. Generadora'!V36</f>
        <v>0</v>
      </c>
      <c r="S39" s="289">
        <f>+'Listas de precios Fase 1'!R38</f>
        <v>3040000</v>
      </c>
      <c r="T39" s="289">
        <f>+'Listas de precios Fase 1'!S38</f>
        <v>45373.13432835821</v>
      </c>
      <c r="U39" s="285" t="str">
        <f>'Control Ventas'!D35</f>
        <v>X Vender</v>
      </c>
    </row>
    <row r="40" spans="1:21" ht="14.25" customHeight="1" x14ac:dyDescent="0.35">
      <c r="A40" s="285">
        <f>'T. Generadora'!A37</f>
        <v>35</v>
      </c>
      <c r="B40" s="285">
        <f>'T. Generadora'!B37</f>
        <v>603</v>
      </c>
      <c r="C40" s="285">
        <f>+'T. Generadora'!C37</f>
        <v>1</v>
      </c>
      <c r="D40" s="285" t="str">
        <f>'T. Generadora'!D37</f>
        <v>Madison</v>
      </c>
      <c r="E40" s="285">
        <f>'T. Generadora'!E37</f>
        <v>6</v>
      </c>
      <c r="F40" s="286" t="str">
        <f>'T. Generadora'!G37</f>
        <v>3 M</v>
      </c>
      <c r="G40" s="286">
        <f>'T. Generadora'!H37</f>
        <v>57</v>
      </c>
      <c r="H40" s="286">
        <f>'T. Generadora'!I37</f>
        <v>7</v>
      </c>
      <c r="I40" s="286">
        <f>'T. Generadora'!J37</f>
        <v>0</v>
      </c>
      <c r="J40" s="286">
        <f>+'T. Generadora'!K37</f>
        <v>0</v>
      </c>
      <c r="K40" s="287">
        <f>'T. Generadora'!L37</f>
        <v>64</v>
      </c>
      <c r="L40" s="287">
        <f>'T. Generadora'!M37</f>
        <v>2</v>
      </c>
      <c r="M40" s="288">
        <f>'T. Generadora'!N37</f>
        <v>2</v>
      </c>
      <c r="N40" s="287">
        <f>'T. Generadora'!T37</f>
        <v>1</v>
      </c>
      <c r="O40" s="287">
        <f>'T. Generadora'!O37</f>
        <v>0</v>
      </c>
      <c r="P40" s="287">
        <f>'T. Generadora'!Q37</f>
        <v>0</v>
      </c>
      <c r="Q40" s="287">
        <f>'T. Generadora'!U37</f>
        <v>0</v>
      </c>
      <c r="R40" s="287">
        <f>'T. Generadora'!V37</f>
        <v>0</v>
      </c>
      <c r="S40" s="289">
        <f>+'Listas de precios Fase 1'!R39</f>
        <v>2950000</v>
      </c>
      <c r="T40" s="289">
        <f>+'Listas de precios Fase 1'!S39</f>
        <v>46093.75</v>
      </c>
      <c r="U40" s="285" t="str">
        <f>'Control Ventas'!D36</f>
        <v>X Vender</v>
      </c>
    </row>
    <row r="41" spans="1:21" ht="14.25" customHeight="1" x14ac:dyDescent="0.35">
      <c r="A41" s="285">
        <f>'T. Generadora'!A38</f>
        <v>36</v>
      </c>
      <c r="B41" s="285">
        <f>'T. Generadora'!B38</f>
        <v>604</v>
      </c>
      <c r="C41" s="285">
        <f>+'T. Generadora'!C38</f>
        <v>1</v>
      </c>
      <c r="D41" s="285" t="str">
        <f>'T. Generadora'!D38</f>
        <v>Madison</v>
      </c>
      <c r="E41" s="285">
        <f>'T. Generadora'!E38</f>
        <v>6</v>
      </c>
      <c r="F41" s="286" t="str">
        <f>'T. Generadora'!G38</f>
        <v>4 M</v>
      </c>
      <c r="G41" s="286">
        <f>'T. Generadora'!H38</f>
        <v>59</v>
      </c>
      <c r="H41" s="286">
        <f>'T. Generadora'!I38</f>
        <v>13</v>
      </c>
      <c r="I41" s="286">
        <f>'T. Generadora'!J38</f>
        <v>0</v>
      </c>
      <c r="J41" s="286">
        <f>+'T. Generadora'!K38</f>
        <v>0</v>
      </c>
      <c r="K41" s="287">
        <f>'T. Generadora'!L38</f>
        <v>72</v>
      </c>
      <c r="L41" s="287">
        <f>'T. Generadora'!M38</f>
        <v>2</v>
      </c>
      <c r="M41" s="288">
        <f>'T. Generadora'!N38</f>
        <v>2</v>
      </c>
      <c r="N41" s="287">
        <f>'T. Generadora'!T38</f>
        <v>2</v>
      </c>
      <c r="O41" s="287">
        <f>'T. Generadora'!O38</f>
        <v>0</v>
      </c>
      <c r="P41" s="287">
        <f>'T. Generadora'!Q38</f>
        <v>0</v>
      </c>
      <c r="Q41" s="287">
        <f>'T. Generadora'!U38</f>
        <v>0</v>
      </c>
      <c r="R41" s="287">
        <f>'T. Generadora'!V38</f>
        <v>0</v>
      </c>
      <c r="S41" s="289">
        <f>+'Listas de precios Fase 1'!R40</f>
        <v>3190000</v>
      </c>
      <c r="T41" s="289">
        <f>+'Listas de precios Fase 1'!S40</f>
        <v>44305.555555555555</v>
      </c>
      <c r="U41" s="285" t="str">
        <f>'Control Ventas'!D37</f>
        <v>X Vender</v>
      </c>
    </row>
    <row r="42" spans="1:21" ht="14.25" customHeight="1" x14ac:dyDescent="0.35">
      <c r="A42" s="285">
        <f>'T. Generadora'!A39</f>
        <v>37</v>
      </c>
      <c r="B42" s="285">
        <f>'T. Generadora'!B39</f>
        <v>605</v>
      </c>
      <c r="C42" s="285">
        <f>+'T. Generadora'!C39</f>
        <v>1</v>
      </c>
      <c r="D42" s="285" t="str">
        <f>'T. Generadora'!D39</f>
        <v>Madison</v>
      </c>
      <c r="E42" s="285">
        <f>'T. Generadora'!E39</f>
        <v>6</v>
      </c>
      <c r="F42" s="286" t="str">
        <f>'T. Generadora'!G39</f>
        <v>5 M</v>
      </c>
      <c r="G42" s="286">
        <f>'T. Generadora'!H39</f>
        <v>56</v>
      </c>
      <c r="H42" s="286">
        <f>'T. Generadora'!I39</f>
        <v>12</v>
      </c>
      <c r="I42" s="286">
        <f>'T. Generadora'!J39</f>
        <v>0</v>
      </c>
      <c r="J42" s="286">
        <f>+'T. Generadora'!K39</f>
        <v>0</v>
      </c>
      <c r="K42" s="287">
        <f>'T. Generadora'!L39</f>
        <v>68</v>
      </c>
      <c r="L42" s="287">
        <f>'T. Generadora'!M39</f>
        <v>2</v>
      </c>
      <c r="M42" s="288">
        <f>'T. Generadora'!N39</f>
        <v>2</v>
      </c>
      <c r="N42" s="287">
        <f>'T. Generadora'!T39</f>
        <v>1</v>
      </c>
      <c r="O42" s="287">
        <f>'T. Generadora'!O39</f>
        <v>0</v>
      </c>
      <c r="P42" s="287">
        <f>'T. Generadora'!Q39</f>
        <v>0</v>
      </c>
      <c r="Q42" s="287">
        <f>'T. Generadora'!U39</f>
        <v>0</v>
      </c>
      <c r="R42" s="287">
        <f>'T. Generadora'!V39</f>
        <v>0</v>
      </c>
      <c r="S42" s="289">
        <f>+'Listas de precios Fase 1'!R41</f>
        <v>3070000</v>
      </c>
      <c r="T42" s="289">
        <f>+'Listas de precios Fase 1'!S41</f>
        <v>45147.058823529413</v>
      </c>
      <c r="U42" s="285" t="str">
        <f>'Control Ventas'!D38</f>
        <v>X Vender</v>
      </c>
    </row>
    <row r="43" spans="1:21" ht="14.25" customHeight="1" x14ac:dyDescent="0.35">
      <c r="A43" s="285">
        <f>'T. Generadora'!A40</f>
        <v>38</v>
      </c>
      <c r="B43" s="285">
        <f>'T. Generadora'!B40</f>
        <v>606</v>
      </c>
      <c r="C43" s="285">
        <f>+'T. Generadora'!C40</f>
        <v>1</v>
      </c>
      <c r="D43" s="285" t="str">
        <f>'T. Generadora'!D40</f>
        <v>Madison</v>
      </c>
      <c r="E43" s="285">
        <f>'T. Generadora'!E40</f>
        <v>6</v>
      </c>
      <c r="F43" s="286" t="str">
        <f>'T. Generadora'!G40</f>
        <v>6 M</v>
      </c>
      <c r="G43" s="286">
        <f>'T. Generadora'!H40</f>
        <v>52</v>
      </c>
      <c r="H43" s="286">
        <f>'T. Generadora'!I40</f>
        <v>7</v>
      </c>
      <c r="I43" s="286">
        <f>'T. Generadora'!J40</f>
        <v>0</v>
      </c>
      <c r="J43" s="286">
        <f>+'T. Generadora'!K40</f>
        <v>0</v>
      </c>
      <c r="K43" s="287">
        <f>'T. Generadora'!L40</f>
        <v>59</v>
      </c>
      <c r="L43" s="287">
        <f>'T. Generadora'!M40</f>
        <v>2</v>
      </c>
      <c r="M43" s="288">
        <f>'T. Generadora'!N40</f>
        <v>2</v>
      </c>
      <c r="N43" s="287">
        <f>'T. Generadora'!T40</f>
        <v>1</v>
      </c>
      <c r="O43" s="287">
        <f>'T. Generadora'!O40</f>
        <v>0</v>
      </c>
      <c r="P43" s="287">
        <f>'T. Generadora'!Q40</f>
        <v>0</v>
      </c>
      <c r="Q43" s="287">
        <f>'T. Generadora'!U40</f>
        <v>0</v>
      </c>
      <c r="R43" s="287">
        <f>'T. Generadora'!V40</f>
        <v>0</v>
      </c>
      <c r="S43" s="289">
        <f>+'Listas de precios Fase 1'!R42</f>
        <v>2800000</v>
      </c>
      <c r="T43" s="289">
        <f>+'Listas de precios Fase 1'!S42</f>
        <v>47457.627118644064</v>
      </c>
      <c r="U43" s="285" t="str">
        <f>'Control Ventas'!D39</f>
        <v>X Vender</v>
      </c>
    </row>
    <row r="44" spans="1:21" ht="14.25" customHeight="1" x14ac:dyDescent="0.35">
      <c r="A44" s="285">
        <f>'T. Generadora'!A41</f>
        <v>39</v>
      </c>
      <c r="B44" s="285">
        <f>'T. Generadora'!B41</f>
        <v>607</v>
      </c>
      <c r="C44" s="285">
        <f>+'T. Generadora'!C41</f>
        <v>1</v>
      </c>
      <c r="D44" s="285" t="str">
        <f>'T. Generadora'!D41</f>
        <v>Madison</v>
      </c>
      <c r="E44" s="285">
        <f>'T. Generadora'!E41</f>
        <v>6</v>
      </c>
      <c r="F44" s="286" t="str">
        <f>'T. Generadora'!G41</f>
        <v>7 M</v>
      </c>
      <c r="G44" s="286">
        <f>'T. Generadora'!H41</f>
        <v>64</v>
      </c>
      <c r="H44" s="286">
        <f>'T. Generadora'!I41</f>
        <v>7</v>
      </c>
      <c r="I44" s="286">
        <f>'T. Generadora'!J41</f>
        <v>0</v>
      </c>
      <c r="J44" s="286">
        <f>+'T. Generadora'!K41</f>
        <v>0</v>
      </c>
      <c r="K44" s="287">
        <f>'T. Generadora'!L41</f>
        <v>71</v>
      </c>
      <c r="L44" s="287">
        <f>'T. Generadora'!M41</f>
        <v>2</v>
      </c>
      <c r="M44" s="288">
        <f>'T. Generadora'!N41</f>
        <v>2</v>
      </c>
      <c r="N44" s="287">
        <f>'T. Generadora'!T41</f>
        <v>2</v>
      </c>
      <c r="O44" s="287">
        <f>'T. Generadora'!O41</f>
        <v>0</v>
      </c>
      <c r="P44" s="287">
        <f>'T. Generadora'!Q41</f>
        <v>0</v>
      </c>
      <c r="Q44" s="287">
        <f>'T. Generadora'!U41</f>
        <v>0</v>
      </c>
      <c r="R44" s="287">
        <f>'T. Generadora'!V41</f>
        <v>0</v>
      </c>
      <c r="S44" s="289">
        <f>+'Listas de precios Fase 1'!R43</f>
        <v>3170000</v>
      </c>
      <c r="T44" s="289">
        <f>+'Listas de precios Fase 1'!S43</f>
        <v>44647.887323943665</v>
      </c>
      <c r="U44" s="285" t="str">
        <f>'Control Ventas'!D40</f>
        <v>X Vender</v>
      </c>
    </row>
    <row r="45" spans="1:21" ht="14.25" customHeight="1" x14ac:dyDescent="0.35">
      <c r="A45" s="285">
        <f>'T. Generadora'!A42</f>
        <v>40</v>
      </c>
      <c r="B45" s="285">
        <f>'T. Generadora'!B42</f>
        <v>608</v>
      </c>
      <c r="C45" s="285">
        <f>+'T. Generadora'!C42</f>
        <v>1</v>
      </c>
      <c r="D45" s="285" t="str">
        <f>'T. Generadora'!D42</f>
        <v>Madison</v>
      </c>
      <c r="E45" s="285">
        <f>'T. Generadora'!E42</f>
        <v>6</v>
      </c>
      <c r="F45" s="286" t="str">
        <f>'T. Generadora'!G42</f>
        <v>8 M</v>
      </c>
      <c r="G45" s="286">
        <f>'T. Generadora'!H42</f>
        <v>34</v>
      </c>
      <c r="H45" s="286">
        <f>'T. Generadora'!I42</f>
        <v>3</v>
      </c>
      <c r="I45" s="286">
        <f>'T. Generadora'!J42</f>
        <v>0</v>
      </c>
      <c r="J45" s="286">
        <f>+'T. Generadora'!K42</f>
        <v>0</v>
      </c>
      <c r="K45" s="287">
        <f>'T. Generadora'!L42</f>
        <v>37</v>
      </c>
      <c r="L45" s="287">
        <f>'T. Generadora'!M42</f>
        <v>1</v>
      </c>
      <c r="M45" s="288">
        <f>'T. Generadora'!N42</f>
        <v>1</v>
      </c>
      <c r="N45" s="287">
        <f>'T. Generadora'!T42</f>
        <v>1</v>
      </c>
      <c r="O45" s="287">
        <f>'T. Generadora'!O42</f>
        <v>0</v>
      </c>
      <c r="P45" s="287">
        <f>'T. Generadora'!Q42</f>
        <v>0</v>
      </c>
      <c r="Q45" s="287">
        <f>'T. Generadora'!U42</f>
        <v>0</v>
      </c>
      <c r="R45" s="287">
        <f>'T. Generadora'!V42</f>
        <v>0</v>
      </c>
      <c r="S45" s="289">
        <f>+'Listas de precios Fase 1'!R44</f>
        <v>1910000</v>
      </c>
      <c r="T45" s="289">
        <f>+'Listas de precios Fase 1'!S44</f>
        <v>51621.62162162162</v>
      </c>
      <c r="U45" s="285" t="str">
        <f>'Control Ventas'!D41</f>
        <v>X Vender</v>
      </c>
    </row>
    <row r="46" spans="1:21" ht="14.25" customHeight="1" x14ac:dyDescent="0.35">
      <c r="A46" s="285">
        <f>'T. Generadora'!A43</f>
        <v>41</v>
      </c>
      <c r="B46" s="285">
        <f>'T. Generadora'!B43</f>
        <v>701</v>
      </c>
      <c r="C46" s="285">
        <f>+'T. Generadora'!C43</f>
        <v>1</v>
      </c>
      <c r="D46" s="285" t="str">
        <f>'T. Generadora'!D43</f>
        <v>Madison</v>
      </c>
      <c r="E46" s="285">
        <f>'T. Generadora'!E43</f>
        <v>7</v>
      </c>
      <c r="F46" s="286" t="str">
        <f>'T. Generadora'!G43</f>
        <v>1 M</v>
      </c>
      <c r="G46" s="286">
        <f>'T. Generadora'!H43</f>
        <v>30</v>
      </c>
      <c r="H46" s="286">
        <f>'T. Generadora'!I43</f>
        <v>5</v>
      </c>
      <c r="I46" s="286">
        <f>'T. Generadora'!J43</f>
        <v>0</v>
      </c>
      <c r="J46" s="286">
        <f>+'T. Generadora'!K43</f>
        <v>0</v>
      </c>
      <c r="K46" s="287">
        <f>'T. Generadora'!L43</f>
        <v>35</v>
      </c>
      <c r="L46" s="287">
        <f>'T. Generadora'!M43</f>
        <v>1</v>
      </c>
      <c r="M46" s="288">
        <f>'T. Generadora'!N43</f>
        <v>1</v>
      </c>
      <c r="N46" s="287">
        <f>'T. Generadora'!T43</f>
        <v>1</v>
      </c>
      <c r="O46" s="287">
        <f>'T. Generadora'!O43</f>
        <v>0</v>
      </c>
      <c r="P46" s="287">
        <f>'T. Generadora'!Q43</f>
        <v>0</v>
      </c>
      <c r="Q46" s="287">
        <f>'T. Generadora'!U43</f>
        <v>0</v>
      </c>
      <c r="R46" s="287">
        <f>'T. Generadora'!V43</f>
        <v>0</v>
      </c>
      <c r="S46" s="289">
        <f>+'Listas de precios Fase 1'!R45</f>
        <v>1810000</v>
      </c>
      <c r="T46" s="289">
        <f>+'Listas de precios Fase 1'!S45</f>
        <v>51714.285714285717</v>
      </c>
      <c r="U46" s="285" t="str">
        <f>'Control Ventas'!D42</f>
        <v>X Vender</v>
      </c>
    </row>
    <row r="47" spans="1:21" ht="14.25" customHeight="1" x14ac:dyDescent="0.35">
      <c r="A47" s="285">
        <f>'T. Generadora'!A44</f>
        <v>42</v>
      </c>
      <c r="B47" s="285">
        <f>'T. Generadora'!B44</f>
        <v>702</v>
      </c>
      <c r="C47" s="285">
        <f>+'T. Generadora'!C44</f>
        <v>1</v>
      </c>
      <c r="D47" s="285" t="str">
        <f>'T. Generadora'!D44</f>
        <v>Madison</v>
      </c>
      <c r="E47" s="285">
        <f>'T. Generadora'!E44</f>
        <v>7</v>
      </c>
      <c r="F47" s="286" t="str">
        <f>'T. Generadora'!G44</f>
        <v>2 M</v>
      </c>
      <c r="G47" s="286">
        <f>'T. Generadora'!H44</f>
        <v>59</v>
      </c>
      <c r="H47" s="286">
        <f>'T. Generadora'!I44</f>
        <v>8</v>
      </c>
      <c r="I47" s="286">
        <f>'T. Generadora'!J44</f>
        <v>0</v>
      </c>
      <c r="J47" s="286">
        <f>+'T. Generadora'!K44</f>
        <v>0</v>
      </c>
      <c r="K47" s="287">
        <f>'T. Generadora'!L44</f>
        <v>67</v>
      </c>
      <c r="L47" s="287">
        <f>'T. Generadora'!M44</f>
        <v>2</v>
      </c>
      <c r="M47" s="288">
        <f>'T. Generadora'!N44</f>
        <v>2</v>
      </c>
      <c r="N47" s="287">
        <f>'T. Generadora'!T44</f>
        <v>1</v>
      </c>
      <c r="O47" s="287">
        <f>'T. Generadora'!O44</f>
        <v>0</v>
      </c>
      <c r="P47" s="287">
        <f>'T. Generadora'!Q44</f>
        <v>0</v>
      </c>
      <c r="Q47" s="287">
        <f>'T. Generadora'!U44</f>
        <v>0</v>
      </c>
      <c r="R47" s="287">
        <f>'T. Generadora'!V44</f>
        <v>0</v>
      </c>
      <c r="S47" s="289">
        <f>+'Listas de precios Fase 1'!R46</f>
        <v>3070000</v>
      </c>
      <c r="T47" s="289">
        <f>+'Listas de precios Fase 1'!S46</f>
        <v>45820.895522388062</v>
      </c>
      <c r="U47" s="285" t="str">
        <f>'Control Ventas'!D43</f>
        <v>X Vender</v>
      </c>
    </row>
    <row r="48" spans="1:21" ht="14.25" customHeight="1" x14ac:dyDescent="0.35">
      <c r="A48" s="285">
        <f>'T. Generadora'!A45</f>
        <v>43</v>
      </c>
      <c r="B48" s="285">
        <f>'T. Generadora'!B45</f>
        <v>703</v>
      </c>
      <c r="C48" s="285">
        <f>+'T. Generadora'!C45</f>
        <v>1</v>
      </c>
      <c r="D48" s="285" t="str">
        <f>'T. Generadora'!D45</f>
        <v>Madison</v>
      </c>
      <c r="E48" s="285">
        <f>'T. Generadora'!E45</f>
        <v>7</v>
      </c>
      <c r="F48" s="286" t="str">
        <f>'T. Generadora'!G45</f>
        <v>3 M</v>
      </c>
      <c r="G48" s="286">
        <f>'T. Generadora'!H45</f>
        <v>57</v>
      </c>
      <c r="H48" s="286">
        <f>'T. Generadora'!I45</f>
        <v>7</v>
      </c>
      <c r="I48" s="286">
        <f>'T. Generadora'!J45</f>
        <v>0</v>
      </c>
      <c r="J48" s="286">
        <f>+'T. Generadora'!K45</f>
        <v>0</v>
      </c>
      <c r="K48" s="287">
        <f>'T. Generadora'!L45</f>
        <v>64</v>
      </c>
      <c r="L48" s="287">
        <f>'T. Generadora'!M45</f>
        <v>2</v>
      </c>
      <c r="M48" s="288">
        <f>'T. Generadora'!N45</f>
        <v>2</v>
      </c>
      <c r="N48" s="287">
        <f>'T. Generadora'!T45</f>
        <v>1</v>
      </c>
      <c r="O48" s="287">
        <f>'T. Generadora'!O45</f>
        <v>0</v>
      </c>
      <c r="P48" s="287">
        <f>'T. Generadora'!Q45</f>
        <v>0</v>
      </c>
      <c r="Q48" s="287">
        <f>'T. Generadora'!U45</f>
        <v>0</v>
      </c>
      <c r="R48" s="287">
        <f>'T. Generadora'!V45</f>
        <v>0</v>
      </c>
      <c r="S48" s="289">
        <f>+'Listas de precios Fase 1'!R47</f>
        <v>2970000</v>
      </c>
      <c r="T48" s="289">
        <f>+'Listas de precios Fase 1'!S47</f>
        <v>46406.25</v>
      </c>
      <c r="U48" s="285" t="str">
        <f>'Control Ventas'!D44</f>
        <v>X Vender</v>
      </c>
    </row>
    <row r="49" spans="1:21" ht="14.25" customHeight="1" x14ac:dyDescent="0.35">
      <c r="A49" s="285">
        <f>'T. Generadora'!A46</f>
        <v>44</v>
      </c>
      <c r="B49" s="285">
        <f>'T. Generadora'!B46</f>
        <v>704</v>
      </c>
      <c r="C49" s="285">
        <f>+'T. Generadora'!C46</f>
        <v>1</v>
      </c>
      <c r="D49" s="285" t="str">
        <f>'T. Generadora'!D46</f>
        <v>Madison</v>
      </c>
      <c r="E49" s="285">
        <f>'T. Generadora'!E46</f>
        <v>7</v>
      </c>
      <c r="F49" s="286" t="str">
        <f>'T. Generadora'!G46</f>
        <v>4 M</v>
      </c>
      <c r="G49" s="286">
        <f>'T. Generadora'!H46</f>
        <v>56</v>
      </c>
      <c r="H49" s="286">
        <f>'T. Generadora'!I46</f>
        <v>4</v>
      </c>
      <c r="I49" s="286">
        <f>'T. Generadora'!J46</f>
        <v>0</v>
      </c>
      <c r="J49" s="286">
        <f>+'T. Generadora'!K46</f>
        <v>0</v>
      </c>
      <c r="K49" s="287">
        <f>'T. Generadora'!L46</f>
        <v>60</v>
      </c>
      <c r="L49" s="287">
        <f>'T. Generadora'!M46</f>
        <v>2</v>
      </c>
      <c r="M49" s="288">
        <f>'T. Generadora'!N46</f>
        <v>2</v>
      </c>
      <c r="N49" s="287">
        <f>'T. Generadora'!T46</f>
        <v>1</v>
      </c>
      <c r="O49" s="287">
        <f>'T. Generadora'!O46</f>
        <v>0</v>
      </c>
      <c r="P49" s="287">
        <f>'T. Generadora'!Q46</f>
        <v>0</v>
      </c>
      <c r="Q49" s="287">
        <f>'T. Generadora'!U46</f>
        <v>0</v>
      </c>
      <c r="R49" s="287">
        <f>'T. Generadora'!V46</f>
        <v>0</v>
      </c>
      <c r="S49" s="289">
        <f>+'Listas de precios Fase 1'!R48</f>
        <v>2710000</v>
      </c>
      <c r="T49" s="289">
        <f>+'Listas de precios Fase 1'!S48</f>
        <v>45166.666666666664</v>
      </c>
      <c r="U49" s="285" t="str">
        <f>'Control Ventas'!D45</f>
        <v>X Vender</v>
      </c>
    </row>
    <row r="50" spans="1:21" ht="14.25" customHeight="1" x14ac:dyDescent="0.35">
      <c r="A50" s="285">
        <f>'T. Generadora'!A47</f>
        <v>45</v>
      </c>
      <c r="B50" s="285">
        <f>'T. Generadora'!B47</f>
        <v>705</v>
      </c>
      <c r="C50" s="285">
        <f>+'T. Generadora'!C47</f>
        <v>1</v>
      </c>
      <c r="D50" s="285" t="str">
        <f>'T. Generadora'!D47</f>
        <v>Madison</v>
      </c>
      <c r="E50" s="285">
        <f>'T. Generadora'!E47</f>
        <v>7</v>
      </c>
      <c r="F50" s="286" t="str">
        <f>'T. Generadora'!G47</f>
        <v>5 M</v>
      </c>
      <c r="G50" s="286">
        <f>'T. Generadora'!H47</f>
        <v>56</v>
      </c>
      <c r="H50" s="286">
        <f>'T. Generadora'!I47</f>
        <v>12</v>
      </c>
      <c r="I50" s="286">
        <f>'T. Generadora'!J47</f>
        <v>0</v>
      </c>
      <c r="J50" s="286">
        <f>+'T. Generadora'!K47</f>
        <v>0</v>
      </c>
      <c r="K50" s="287">
        <f>'T. Generadora'!L47</f>
        <v>68</v>
      </c>
      <c r="L50" s="287">
        <f>'T. Generadora'!M47</f>
        <v>2</v>
      </c>
      <c r="M50" s="288">
        <f>'T. Generadora'!N47</f>
        <v>2</v>
      </c>
      <c r="N50" s="287">
        <f>'T. Generadora'!T47</f>
        <v>1</v>
      </c>
      <c r="O50" s="287">
        <f>'T. Generadora'!O47</f>
        <v>0</v>
      </c>
      <c r="P50" s="287">
        <f>'T. Generadora'!Q47</f>
        <v>0</v>
      </c>
      <c r="Q50" s="287">
        <f>'T. Generadora'!U47</f>
        <v>0</v>
      </c>
      <c r="R50" s="287">
        <f>'T. Generadora'!V47</f>
        <v>0</v>
      </c>
      <c r="S50" s="289">
        <f>+'Listas de precios Fase 1'!R49</f>
        <v>3110000</v>
      </c>
      <c r="T50" s="289">
        <f>+'Listas de precios Fase 1'!S49</f>
        <v>45735.294117647056</v>
      </c>
      <c r="U50" s="285" t="str">
        <f>'Control Ventas'!D46</f>
        <v>X Vender</v>
      </c>
    </row>
    <row r="51" spans="1:21" ht="14.25" customHeight="1" x14ac:dyDescent="0.35">
      <c r="A51" s="285">
        <f>'T. Generadora'!A48</f>
        <v>46</v>
      </c>
      <c r="B51" s="285">
        <f>'T. Generadora'!B48</f>
        <v>706</v>
      </c>
      <c r="C51" s="285">
        <f>+'T. Generadora'!C48</f>
        <v>1</v>
      </c>
      <c r="D51" s="285" t="str">
        <f>'T. Generadora'!D48</f>
        <v>Madison</v>
      </c>
      <c r="E51" s="285">
        <f>'T. Generadora'!E48</f>
        <v>7</v>
      </c>
      <c r="F51" s="286" t="str">
        <f>'T. Generadora'!G48</f>
        <v>6 M</v>
      </c>
      <c r="G51" s="286">
        <f>'T. Generadora'!H48</f>
        <v>52</v>
      </c>
      <c r="H51" s="286">
        <f>'T. Generadora'!I48</f>
        <v>7</v>
      </c>
      <c r="I51" s="286">
        <f>'T. Generadora'!J48</f>
        <v>0</v>
      </c>
      <c r="J51" s="286">
        <f>+'T. Generadora'!K48</f>
        <v>0</v>
      </c>
      <c r="K51" s="287">
        <f>'T. Generadora'!L48</f>
        <v>59</v>
      </c>
      <c r="L51" s="287">
        <f>'T. Generadora'!M48</f>
        <v>2</v>
      </c>
      <c r="M51" s="288">
        <f>'T. Generadora'!N48</f>
        <v>2</v>
      </c>
      <c r="N51" s="287">
        <f>'T. Generadora'!T48</f>
        <v>1</v>
      </c>
      <c r="O51" s="287">
        <f>'T. Generadora'!O48</f>
        <v>0</v>
      </c>
      <c r="P51" s="287">
        <f>'T. Generadora'!Q48</f>
        <v>0</v>
      </c>
      <c r="Q51" s="287">
        <f>'T. Generadora'!U48</f>
        <v>0</v>
      </c>
      <c r="R51" s="287">
        <f>'T. Generadora'!V48</f>
        <v>0</v>
      </c>
      <c r="S51" s="289">
        <f>+'Listas de precios Fase 1'!R50</f>
        <v>2830000</v>
      </c>
      <c r="T51" s="289">
        <f>+'Listas de precios Fase 1'!S50</f>
        <v>47966.101694915254</v>
      </c>
      <c r="U51" s="285" t="str">
        <f>'Control Ventas'!D47</f>
        <v>X Vender</v>
      </c>
    </row>
    <row r="52" spans="1:21" ht="14.25" customHeight="1" x14ac:dyDescent="0.35">
      <c r="A52" s="285">
        <f>'T. Generadora'!A49</f>
        <v>47</v>
      </c>
      <c r="B52" s="285">
        <f>'T. Generadora'!B49</f>
        <v>707</v>
      </c>
      <c r="C52" s="285">
        <f>+'T. Generadora'!C49</f>
        <v>1</v>
      </c>
      <c r="D52" s="285" t="str">
        <f>'T. Generadora'!D49</f>
        <v>Madison</v>
      </c>
      <c r="E52" s="285">
        <f>'T. Generadora'!E49</f>
        <v>7</v>
      </c>
      <c r="F52" s="286" t="str">
        <f>'T. Generadora'!G49</f>
        <v>7 M</v>
      </c>
      <c r="G52" s="286">
        <f>'T. Generadora'!H49</f>
        <v>64</v>
      </c>
      <c r="H52" s="286">
        <f>'T. Generadora'!I49</f>
        <v>7</v>
      </c>
      <c r="I52" s="286">
        <f>'T. Generadora'!J49</f>
        <v>0</v>
      </c>
      <c r="J52" s="286">
        <f>+'T. Generadora'!K49</f>
        <v>0</v>
      </c>
      <c r="K52" s="287">
        <f>'T. Generadora'!L49</f>
        <v>71</v>
      </c>
      <c r="L52" s="287">
        <f>'T. Generadora'!M49</f>
        <v>2</v>
      </c>
      <c r="M52" s="288">
        <f>'T. Generadora'!N49</f>
        <v>2</v>
      </c>
      <c r="N52" s="287">
        <f>'T. Generadora'!T49</f>
        <v>2</v>
      </c>
      <c r="O52" s="287">
        <f>'T. Generadora'!O49</f>
        <v>0</v>
      </c>
      <c r="P52" s="287">
        <f>'T. Generadora'!Q49</f>
        <v>0</v>
      </c>
      <c r="Q52" s="287">
        <f>'T. Generadora'!U49</f>
        <v>0</v>
      </c>
      <c r="R52" s="287">
        <f>'T. Generadora'!V49</f>
        <v>0</v>
      </c>
      <c r="S52" s="289">
        <f>+'Listas de precios Fase 1'!R51</f>
        <v>3200000</v>
      </c>
      <c r="T52" s="289">
        <f>+'Listas de precios Fase 1'!S51</f>
        <v>45070.42253521127</v>
      </c>
      <c r="U52" s="285" t="str">
        <f>'Control Ventas'!D48</f>
        <v>X Vender</v>
      </c>
    </row>
    <row r="53" spans="1:21" ht="14.25" customHeight="1" x14ac:dyDescent="0.35">
      <c r="A53" s="285">
        <f>'T. Generadora'!A50</f>
        <v>48</v>
      </c>
      <c r="B53" s="285">
        <f>'T. Generadora'!B50</f>
        <v>708</v>
      </c>
      <c r="C53" s="285">
        <f>+'T. Generadora'!C50</f>
        <v>1</v>
      </c>
      <c r="D53" s="285" t="str">
        <f>'T. Generadora'!D50</f>
        <v>Madison</v>
      </c>
      <c r="E53" s="285">
        <f>'T. Generadora'!E50</f>
        <v>7</v>
      </c>
      <c r="F53" s="286" t="str">
        <f>'T. Generadora'!G50</f>
        <v>8 M</v>
      </c>
      <c r="G53" s="286">
        <f>'T. Generadora'!H50</f>
        <v>34</v>
      </c>
      <c r="H53" s="286">
        <f>'T. Generadora'!I50</f>
        <v>3</v>
      </c>
      <c r="I53" s="286">
        <f>'T. Generadora'!J50</f>
        <v>0</v>
      </c>
      <c r="J53" s="286">
        <f>+'T. Generadora'!K50</f>
        <v>0</v>
      </c>
      <c r="K53" s="287">
        <f>'T. Generadora'!L50</f>
        <v>37</v>
      </c>
      <c r="L53" s="287">
        <f>'T. Generadora'!M50</f>
        <v>1</v>
      </c>
      <c r="M53" s="288">
        <f>'T. Generadora'!N50</f>
        <v>1</v>
      </c>
      <c r="N53" s="287">
        <f>'T. Generadora'!T50</f>
        <v>1</v>
      </c>
      <c r="O53" s="287">
        <f>'T. Generadora'!O50</f>
        <v>0</v>
      </c>
      <c r="P53" s="287">
        <f>'T. Generadora'!Q50</f>
        <v>0</v>
      </c>
      <c r="Q53" s="287">
        <f>'T. Generadora'!U50</f>
        <v>0</v>
      </c>
      <c r="R53" s="287">
        <f>'T. Generadora'!V50</f>
        <v>0</v>
      </c>
      <c r="S53" s="289">
        <f>+'Listas de precios Fase 1'!R52</f>
        <v>1920000</v>
      </c>
      <c r="T53" s="289">
        <f>+'Listas de precios Fase 1'!S52</f>
        <v>51891.891891891893</v>
      </c>
      <c r="U53" s="285" t="str">
        <f>'Control Ventas'!D49</f>
        <v>X Vender</v>
      </c>
    </row>
    <row r="54" spans="1:21" ht="14.25" customHeight="1" x14ac:dyDescent="0.35">
      <c r="A54" s="285">
        <f>'T. Generadora'!A51</f>
        <v>49</v>
      </c>
      <c r="B54" s="285">
        <f>'T. Generadora'!B51</f>
        <v>801</v>
      </c>
      <c r="C54" s="285">
        <f>+'T. Generadora'!C51</f>
        <v>1</v>
      </c>
      <c r="D54" s="285" t="str">
        <f>'T. Generadora'!D51</f>
        <v>Madison</v>
      </c>
      <c r="E54" s="285">
        <f>'T. Generadora'!E51</f>
        <v>8</v>
      </c>
      <c r="F54" s="286" t="str">
        <f>'T. Generadora'!G51</f>
        <v>1 M</v>
      </c>
      <c r="G54" s="286">
        <f>'T. Generadora'!H51</f>
        <v>30</v>
      </c>
      <c r="H54" s="286">
        <f>'T. Generadora'!I51</f>
        <v>5</v>
      </c>
      <c r="I54" s="286">
        <f>'T. Generadora'!J51</f>
        <v>0</v>
      </c>
      <c r="J54" s="286">
        <f>+'T. Generadora'!K51</f>
        <v>0</v>
      </c>
      <c r="K54" s="287">
        <f>'T. Generadora'!L51</f>
        <v>35</v>
      </c>
      <c r="L54" s="287">
        <f>'T. Generadora'!M51</f>
        <v>1</v>
      </c>
      <c r="M54" s="288">
        <f>'T. Generadora'!N51</f>
        <v>1</v>
      </c>
      <c r="N54" s="287">
        <f>'T. Generadora'!T51</f>
        <v>1</v>
      </c>
      <c r="O54" s="287">
        <f>'T. Generadora'!O51</f>
        <v>0</v>
      </c>
      <c r="P54" s="287">
        <f>'T. Generadora'!Q51</f>
        <v>0</v>
      </c>
      <c r="Q54" s="287">
        <f>'T. Generadora'!U51</f>
        <v>0</v>
      </c>
      <c r="R54" s="287">
        <f>'T. Generadora'!V51</f>
        <v>0</v>
      </c>
      <c r="S54" s="289">
        <f>+'Listas de precios Fase 1'!R53</f>
        <v>1830000</v>
      </c>
      <c r="T54" s="289">
        <f>+'Listas de precios Fase 1'!S53</f>
        <v>52285.714285714283</v>
      </c>
      <c r="U54" s="285" t="str">
        <f>'Control Ventas'!D50</f>
        <v>X Vender</v>
      </c>
    </row>
    <row r="55" spans="1:21" ht="14.25" customHeight="1" x14ac:dyDescent="0.35">
      <c r="A55" s="285">
        <f>'T. Generadora'!A52</f>
        <v>50</v>
      </c>
      <c r="B55" s="285">
        <f>'T. Generadora'!B52</f>
        <v>802</v>
      </c>
      <c r="C55" s="285">
        <f>+'T. Generadora'!C52</f>
        <v>1</v>
      </c>
      <c r="D55" s="285" t="str">
        <f>'T. Generadora'!D52</f>
        <v>Madison</v>
      </c>
      <c r="E55" s="285">
        <f>'T. Generadora'!E52</f>
        <v>8</v>
      </c>
      <c r="F55" s="286" t="str">
        <f>'T. Generadora'!G52</f>
        <v>2 M</v>
      </c>
      <c r="G55" s="286">
        <f>'T. Generadora'!H52</f>
        <v>59</v>
      </c>
      <c r="H55" s="286">
        <f>'T. Generadora'!I52</f>
        <v>8</v>
      </c>
      <c r="I55" s="286">
        <f>'T. Generadora'!J52</f>
        <v>0</v>
      </c>
      <c r="J55" s="286">
        <f>+'T. Generadora'!K52</f>
        <v>0</v>
      </c>
      <c r="K55" s="287">
        <f>'T. Generadora'!L52</f>
        <v>67</v>
      </c>
      <c r="L55" s="287">
        <f>'T. Generadora'!M52</f>
        <v>2</v>
      </c>
      <c r="M55" s="288">
        <f>'T. Generadora'!N52</f>
        <v>2</v>
      </c>
      <c r="N55" s="287">
        <f>'T. Generadora'!T52</f>
        <v>1</v>
      </c>
      <c r="O55" s="287">
        <f>'T. Generadora'!O52</f>
        <v>0</v>
      </c>
      <c r="P55" s="287">
        <f>'T. Generadora'!Q52</f>
        <v>0</v>
      </c>
      <c r="Q55" s="287">
        <f>'T. Generadora'!U52</f>
        <v>0</v>
      </c>
      <c r="R55" s="287">
        <f>'T. Generadora'!V52</f>
        <v>0</v>
      </c>
      <c r="S55" s="289">
        <f>+'Listas de precios Fase 1'!R54</f>
        <v>3110000</v>
      </c>
      <c r="T55" s="289">
        <f>+'Listas de precios Fase 1'!S54</f>
        <v>46417.910447761191</v>
      </c>
      <c r="U55" s="285" t="str">
        <f>'Control Ventas'!D51</f>
        <v>X Vender</v>
      </c>
    </row>
    <row r="56" spans="1:21" ht="14.25" customHeight="1" x14ac:dyDescent="0.35">
      <c r="A56" s="285">
        <f>'T. Generadora'!A53</f>
        <v>51</v>
      </c>
      <c r="B56" s="285">
        <f>'T. Generadora'!B53</f>
        <v>803</v>
      </c>
      <c r="C56" s="285">
        <f>+'T. Generadora'!C53</f>
        <v>1</v>
      </c>
      <c r="D56" s="285" t="str">
        <f>'T. Generadora'!D53</f>
        <v>Madison</v>
      </c>
      <c r="E56" s="285">
        <f>'T. Generadora'!E53</f>
        <v>8</v>
      </c>
      <c r="F56" s="286" t="str">
        <f>'T. Generadora'!G53</f>
        <v>3 M</v>
      </c>
      <c r="G56" s="286">
        <f>'T. Generadora'!H53</f>
        <v>57</v>
      </c>
      <c r="H56" s="286">
        <f>'T. Generadora'!I53</f>
        <v>7</v>
      </c>
      <c r="I56" s="286">
        <f>'T. Generadora'!J53</f>
        <v>0</v>
      </c>
      <c r="J56" s="286">
        <f>+'T. Generadora'!K53</f>
        <v>0</v>
      </c>
      <c r="K56" s="287">
        <f>'T. Generadora'!L53</f>
        <v>64</v>
      </c>
      <c r="L56" s="287">
        <f>'T. Generadora'!M53</f>
        <v>2</v>
      </c>
      <c r="M56" s="288">
        <f>'T. Generadora'!N53</f>
        <v>2</v>
      </c>
      <c r="N56" s="287">
        <f>'T. Generadora'!T53</f>
        <v>1</v>
      </c>
      <c r="O56" s="287">
        <f>'T. Generadora'!O53</f>
        <v>0</v>
      </c>
      <c r="P56" s="287">
        <f>'T. Generadora'!Q53</f>
        <v>0</v>
      </c>
      <c r="Q56" s="287">
        <f>'T. Generadora'!U53</f>
        <v>0</v>
      </c>
      <c r="R56" s="287">
        <f>'T. Generadora'!V53</f>
        <v>0</v>
      </c>
      <c r="S56" s="289">
        <f>+'Listas de precios Fase 1'!R55</f>
        <v>3000000</v>
      </c>
      <c r="T56" s="289">
        <f>+'Listas de precios Fase 1'!S55</f>
        <v>46875</v>
      </c>
      <c r="U56" s="285" t="str">
        <f>'Control Ventas'!D52</f>
        <v>X Vender</v>
      </c>
    </row>
    <row r="57" spans="1:21" ht="14.25" customHeight="1" x14ac:dyDescent="0.35">
      <c r="A57" s="285">
        <f>'T. Generadora'!A54</f>
        <v>52</v>
      </c>
      <c r="B57" s="285">
        <f>'T. Generadora'!B54</f>
        <v>804</v>
      </c>
      <c r="C57" s="285">
        <f>+'T. Generadora'!C54</f>
        <v>1</v>
      </c>
      <c r="D57" s="285" t="str">
        <f>'T. Generadora'!D54</f>
        <v>Madison</v>
      </c>
      <c r="E57" s="285">
        <f>'T. Generadora'!E54</f>
        <v>8</v>
      </c>
      <c r="F57" s="286" t="str">
        <f>'T. Generadora'!G54</f>
        <v>4 M</v>
      </c>
      <c r="G57" s="286">
        <f>'T. Generadora'!H54</f>
        <v>59</v>
      </c>
      <c r="H57" s="286">
        <f>'T. Generadora'!I54</f>
        <v>13</v>
      </c>
      <c r="I57" s="286">
        <f>'T. Generadora'!J54</f>
        <v>0</v>
      </c>
      <c r="J57" s="286">
        <f>+'T. Generadora'!K54</f>
        <v>0</v>
      </c>
      <c r="K57" s="287">
        <f>'T. Generadora'!L54</f>
        <v>72</v>
      </c>
      <c r="L57" s="287">
        <f>'T. Generadora'!M54</f>
        <v>2</v>
      </c>
      <c r="M57" s="288">
        <f>'T. Generadora'!N54</f>
        <v>2</v>
      </c>
      <c r="N57" s="287">
        <f>'T. Generadora'!T54</f>
        <v>2</v>
      </c>
      <c r="O57" s="287">
        <f>'T. Generadora'!O54</f>
        <v>0</v>
      </c>
      <c r="P57" s="287">
        <f>'T. Generadora'!Q54</f>
        <v>0</v>
      </c>
      <c r="Q57" s="287">
        <f>'T. Generadora'!U54</f>
        <v>0</v>
      </c>
      <c r="R57" s="287">
        <f>'T. Generadora'!V54</f>
        <v>0</v>
      </c>
      <c r="S57" s="289">
        <f>+'Listas de precios Fase 1'!R56</f>
        <v>3250000</v>
      </c>
      <c r="T57" s="289">
        <f>+'Listas de precios Fase 1'!S56</f>
        <v>45138.888888888891</v>
      </c>
      <c r="U57" s="285" t="str">
        <f>'Control Ventas'!D53</f>
        <v>X Vender</v>
      </c>
    </row>
    <row r="58" spans="1:21" ht="14.25" customHeight="1" x14ac:dyDescent="0.35">
      <c r="A58" s="285">
        <f>'T. Generadora'!A55</f>
        <v>53</v>
      </c>
      <c r="B58" s="285">
        <f>'T. Generadora'!B55</f>
        <v>805</v>
      </c>
      <c r="C58" s="285">
        <f>+'T. Generadora'!C55</f>
        <v>1</v>
      </c>
      <c r="D58" s="285" t="str">
        <f>'T. Generadora'!D55</f>
        <v>Madison</v>
      </c>
      <c r="E58" s="285">
        <f>'T. Generadora'!E55</f>
        <v>8</v>
      </c>
      <c r="F58" s="286" t="str">
        <f>'T. Generadora'!G55</f>
        <v>5 M</v>
      </c>
      <c r="G58" s="286">
        <f>'T. Generadora'!H55</f>
        <v>56</v>
      </c>
      <c r="H58" s="286">
        <f>'T. Generadora'!I55</f>
        <v>12</v>
      </c>
      <c r="I58" s="286">
        <f>'T. Generadora'!J55</f>
        <v>0</v>
      </c>
      <c r="J58" s="286">
        <f>+'T. Generadora'!K55</f>
        <v>0</v>
      </c>
      <c r="K58" s="287">
        <f>'T. Generadora'!L55</f>
        <v>68</v>
      </c>
      <c r="L58" s="287">
        <f>'T. Generadora'!M55</f>
        <v>2</v>
      </c>
      <c r="M58" s="288">
        <f>'T. Generadora'!N55</f>
        <v>2</v>
      </c>
      <c r="N58" s="287">
        <f>'T. Generadora'!T55</f>
        <v>1</v>
      </c>
      <c r="O58" s="287">
        <f>'T. Generadora'!O55</f>
        <v>0</v>
      </c>
      <c r="P58" s="287">
        <f>'T. Generadora'!Q55</f>
        <v>0</v>
      </c>
      <c r="Q58" s="287">
        <f>'T. Generadora'!U55</f>
        <v>0</v>
      </c>
      <c r="R58" s="287">
        <f>'T. Generadora'!V55</f>
        <v>0</v>
      </c>
      <c r="S58" s="289">
        <f>+'Listas de precios Fase 1'!R57</f>
        <v>3140000</v>
      </c>
      <c r="T58" s="289">
        <f>+'Listas de precios Fase 1'!S57</f>
        <v>46176.470588235294</v>
      </c>
      <c r="U58" s="285" t="str">
        <f>'Control Ventas'!D54</f>
        <v>X Vender</v>
      </c>
    </row>
    <row r="59" spans="1:21" ht="14.25" customHeight="1" x14ac:dyDescent="0.35">
      <c r="A59" s="285">
        <f>'T. Generadora'!A56</f>
        <v>54</v>
      </c>
      <c r="B59" s="285">
        <f>'T. Generadora'!B56</f>
        <v>806</v>
      </c>
      <c r="C59" s="285">
        <f>+'T. Generadora'!C56</f>
        <v>1</v>
      </c>
      <c r="D59" s="285" t="str">
        <f>'T. Generadora'!D56</f>
        <v>Madison</v>
      </c>
      <c r="E59" s="285">
        <f>'T. Generadora'!E56</f>
        <v>8</v>
      </c>
      <c r="F59" s="286" t="str">
        <f>'T. Generadora'!G56</f>
        <v>6 M</v>
      </c>
      <c r="G59" s="286">
        <f>'T. Generadora'!H56</f>
        <v>52</v>
      </c>
      <c r="H59" s="286">
        <f>'T. Generadora'!I56</f>
        <v>7</v>
      </c>
      <c r="I59" s="286">
        <f>'T. Generadora'!J56</f>
        <v>0</v>
      </c>
      <c r="J59" s="286">
        <f>+'T. Generadora'!K56</f>
        <v>0</v>
      </c>
      <c r="K59" s="287">
        <f>'T. Generadora'!L56</f>
        <v>59</v>
      </c>
      <c r="L59" s="287">
        <f>'T. Generadora'!M56</f>
        <v>2</v>
      </c>
      <c r="M59" s="288">
        <f>'T. Generadora'!N56</f>
        <v>2</v>
      </c>
      <c r="N59" s="287">
        <f>'T. Generadora'!T56</f>
        <v>1</v>
      </c>
      <c r="O59" s="287">
        <f>'T. Generadora'!O56</f>
        <v>0</v>
      </c>
      <c r="P59" s="287">
        <f>'T. Generadora'!Q56</f>
        <v>0</v>
      </c>
      <c r="Q59" s="287">
        <f>'T. Generadora'!U56</f>
        <v>0</v>
      </c>
      <c r="R59" s="287">
        <f>'T. Generadora'!V56</f>
        <v>0</v>
      </c>
      <c r="S59" s="289">
        <f>+'Listas de precios Fase 1'!R58</f>
        <v>2850000</v>
      </c>
      <c r="T59" s="289">
        <f>+'Listas de precios Fase 1'!S58</f>
        <v>48305.08474576271</v>
      </c>
      <c r="U59" s="285" t="str">
        <f>'Control Ventas'!D55</f>
        <v>X Vender</v>
      </c>
    </row>
    <row r="60" spans="1:21" ht="14.25" customHeight="1" x14ac:dyDescent="0.35">
      <c r="A60" s="285">
        <f>'T. Generadora'!A57</f>
        <v>55</v>
      </c>
      <c r="B60" s="285">
        <f>'T. Generadora'!B57</f>
        <v>807</v>
      </c>
      <c r="C60" s="285">
        <f>+'T. Generadora'!C57</f>
        <v>1</v>
      </c>
      <c r="D60" s="285" t="str">
        <f>'T. Generadora'!D57</f>
        <v>Madison</v>
      </c>
      <c r="E60" s="285">
        <f>'T. Generadora'!E57</f>
        <v>8</v>
      </c>
      <c r="F60" s="286" t="str">
        <f>'T. Generadora'!G57</f>
        <v>7 M</v>
      </c>
      <c r="G60" s="286">
        <f>'T. Generadora'!H57</f>
        <v>64</v>
      </c>
      <c r="H60" s="286">
        <f>'T. Generadora'!I57</f>
        <v>7</v>
      </c>
      <c r="I60" s="286">
        <f>'T. Generadora'!J57</f>
        <v>0</v>
      </c>
      <c r="J60" s="286">
        <f>+'T. Generadora'!K57</f>
        <v>0</v>
      </c>
      <c r="K60" s="287">
        <f>'T. Generadora'!L57</f>
        <v>71</v>
      </c>
      <c r="L60" s="287">
        <f>'T. Generadora'!M57</f>
        <v>2</v>
      </c>
      <c r="M60" s="288">
        <f>'T. Generadora'!N57</f>
        <v>2</v>
      </c>
      <c r="N60" s="287">
        <f>'T. Generadora'!T57</f>
        <v>2</v>
      </c>
      <c r="O60" s="287">
        <f>'T. Generadora'!O57</f>
        <v>0</v>
      </c>
      <c r="P60" s="287">
        <f>'T. Generadora'!Q57</f>
        <v>0</v>
      </c>
      <c r="Q60" s="287">
        <f>'T. Generadora'!U57</f>
        <v>0</v>
      </c>
      <c r="R60" s="287">
        <f>'T. Generadora'!V57</f>
        <v>0</v>
      </c>
      <c r="S60" s="289">
        <f>+'Listas de precios Fase 1'!R59</f>
        <v>3230000</v>
      </c>
      <c r="T60" s="289">
        <f>+'Listas de precios Fase 1'!S59</f>
        <v>45492.957746478874</v>
      </c>
      <c r="U60" s="285" t="str">
        <f>'Control Ventas'!D56</f>
        <v>X Vender</v>
      </c>
    </row>
    <row r="61" spans="1:21" ht="14.25" customHeight="1" x14ac:dyDescent="0.35">
      <c r="A61" s="285">
        <f>'T. Generadora'!A58</f>
        <v>56</v>
      </c>
      <c r="B61" s="285">
        <f>'T. Generadora'!B58</f>
        <v>808</v>
      </c>
      <c r="C61" s="285">
        <f>+'T. Generadora'!C58</f>
        <v>1</v>
      </c>
      <c r="D61" s="285" t="str">
        <f>'T. Generadora'!D58</f>
        <v>Madison</v>
      </c>
      <c r="E61" s="285">
        <f>'T. Generadora'!E58</f>
        <v>8</v>
      </c>
      <c r="F61" s="286" t="str">
        <f>'T. Generadora'!G58</f>
        <v>8 M</v>
      </c>
      <c r="G61" s="286">
        <f>'T. Generadora'!H58</f>
        <v>34</v>
      </c>
      <c r="H61" s="286">
        <f>'T. Generadora'!I58</f>
        <v>3</v>
      </c>
      <c r="I61" s="286">
        <f>'T. Generadora'!J58</f>
        <v>0</v>
      </c>
      <c r="J61" s="286">
        <f>+'T. Generadora'!K58</f>
        <v>0</v>
      </c>
      <c r="K61" s="287">
        <f>'T. Generadora'!L58</f>
        <v>37</v>
      </c>
      <c r="L61" s="287">
        <f>'T. Generadora'!M58</f>
        <v>1</v>
      </c>
      <c r="M61" s="288">
        <f>'T. Generadora'!N58</f>
        <v>1</v>
      </c>
      <c r="N61" s="287">
        <f>'T. Generadora'!T58</f>
        <v>1</v>
      </c>
      <c r="O61" s="287">
        <f>'T. Generadora'!O58</f>
        <v>0</v>
      </c>
      <c r="P61" s="287">
        <f>'T. Generadora'!Q58</f>
        <v>0</v>
      </c>
      <c r="Q61" s="287">
        <f>'T. Generadora'!U58</f>
        <v>0</v>
      </c>
      <c r="R61" s="287">
        <f>'T. Generadora'!V58</f>
        <v>0</v>
      </c>
      <c r="S61" s="289">
        <f>+'Listas de precios Fase 1'!R60</f>
        <v>1940000</v>
      </c>
      <c r="T61" s="289">
        <f>+'Listas de precios Fase 1'!S60</f>
        <v>52432.432432432433</v>
      </c>
      <c r="U61" s="285" t="str">
        <f>'Control Ventas'!D57</f>
        <v>X Vender</v>
      </c>
    </row>
    <row r="62" spans="1:21" ht="14.25" customHeight="1" x14ac:dyDescent="0.35">
      <c r="A62" s="285">
        <f>'T. Generadora'!A59</f>
        <v>57</v>
      </c>
      <c r="B62" s="285">
        <f>'T. Generadora'!B59</f>
        <v>901</v>
      </c>
      <c r="C62" s="285">
        <f>+'T. Generadora'!C59</f>
        <v>1</v>
      </c>
      <c r="D62" s="285" t="str">
        <f>'T. Generadora'!D59</f>
        <v>Madison</v>
      </c>
      <c r="E62" s="285">
        <f>'T. Generadora'!E59</f>
        <v>9</v>
      </c>
      <c r="F62" s="286" t="str">
        <f>'T. Generadora'!G59</f>
        <v>1 M</v>
      </c>
      <c r="G62" s="286">
        <f>'T. Generadora'!H59</f>
        <v>30</v>
      </c>
      <c r="H62" s="286">
        <f>'T. Generadora'!I59</f>
        <v>5</v>
      </c>
      <c r="I62" s="286">
        <f>'T. Generadora'!J59</f>
        <v>0</v>
      </c>
      <c r="J62" s="286">
        <f>+'T. Generadora'!K59</f>
        <v>0</v>
      </c>
      <c r="K62" s="287">
        <f>'T. Generadora'!L59</f>
        <v>35</v>
      </c>
      <c r="L62" s="287">
        <f>'T. Generadora'!M59</f>
        <v>1</v>
      </c>
      <c r="M62" s="288">
        <f>'T. Generadora'!N59</f>
        <v>1</v>
      </c>
      <c r="N62" s="287">
        <f>'T. Generadora'!T59</f>
        <v>1</v>
      </c>
      <c r="O62" s="287">
        <f>'T. Generadora'!O59</f>
        <v>0</v>
      </c>
      <c r="P62" s="287">
        <f>'T. Generadora'!Q59</f>
        <v>0</v>
      </c>
      <c r="Q62" s="287">
        <f>'T. Generadora'!U59</f>
        <v>0</v>
      </c>
      <c r="R62" s="287">
        <f>'T. Generadora'!V59</f>
        <v>0</v>
      </c>
      <c r="S62" s="289">
        <f>+'Listas de precios Fase 1'!R61</f>
        <v>1850000</v>
      </c>
      <c r="T62" s="289">
        <f>+'Listas de precios Fase 1'!S61</f>
        <v>52857.142857142855</v>
      </c>
      <c r="U62" s="285" t="str">
        <f>'Control Ventas'!D58</f>
        <v>X Vender</v>
      </c>
    </row>
    <row r="63" spans="1:21" ht="14.25" customHeight="1" x14ac:dyDescent="0.35">
      <c r="A63" s="285">
        <f>'T. Generadora'!A60</f>
        <v>58</v>
      </c>
      <c r="B63" s="285">
        <f>'T. Generadora'!B60</f>
        <v>902</v>
      </c>
      <c r="C63" s="285">
        <f>+'T. Generadora'!C60</f>
        <v>1</v>
      </c>
      <c r="D63" s="285" t="str">
        <f>'T. Generadora'!D60</f>
        <v>Madison</v>
      </c>
      <c r="E63" s="285">
        <f>'T. Generadora'!E60</f>
        <v>9</v>
      </c>
      <c r="F63" s="286" t="str">
        <f>'T. Generadora'!G60</f>
        <v>2 M</v>
      </c>
      <c r="G63" s="286">
        <f>'T. Generadora'!H60</f>
        <v>59</v>
      </c>
      <c r="H63" s="286">
        <f>'T. Generadora'!I60</f>
        <v>8</v>
      </c>
      <c r="I63" s="286">
        <f>'T. Generadora'!J60</f>
        <v>0</v>
      </c>
      <c r="J63" s="286">
        <f>+'T. Generadora'!K60</f>
        <v>0</v>
      </c>
      <c r="K63" s="287">
        <f>'T. Generadora'!L60</f>
        <v>67</v>
      </c>
      <c r="L63" s="287">
        <f>'T. Generadora'!M60</f>
        <v>2</v>
      </c>
      <c r="M63" s="288">
        <f>'T. Generadora'!N60</f>
        <v>2</v>
      </c>
      <c r="N63" s="287">
        <f>'T. Generadora'!T60</f>
        <v>1</v>
      </c>
      <c r="O63" s="287">
        <f>'T. Generadora'!O60</f>
        <v>0</v>
      </c>
      <c r="P63" s="287">
        <f>'T. Generadora'!Q60</f>
        <v>0</v>
      </c>
      <c r="Q63" s="287">
        <f>'T. Generadora'!U60</f>
        <v>0</v>
      </c>
      <c r="R63" s="287">
        <f>'T. Generadora'!V60</f>
        <v>0</v>
      </c>
      <c r="S63" s="289">
        <f>+'Listas de precios Fase 1'!R62</f>
        <v>3140000</v>
      </c>
      <c r="T63" s="289">
        <f>+'Listas de precios Fase 1'!S62</f>
        <v>46865.671641791043</v>
      </c>
      <c r="U63" s="285" t="str">
        <f>'Control Ventas'!D59</f>
        <v>X Vender</v>
      </c>
    </row>
    <row r="64" spans="1:21" ht="14.25" customHeight="1" x14ac:dyDescent="0.35">
      <c r="A64" s="285">
        <f>'T. Generadora'!A61</f>
        <v>59</v>
      </c>
      <c r="B64" s="285">
        <f>'T. Generadora'!B61</f>
        <v>903</v>
      </c>
      <c r="C64" s="285">
        <f>+'T. Generadora'!C61</f>
        <v>1</v>
      </c>
      <c r="D64" s="285" t="str">
        <f>'T. Generadora'!D61</f>
        <v>Madison</v>
      </c>
      <c r="E64" s="285">
        <f>'T. Generadora'!E61</f>
        <v>9</v>
      </c>
      <c r="F64" s="286" t="str">
        <f>'T. Generadora'!G61</f>
        <v>3 M</v>
      </c>
      <c r="G64" s="286">
        <f>'T. Generadora'!H61</f>
        <v>57</v>
      </c>
      <c r="H64" s="286">
        <f>'T. Generadora'!I61</f>
        <v>7</v>
      </c>
      <c r="I64" s="286">
        <f>'T. Generadora'!J61</f>
        <v>0</v>
      </c>
      <c r="J64" s="286">
        <f>+'T. Generadora'!K61</f>
        <v>0</v>
      </c>
      <c r="K64" s="287">
        <f>'T. Generadora'!L61</f>
        <v>64</v>
      </c>
      <c r="L64" s="287">
        <f>'T. Generadora'!M61</f>
        <v>2</v>
      </c>
      <c r="M64" s="288">
        <f>'T. Generadora'!N61</f>
        <v>2</v>
      </c>
      <c r="N64" s="287">
        <f>'T. Generadora'!T61</f>
        <v>1</v>
      </c>
      <c r="O64" s="287">
        <f>'T. Generadora'!O61</f>
        <v>0</v>
      </c>
      <c r="P64" s="287">
        <f>'T. Generadora'!Q61</f>
        <v>0</v>
      </c>
      <c r="Q64" s="287">
        <f>'T. Generadora'!U61</f>
        <v>0</v>
      </c>
      <c r="R64" s="287">
        <f>'T. Generadora'!V61</f>
        <v>0</v>
      </c>
      <c r="S64" s="289">
        <f>+'Listas de precios Fase 1'!R63</f>
        <v>3030000</v>
      </c>
      <c r="T64" s="289">
        <f>+'Listas de precios Fase 1'!S63</f>
        <v>47343.75</v>
      </c>
      <c r="U64" s="285" t="str">
        <f>'Control Ventas'!D60</f>
        <v>X Vender</v>
      </c>
    </row>
    <row r="65" spans="1:21" ht="14.25" customHeight="1" x14ac:dyDescent="0.35">
      <c r="A65" s="285">
        <f>'T. Generadora'!A62</f>
        <v>60</v>
      </c>
      <c r="B65" s="285">
        <f>'T. Generadora'!B62</f>
        <v>904</v>
      </c>
      <c r="C65" s="285">
        <f>+'T. Generadora'!C62</f>
        <v>1</v>
      </c>
      <c r="D65" s="285" t="str">
        <f>'T. Generadora'!D62</f>
        <v>Madison</v>
      </c>
      <c r="E65" s="285">
        <f>'T. Generadora'!E62</f>
        <v>9</v>
      </c>
      <c r="F65" s="286" t="str">
        <f>'T. Generadora'!G62</f>
        <v>4 M</v>
      </c>
      <c r="G65" s="286">
        <f>'T. Generadora'!H62</f>
        <v>56</v>
      </c>
      <c r="H65" s="286">
        <f>'T. Generadora'!I62</f>
        <v>4</v>
      </c>
      <c r="I65" s="286">
        <f>'T. Generadora'!J62</f>
        <v>0</v>
      </c>
      <c r="J65" s="286">
        <f>+'T. Generadora'!K62</f>
        <v>0</v>
      </c>
      <c r="K65" s="287">
        <f>'T. Generadora'!L62</f>
        <v>60</v>
      </c>
      <c r="L65" s="287">
        <f>'T. Generadora'!M62</f>
        <v>2</v>
      </c>
      <c r="M65" s="288">
        <f>'T. Generadora'!N62</f>
        <v>2</v>
      </c>
      <c r="N65" s="287">
        <f>'T. Generadora'!T62</f>
        <v>1</v>
      </c>
      <c r="O65" s="287">
        <f>'T. Generadora'!O62</f>
        <v>0</v>
      </c>
      <c r="P65" s="287">
        <f>'T. Generadora'!Q62</f>
        <v>0</v>
      </c>
      <c r="Q65" s="287">
        <f>'T. Generadora'!U62</f>
        <v>0</v>
      </c>
      <c r="R65" s="287">
        <f>'T. Generadora'!V62</f>
        <v>0</v>
      </c>
      <c r="S65" s="289">
        <f>+'Listas de precios Fase 1'!R64</f>
        <v>2770000</v>
      </c>
      <c r="T65" s="289">
        <f>+'Listas de precios Fase 1'!S64</f>
        <v>46166.666666666664</v>
      </c>
      <c r="U65" s="285" t="str">
        <f>'Control Ventas'!D61</f>
        <v>X Vender</v>
      </c>
    </row>
    <row r="66" spans="1:21" ht="14.25" customHeight="1" x14ac:dyDescent="0.35">
      <c r="A66" s="285">
        <f>'T. Generadora'!A63</f>
        <v>61</v>
      </c>
      <c r="B66" s="285">
        <f>'T. Generadora'!B63</f>
        <v>905</v>
      </c>
      <c r="C66" s="285">
        <f>+'T. Generadora'!C63</f>
        <v>1</v>
      </c>
      <c r="D66" s="285" t="str">
        <f>'T. Generadora'!D63</f>
        <v>Madison</v>
      </c>
      <c r="E66" s="285">
        <f>'T. Generadora'!E63</f>
        <v>9</v>
      </c>
      <c r="F66" s="286" t="str">
        <f>'T. Generadora'!G63</f>
        <v>5 M</v>
      </c>
      <c r="G66" s="286">
        <f>'T. Generadora'!H63</f>
        <v>56</v>
      </c>
      <c r="H66" s="286">
        <f>'T. Generadora'!I63</f>
        <v>12</v>
      </c>
      <c r="I66" s="286">
        <f>'T. Generadora'!J63</f>
        <v>0</v>
      </c>
      <c r="J66" s="286">
        <f>+'T. Generadora'!K63</f>
        <v>0</v>
      </c>
      <c r="K66" s="287">
        <f>'T. Generadora'!L63</f>
        <v>68</v>
      </c>
      <c r="L66" s="287">
        <f>'T. Generadora'!M63</f>
        <v>2</v>
      </c>
      <c r="M66" s="288">
        <f>'T. Generadora'!N63</f>
        <v>2</v>
      </c>
      <c r="N66" s="287">
        <f>'T. Generadora'!T63</f>
        <v>1</v>
      </c>
      <c r="O66" s="287">
        <f>'T. Generadora'!O63</f>
        <v>0</v>
      </c>
      <c r="P66" s="287">
        <f>'T. Generadora'!Q63</f>
        <v>0</v>
      </c>
      <c r="Q66" s="287">
        <f>'T. Generadora'!U63</f>
        <v>0</v>
      </c>
      <c r="R66" s="287">
        <f>'T. Generadora'!V63</f>
        <v>0</v>
      </c>
      <c r="S66" s="289">
        <f>+'Listas de precios Fase 1'!R65</f>
        <v>3170000</v>
      </c>
      <c r="T66" s="289">
        <f>+'Listas de precios Fase 1'!S65</f>
        <v>46617.647058823532</v>
      </c>
      <c r="U66" s="285" t="str">
        <f>'Control Ventas'!D62</f>
        <v>X Vender</v>
      </c>
    </row>
    <row r="67" spans="1:21" ht="14.25" customHeight="1" x14ac:dyDescent="0.35">
      <c r="A67" s="285">
        <f>'T. Generadora'!A64</f>
        <v>62</v>
      </c>
      <c r="B67" s="285">
        <f>'T. Generadora'!B64</f>
        <v>906</v>
      </c>
      <c r="C67" s="285">
        <f>+'T. Generadora'!C64</f>
        <v>1</v>
      </c>
      <c r="D67" s="285" t="str">
        <f>'T. Generadora'!D64</f>
        <v>Madison</v>
      </c>
      <c r="E67" s="285">
        <f>'T. Generadora'!E64</f>
        <v>9</v>
      </c>
      <c r="F67" s="286" t="str">
        <f>'T. Generadora'!G64</f>
        <v>6 M</v>
      </c>
      <c r="G67" s="286">
        <f>'T. Generadora'!H64</f>
        <v>52</v>
      </c>
      <c r="H67" s="286">
        <f>'T. Generadora'!I64</f>
        <v>7</v>
      </c>
      <c r="I67" s="286">
        <f>'T. Generadora'!J64</f>
        <v>0</v>
      </c>
      <c r="J67" s="286">
        <f>+'T. Generadora'!K64</f>
        <v>0</v>
      </c>
      <c r="K67" s="287">
        <f>'T. Generadora'!L64</f>
        <v>59</v>
      </c>
      <c r="L67" s="287">
        <f>'T. Generadora'!M64</f>
        <v>2</v>
      </c>
      <c r="M67" s="288">
        <f>'T. Generadora'!N64</f>
        <v>2</v>
      </c>
      <c r="N67" s="287">
        <f>'T. Generadora'!T64</f>
        <v>1</v>
      </c>
      <c r="O67" s="287">
        <f>'T. Generadora'!O64</f>
        <v>0</v>
      </c>
      <c r="P67" s="287">
        <f>'T. Generadora'!Q64</f>
        <v>0</v>
      </c>
      <c r="Q67" s="287">
        <f>'T. Generadora'!U64</f>
        <v>0</v>
      </c>
      <c r="R67" s="287">
        <f>'T. Generadora'!V64</f>
        <v>0</v>
      </c>
      <c r="S67" s="289">
        <f>+'Listas de precios Fase 1'!R66</f>
        <v>2880000</v>
      </c>
      <c r="T67" s="289">
        <f>+'Listas de precios Fase 1'!S66</f>
        <v>48813.5593220339</v>
      </c>
      <c r="U67" s="285" t="str">
        <f>'Control Ventas'!D63</f>
        <v>X Vender</v>
      </c>
    </row>
    <row r="68" spans="1:21" ht="14.25" customHeight="1" x14ac:dyDescent="0.35">
      <c r="A68" s="285">
        <f>'T. Generadora'!A65</f>
        <v>63</v>
      </c>
      <c r="B68" s="285">
        <f>'T. Generadora'!B65</f>
        <v>907</v>
      </c>
      <c r="C68" s="285">
        <f>+'T. Generadora'!C65</f>
        <v>1</v>
      </c>
      <c r="D68" s="285" t="str">
        <f>'T. Generadora'!D65</f>
        <v>Madison</v>
      </c>
      <c r="E68" s="285">
        <f>'T. Generadora'!E65</f>
        <v>9</v>
      </c>
      <c r="F68" s="286" t="str">
        <f>'T. Generadora'!G65</f>
        <v>7 M</v>
      </c>
      <c r="G68" s="286">
        <f>'T. Generadora'!H65</f>
        <v>64</v>
      </c>
      <c r="H68" s="286">
        <f>'T. Generadora'!I65</f>
        <v>7</v>
      </c>
      <c r="I68" s="286">
        <f>'T. Generadora'!J65</f>
        <v>0</v>
      </c>
      <c r="J68" s="286">
        <f>+'T. Generadora'!K65</f>
        <v>0</v>
      </c>
      <c r="K68" s="287">
        <f>'T. Generadora'!L65</f>
        <v>71</v>
      </c>
      <c r="L68" s="287">
        <f>'T. Generadora'!M65</f>
        <v>2</v>
      </c>
      <c r="M68" s="288">
        <f>'T. Generadora'!N65</f>
        <v>2</v>
      </c>
      <c r="N68" s="287">
        <f>'T. Generadora'!T65</f>
        <v>2</v>
      </c>
      <c r="O68" s="287">
        <f>'T. Generadora'!O65</f>
        <v>0</v>
      </c>
      <c r="P68" s="287">
        <f>'T. Generadora'!Q65</f>
        <v>0</v>
      </c>
      <c r="Q68" s="287">
        <f>'T. Generadora'!U65</f>
        <v>0</v>
      </c>
      <c r="R68" s="287">
        <f>'T. Generadora'!V65</f>
        <v>0</v>
      </c>
      <c r="S68" s="289">
        <f>+'Listas de precios Fase 1'!R67</f>
        <v>3260000</v>
      </c>
      <c r="T68" s="289">
        <f>+'Listas de precios Fase 1'!S67</f>
        <v>45915.492957746479</v>
      </c>
      <c r="U68" s="285" t="str">
        <f>'Control Ventas'!D64</f>
        <v>X Vender</v>
      </c>
    </row>
    <row r="69" spans="1:21" ht="14.25" customHeight="1" x14ac:dyDescent="0.35">
      <c r="A69" s="285">
        <f>'T. Generadora'!A66</f>
        <v>64</v>
      </c>
      <c r="B69" s="285">
        <f>'T. Generadora'!B66</f>
        <v>908</v>
      </c>
      <c r="C69" s="285">
        <f>+'T. Generadora'!C66</f>
        <v>1</v>
      </c>
      <c r="D69" s="285" t="str">
        <f>'T. Generadora'!D66</f>
        <v>Madison</v>
      </c>
      <c r="E69" s="285">
        <f>'T. Generadora'!E66</f>
        <v>9</v>
      </c>
      <c r="F69" s="286" t="str">
        <f>'T. Generadora'!G66</f>
        <v>8 M</v>
      </c>
      <c r="G69" s="286">
        <f>'T. Generadora'!H66</f>
        <v>34</v>
      </c>
      <c r="H69" s="286">
        <f>'T. Generadora'!I66</f>
        <v>3</v>
      </c>
      <c r="I69" s="286">
        <f>'T. Generadora'!J66</f>
        <v>0</v>
      </c>
      <c r="J69" s="286">
        <f>+'T. Generadora'!K66</f>
        <v>0</v>
      </c>
      <c r="K69" s="287">
        <f>'T. Generadora'!L66</f>
        <v>37</v>
      </c>
      <c r="L69" s="287">
        <f>'T. Generadora'!M66</f>
        <v>1</v>
      </c>
      <c r="M69" s="288">
        <f>'T. Generadora'!N66</f>
        <v>1</v>
      </c>
      <c r="N69" s="287">
        <f>'T. Generadora'!T66</f>
        <v>1</v>
      </c>
      <c r="O69" s="287">
        <f>'T. Generadora'!O66</f>
        <v>0</v>
      </c>
      <c r="P69" s="287">
        <f>'T. Generadora'!Q66</f>
        <v>0</v>
      </c>
      <c r="Q69" s="287">
        <f>'T. Generadora'!U66</f>
        <v>0</v>
      </c>
      <c r="R69" s="287">
        <f>'T. Generadora'!V66</f>
        <v>0</v>
      </c>
      <c r="S69" s="289">
        <f>+'Listas de precios Fase 1'!R68</f>
        <v>1960000</v>
      </c>
      <c r="T69" s="289">
        <f>+'Listas de precios Fase 1'!S68</f>
        <v>52972.972972972973</v>
      </c>
      <c r="U69" s="285" t="str">
        <f>'Control Ventas'!D65</f>
        <v>X Vender</v>
      </c>
    </row>
    <row r="70" spans="1:21" ht="14.25" customHeight="1" x14ac:dyDescent="0.35">
      <c r="A70" s="285">
        <f>'T. Generadora'!A67</f>
        <v>65</v>
      </c>
      <c r="B70" s="285">
        <f>'T. Generadora'!B67</f>
        <v>1001</v>
      </c>
      <c r="C70" s="285">
        <f>+'T. Generadora'!C67</f>
        <v>1</v>
      </c>
      <c r="D70" s="285" t="str">
        <f>'T. Generadora'!D67</f>
        <v>Madison</v>
      </c>
      <c r="E70" s="285">
        <f>'T. Generadora'!E67</f>
        <v>10</v>
      </c>
      <c r="F70" s="286" t="str">
        <f>'T. Generadora'!G67</f>
        <v>1 M</v>
      </c>
      <c r="G70" s="286">
        <f>'T. Generadora'!H67</f>
        <v>30</v>
      </c>
      <c r="H70" s="286">
        <f>'T. Generadora'!I67</f>
        <v>5</v>
      </c>
      <c r="I70" s="286">
        <f>'T. Generadora'!J67</f>
        <v>0</v>
      </c>
      <c r="J70" s="286">
        <f>+'T. Generadora'!K67</f>
        <v>0</v>
      </c>
      <c r="K70" s="287">
        <f>'T. Generadora'!L67</f>
        <v>35</v>
      </c>
      <c r="L70" s="287">
        <f>'T. Generadora'!M67</f>
        <v>1</v>
      </c>
      <c r="M70" s="288">
        <f>'T. Generadora'!N67</f>
        <v>1</v>
      </c>
      <c r="N70" s="287">
        <f>'T. Generadora'!T67</f>
        <v>1</v>
      </c>
      <c r="O70" s="287">
        <f>'T. Generadora'!O67</f>
        <v>0</v>
      </c>
      <c r="P70" s="287">
        <f>'T. Generadora'!Q67</f>
        <v>0</v>
      </c>
      <c r="Q70" s="287">
        <f>'T. Generadora'!U67</f>
        <v>0</v>
      </c>
      <c r="R70" s="287">
        <f>'T. Generadora'!V67</f>
        <v>0</v>
      </c>
      <c r="S70" s="289">
        <f>+'Listas de precios Fase 1'!R69</f>
        <v>1860000</v>
      </c>
      <c r="T70" s="289">
        <f>+'Listas de precios Fase 1'!S69</f>
        <v>53142.857142857145</v>
      </c>
      <c r="U70" s="285" t="str">
        <f>'Control Ventas'!D66</f>
        <v>X Vender</v>
      </c>
    </row>
    <row r="71" spans="1:21" ht="14.25" customHeight="1" x14ac:dyDescent="0.35">
      <c r="A71" s="285">
        <f>'T. Generadora'!A68</f>
        <v>66</v>
      </c>
      <c r="B71" s="285">
        <f>'T. Generadora'!B68</f>
        <v>1002</v>
      </c>
      <c r="C71" s="285">
        <f>+'T. Generadora'!C68</f>
        <v>1</v>
      </c>
      <c r="D71" s="285" t="str">
        <f>'T. Generadora'!D68</f>
        <v>Madison</v>
      </c>
      <c r="E71" s="285">
        <f>'T. Generadora'!E68</f>
        <v>10</v>
      </c>
      <c r="F71" s="286" t="str">
        <f>'T. Generadora'!G68</f>
        <v>2 M</v>
      </c>
      <c r="G71" s="286">
        <f>'T. Generadora'!H68</f>
        <v>59</v>
      </c>
      <c r="H71" s="286">
        <f>'T. Generadora'!I68</f>
        <v>8</v>
      </c>
      <c r="I71" s="286">
        <f>'T. Generadora'!J68</f>
        <v>0</v>
      </c>
      <c r="J71" s="286">
        <f>+'T. Generadora'!K68</f>
        <v>0</v>
      </c>
      <c r="K71" s="287">
        <f>'T. Generadora'!L68</f>
        <v>67</v>
      </c>
      <c r="L71" s="287">
        <f>'T. Generadora'!M68</f>
        <v>2</v>
      </c>
      <c r="M71" s="288">
        <f>'T. Generadora'!N68</f>
        <v>2</v>
      </c>
      <c r="N71" s="287">
        <f>'T. Generadora'!T68</f>
        <v>1</v>
      </c>
      <c r="O71" s="287">
        <f>'T. Generadora'!O68</f>
        <v>0</v>
      </c>
      <c r="P71" s="287">
        <f>'T. Generadora'!Q68</f>
        <v>0</v>
      </c>
      <c r="Q71" s="287">
        <f>'T. Generadora'!U68</f>
        <v>0</v>
      </c>
      <c r="R71" s="287">
        <f>'T. Generadora'!V68</f>
        <v>0</v>
      </c>
      <c r="S71" s="289">
        <f>+'Listas de precios Fase 1'!R70</f>
        <v>3170000</v>
      </c>
      <c r="T71" s="289">
        <f>+'Listas de precios Fase 1'!S70</f>
        <v>47313.432835820895</v>
      </c>
      <c r="U71" s="285" t="str">
        <f>'Control Ventas'!D67</f>
        <v>X Vender</v>
      </c>
    </row>
    <row r="72" spans="1:21" ht="14.25" customHeight="1" x14ac:dyDescent="0.35">
      <c r="A72" s="285">
        <f>'T. Generadora'!A69</f>
        <v>67</v>
      </c>
      <c r="B72" s="285">
        <f>'T. Generadora'!B69</f>
        <v>1003</v>
      </c>
      <c r="C72" s="285">
        <f>+'T. Generadora'!C69</f>
        <v>1</v>
      </c>
      <c r="D72" s="285" t="str">
        <f>'T. Generadora'!D69</f>
        <v>Madison</v>
      </c>
      <c r="E72" s="285">
        <f>'T. Generadora'!E69</f>
        <v>10</v>
      </c>
      <c r="F72" s="286" t="str">
        <f>'T. Generadora'!G69</f>
        <v>3 M</v>
      </c>
      <c r="G72" s="286">
        <f>'T. Generadora'!H69</f>
        <v>57</v>
      </c>
      <c r="H72" s="286">
        <f>'T. Generadora'!I69</f>
        <v>7</v>
      </c>
      <c r="I72" s="286">
        <f>'T. Generadora'!J69</f>
        <v>0</v>
      </c>
      <c r="J72" s="286">
        <f>+'T. Generadora'!K69</f>
        <v>0</v>
      </c>
      <c r="K72" s="287">
        <f>'T. Generadora'!L69</f>
        <v>64</v>
      </c>
      <c r="L72" s="287">
        <f>'T. Generadora'!M69</f>
        <v>2</v>
      </c>
      <c r="M72" s="288">
        <f>'T. Generadora'!N69</f>
        <v>2</v>
      </c>
      <c r="N72" s="287">
        <f>'T. Generadora'!T69</f>
        <v>1</v>
      </c>
      <c r="O72" s="287">
        <f>'T. Generadora'!O69</f>
        <v>0</v>
      </c>
      <c r="P72" s="287">
        <f>'T. Generadora'!Q69</f>
        <v>0</v>
      </c>
      <c r="Q72" s="287">
        <f>'T. Generadora'!U69</f>
        <v>0</v>
      </c>
      <c r="R72" s="287">
        <f>'T. Generadora'!V69</f>
        <v>0</v>
      </c>
      <c r="S72" s="289">
        <f>+'Listas de precios Fase 1'!R71</f>
        <v>3050000</v>
      </c>
      <c r="T72" s="289">
        <f>+'Listas de precios Fase 1'!S71</f>
        <v>47656.25</v>
      </c>
      <c r="U72" s="285" t="str">
        <f>'Control Ventas'!D68</f>
        <v>X Vender</v>
      </c>
    </row>
    <row r="73" spans="1:21" ht="14.25" customHeight="1" x14ac:dyDescent="0.35">
      <c r="A73" s="285">
        <f>'T. Generadora'!A70</f>
        <v>68</v>
      </c>
      <c r="B73" s="285">
        <f>'T. Generadora'!B70</f>
        <v>1004</v>
      </c>
      <c r="C73" s="285">
        <f>+'T. Generadora'!C70</f>
        <v>1</v>
      </c>
      <c r="D73" s="285" t="str">
        <f>'T. Generadora'!D70</f>
        <v>Madison</v>
      </c>
      <c r="E73" s="285">
        <f>'T. Generadora'!E70</f>
        <v>10</v>
      </c>
      <c r="F73" s="286" t="str">
        <f>'T. Generadora'!G70</f>
        <v>4 M</v>
      </c>
      <c r="G73" s="286">
        <f>'T. Generadora'!H70</f>
        <v>59</v>
      </c>
      <c r="H73" s="286">
        <f>'T. Generadora'!I70</f>
        <v>13</v>
      </c>
      <c r="I73" s="286">
        <f>'T. Generadora'!J70</f>
        <v>0</v>
      </c>
      <c r="J73" s="286">
        <f>+'T. Generadora'!K70</f>
        <v>0</v>
      </c>
      <c r="K73" s="287">
        <f>'T. Generadora'!L70</f>
        <v>72</v>
      </c>
      <c r="L73" s="287">
        <f>'T. Generadora'!M70</f>
        <v>2</v>
      </c>
      <c r="M73" s="288">
        <f>'T. Generadora'!N70</f>
        <v>2</v>
      </c>
      <c r="N73" s="287">
        <f>'T. Generadora'!T70</f>
        <v>2</v>
      </c>
      <c r="O73" s="287">
        <f>'T. Generadora'!O70</f>
        <v>0</v>
      </c>
      <c r="P73" s="287">
        <f>'T. Generadora'!Q70</f>
        <v>0</v>
      </c>
      <c r="Q73" s="287">
        <f>'T. Generadora'!U70</f>
        <v>0</v>
      </c>
      <c r="R73" s="287">
        <f>'T. Generadora'!V70</f>
        <v>0</v>
      </c>
      <c r="S73" s="289">
        <f>+'Listas de precios Fase 1'!R72</f>
        <v>3310000</v>
      </c>
      <c r="T73" s="289">
        <f>+'Listas de precios Fase 1'!S72</f>
        <v>45972.222222222219</v>
      </c>
      <c r="U73" s="285" t="str">
        <f>'Control Ventas'!D69</f>
        <v>X Vender</v>
      </c>
    </row>
    <row r="74" spans="1:21" ht="14.25" customHeight="1" x14ac:dyDescent="0.35">
      <c r="A74" s="285">
        <f>'T. Generadora'!A71</f>
        <v>69</v>
      </c>
      <c r="B74" s="285">
        <f>'T. Generadora'!B71</f>
        <v>1005</v>
      </c>
      <c r="C74" s="285">
        <f>+'T. Generadora'!C71</f>
        <v>1</v>
      </c>
      <c r="D74" s="285" t="str">
        <f>'T. Generadora'!D71</f>
        <v>Madison</v>
      </c>
      <c r="E74" s="285">
        <f>'T. Generadora'!E71</f>
        <v>10</v>
      </c>
      <c r="F74" s="286" t="str">
        <f>'T. Generadora'!G71</f>
        <v>5 M</v>
      </c>
      <c r="G74" s="286">
        <f>'T. Generadora'!H71</f>
        <v>56</v>
      </c>
      <c r="H74" s="286">
        <f>'T. Generadora'!I71</f>
        <v>12</v>
      </c>
      <c r="I74" s="286">
        <f>'T. Generadora'!J71</f>
        <v>0</v>
      </c>
      <c r="J74" s="286">
        <f>+'T. Generadora'!K71</f>
        <v>0</v>
      </c>
      <c r="K74" s="287">
        <f>'T. Generadora'!L71</f>
        <v>68</v>
      </c>
      <c r="L74" s="287">
        <f>'T. Generadora'!M71</f>
        <v>2</v>
      </c>
      <c r="M74" s="288">
        <f>'T. Generadora'!N71</f>
        <v>2</v>
      </c>
      <c r="N74" s="287">
        <f>'T. Generadora'!T71</f>
        <v>1</v>
      </c>
      <c r="O74" s="287">
        <f>'T. Generadora'!O71</f>
        <v>0</v>
      </c>
      <c r="P74" s="287">
        <f>'T. Generadora'!Q71</f>
        <v>0</v>
      </c>
      <c r="Q74" s="287">
        <f>'T. Generadora'!U71</f>
        <v>0</v>
      </c>
      <c r="R74" s="287">
        <f>'T. Generadora'!V71</f>
        <v>0</v>
      </c>
      <c r="S74" s="289">
        <f>+'Listas de precios Fase 1'!R73</f>
        <v>3190000</v>
      </c>
      <c r="T74" s="289">
        <f>+'Listas de precios Fase 1'!S73</f>
        <v>46911.76470588235</v>
      </c>
      <c r="U74" s="285" t="str">
        <f>'Control Ventas'!D70</f>
        <v>X Vender</v>
      </c>
    </row>
    <row r="75" spans="1:21" ht="14.25" customHeight="1" x14ac:dyDescent="0.35">
      <c r="A75" s="285">
        <f>'T. Generadora'!A72</f>
        <v>70</v>
      </c>
      <c r="B75" s="285">
        <f>'T. Generadora'!B72</f>
        <v>1006</v>
      </c>
      <c r="C75" s="285">
        <f>+'T. Generadora'!C72</f>
        <v>1</v>
      </c>
      <c r="D75" s="285" t="str">
        <f>'T. Generadora'!D72</f>
        <v>Madison</v>
      </c>
      <c r="E75" s="285">
        <f>'T. Generadora'!E72</f>
        <v>10</v>
      </c>
      <c r="F75" s="286" t="str">
        <f>'T. Generadora'!G72</f>
        <v>6 M</v>
      </c>
      <c r="G75" s="286">
        <f>'T. Generadora'!H72</f>
        <v>52</v>
      </c>
      <c r="H75" s="286">
        <f>'T. Generadora'!I72</f>
        <v>7</v>
      </c>
      <c r="I75" s="286">
        <f>'T. Generadora'!J72</f>
        <v>0</v>
      </c>
      <c r="J75" s="286">
        <f>+'T. Generadora'!K72</f>
        <v>0</v>
      </c>
      <c r="K75" s="287">
        <f>'T. Generadora'!L72</f>
        <v>59</v>
      </c>
      <c r="L75" s="287">
        <f>'T. Generadora'!M72</f>
        <v>2</v>
      </c>
      <c r="M75" s="288">
        <f>'T. Generadora'!N72</f>
        <v>2</v>
      </c>
      <c r="N75" s="287">
        <f>'T. Generadora'!T72</f>
        <v>1</v>
      </c>
      <c r="O75" s="287">
        <f>'T. Generadora'!O72</f>
        <v>0</v>
      </c>
      <c r="P75" s="287">
        <f>'T. Generadora'!Q72</f>
        <v>0</v>
      </c>
      <c r="Q75" s="287">
        <f>'T. Generadora'!U72</f>
        <v>0</v>
      </c>
      <c r="R75" s="287">
        <f>'T. Generadora'!V72</f>
        <v>0</v>
      </c>
      <c r="S75" s="289">
        <f>+'Listas de precios Fase 1'!R74</f>
        <v>2900000</v>
      </c>
      <c r="T75" s="289">
        <f>+'Listas de precios Fase 1'!S74</f>
        <v>49152.542372881355</v>
      </c>
      <c r="U75" s="285" t="str">
        <f>'Control Ventas'!D71</f>
        <v>X Vender</v>
      </c>
    </row>
    <row r="76" spans="1:21" ht="14.25" customHeight="1" x14ac:dyDescent="0.35">
      <c r="A76" s="285">
        <f>'T. Generadora'!A73</f>
        <v>71</v>
      </c>
      <c r="B76" s="285">
        <f>'T. Generadora'!B73</f>
        <v>1007</v>
      </c>
      <c r="C76" s="285">
        <f>+'T. Generadora'!C73</f>
        <v>1</v>
      </c>
      <c r="D76" s="285" t="str">
        <f>'T. Generadora'!D73</f>
        <v>Madison</v>
      </c>
      <c r="E76" s="285">
        <f>'T. Generadora'!E73</f>
        <v>10</v>
      </c>
      <c r="F76" s="286" t="str">
        <f>'T. Generadora'!G73</f>
        <v>7 M</v>
      </c>
      <c r="G76" s="286">
        <f>'T. Generadora'!H73</f>
        <v>64</v>
      </c>
      <c r="H76" s="286">
        <f>'T. Generadora'!I73</f>
        <v>7</v>
      </c>
      <c r="I76" s="286">
        <f>'T. Generadora'!J73</f>
        <v>0</v>
      </c>
      <c r="J76" s="286">
        <f>+'T. Generadora'!K73</f>
        <v>0</v>
      </c>
      <c r="K76" s="287">
        <f>'T. Generadora'!L73</f>
        <v>71</v>
      </c>
      <c r="L76" s="287">
        <f>'T. Generadora'!M73</f>
        <v>2</v>
      </c>
      <c r="M76" s="288">
        <f>'T. Generadora'!N73</f>
        <v>2</v>
      </c>
      <c r="N76" s="287">
        <f>'T. Generadora'!T73</f>
        <v>2</v>
      </c>
      <c r="O76" s="287">
        <f>'T. Generadora'!O73</f>
        <v>0</v>
      </c>
      <c r="P76" s="287">
        <f>'T. Generadora'!Q73</f>
        <v>0</v>
      </c>
      <c r="Q76" s="287">
        <f>'T. Generadora'!U73</f>
        <v>0</v>
      </c>
      <c r="R76" s="287">
        <f>'T. Generadora'!V73</f>
        <v>0</v>
      </c>
      <c r="S76" s="289">
        <f>+'Listas de precios Fase 1'!R75</f>
        <v>3290000</v>
      </c>
      <c r="T76" s="289">
        <f>+'Listas de precios Fase 1'!S75</f>
        <v>46338.028169014084</v>
      </c>
      <c r="U76" s="285" t="str">
        <f>'Control Ventas'!D72</f>
        <v>X Vender</v>
      </c>
    </row>
    <row r="77" spans="1:21" ht="14.25" customHeight="1" x14ac:dyDescent="0.35">
      <c r="A77" s="285">
        <f>'T. Generadora'!A74</f>
        <v>72</v>
      </c>
      <c r="B77" s="285">
        <f>'T. Generadora'!B74</f>
        <v>1008</v>
      </c>
      <c r="C77" s="285">
        <f>+'T. Generadora'!C74</f>
        <v>1</v>
      </c>
      <c r="D77" s="285" t="str">
        <f>'T. Generadora'!D74</f>
        <v>Madison</v>
      </c>
      <c r="E77" s="285">
        <f>'T. Generadora'!E74</f>
        <v>10</v>
      </c>
      <c r="F77" s="286" t="str">
        <f>'T. Generadora'!G74</f>
        <v>8 M</v>
      </c>
      <c r="G77" s="286">
        <f>'T. Generadora'!H74</f>
        <v>34</v>
      </c>
      <c r="H77" s="286">
        <f>'T. Generadora'!I74</f>
        <v>3</v>
      </c>
      <c r="I77" s="286">
        <f>'T. Generadora'!J74</f>
        <v>0</v>
      </c>
      <c r="J77" s="286">
        <f>+'T. Generadora'!K74</f>
        <v>0</v>
      </c>
      <c r="K77" s="287">
        <f>'T. Generadora'!L74</f>
        <v>37</v>
      </c>
      <c r="L77" s="287">
        <f>'T. Generadora'!M74</f>
        <v>1</v>
      </c>
      <c r="M77" s="288">
        <f>'T. Generadora'!N74</f>
        <v>1</v>
      </c>
      <c r="N77" s="287">
        <f>'T. Generadora'!T74</f>
        <v>1</v>
      </c>
      <c r="O77" s="287">
        <f>'T. Generadora'!O74</f>
        <v>0</v>
      </c>
      <c r="P77" s="287">
        <f>'T. Generadora'!Q74</f>
        <v>0</v>
      </c>
      <c r="Q77" s="287">
        <f>'T. Generadora'!U74</f>
        <v>0</v>
      </c>
      <c r="R77" s="287">
        <f>'T. Generadora'!V74</f>
        <v>0</v>
      </c>
      <c r="S77" s="289">
        <f>+'Listas de precios Fase 1'!R76</f>
        <v>1980000</v>
      </c>
      <c r="T77" s="289">
        <f>+'Listas de precios Fase 1'!S76</f>
        <v>53513.513513513513</v>
      </c>
      <c r="U77" s="285" t="str">
        <f>'Control Ventas'!D73</f>
        <v>X Vender</v>
      </c>
    </row>
    <row r="78" spans="1:21" ht="14.25" customHeight="1" x14ac:dyDescent="0.35">
      <c r="A78" s="285">
        <f>'T. Generadora'!A75</f>
        <v>73</v>
      </c>
      <c r="B78" s="285">
        <f>'T. Generadora'!B75</f>
        <v>1101</v>
      </c>
      <c r="C78" s="285">
        <f>+'T. Generadora'!C75</f>
        <v>1</v>
      </c>
      <c r="D78" s="285" t="str">
        <f>'T. Generadora'!D75</f>
        <v>Madison</v>
      </c>
      <c r="E78" s="285">
        <f>'T. Generadora'!E75</f>
        <v>11</v>
      </c>
      <c r="F78" s="286" t="str">
        <f>'T. Generadora'!G75</f>
        <v>1 M</v>
      </c>
      <c r="G78" s="286">
        <f>'T. Generadora'!H75</f>
        <v>30</v>
      </c>
      <c r="H78" s="286">
        <f>'T. Generadora'!I75</f>
        <v>5</v>
      </c>
      <c r="I78" s="286">
        <f>'T. Generadora'!J75</f>
        <v>0</v>
      </c>
      <c r="J78" s="286">
        <f>+'T. Generadora'!K75</f>
        <v>0</v>
      </c>
      <c r="K78" s="287">
        <f>'T. Generadora'!L75</f>
        <v>35</v>
      </c>
      <c r="L78" s="287">
        <f>'T. Generadora'!M75</f>
        <v>1</v>
      </c>
      <c r="M78" s="288">
        <f>'T. Generadora'!N75</f>
        <v>1</v>
      </c>
      <c r="N78" s="287">
        <f>'T. Generadora'!T75</f>
        <v>1</v>
      </c>
      <c r="O78" s="287">
        <f>'T. Generadora'!O75</f>
        <v>0</v>
      </c>
      <c r="P78" s="287">
        <f>'T. Generadora'!Q75</f>
        <v>0</v>
      </c>
      <c r="Q78" s="287">
        <f>'T. Generadora'!U75</f>
        <v>0</v>
      </c>
      <c r="R78" s="287">
        <f>'T. Generadora'!V75</f>
        <v>0</v>
      </c>
      <c r="S78" s="289">
        <f>+'Listas de precios Fase 1'!R77</f>
        <v>1880000</v>
      </c>
      <c r="T78" s="289">
        <f>+'Listas de precios Fase 1'!S77</f>
        <v>53714.285714285717</v>
      </c>
      <c r="U78" s="285" t="str">
        <f>'Control Ventas'!D74</f>
        <v>X Vender</v>
      </c>
    </row>
    <row r="79" spans="1:21" ht="14.25" customHeight="1" x14ac:dyDescent="0.35">
      <c r="A79" s="285">
        <f>'T. Generadora'!A76</f>
        <v>74</v>
      </c>
      <c r="B79" s="285">
        <f>'T. Generadora'!B76</f>
        <v>1102</v>
      </c>
      <c r="C79" s="285">
        <f>+'T. Generadora'!C76</f>
        <v>1</v>
      </c>
      <c r="D79" s="285" t="str">
        <f>'T. Generadora'!D76</f>
        <v>Madison</v>
      </c>
      <c r="E79" s="285">
        <f>'T. Generadora'!E76</f>
        <v>11</v>
      </c>
      <c r="F79" s="286" t="str">
        <f>'T. Generadora'!G76</f>
        <v>2 M</v>
      </c>
      <c r="G79" s="286">
        <f>'T. Generadora'!H76</f>
        <v>59</v>
      </c>
      <c r="H79" s="286">
        <f>'T. Generadora'!I76</f>
        <v>8</v>
      </c>
      <c r="I79" s="286">
        <f>'T. Generadora'!J76</f>
        <v>0</v>
      </c>
      <c r="J79" s="286">
        <f>+'T. Generadora'!K76</f>
        <v>0</v>
      </c>
      <c r="K79" s="287">
        <f>'T. Generadora'!L76</f>
        <v>67</v>
      </c>
      <c r="L79" s="287">
        <f>'T. Generadora'!M76</f>
        <v>2</v>
      </c>
      <c r="M79" s="288">
        <f>'T. Generadora'!N76</f>
        <v>2</v>
      </c>
      <c r="N79" s="287">
        <f>'T. Generadora'!T76</f>
        <v>1</v>
      </c>
      <c r="O79" s="287">
        <f>'T. Generadora'!O76</f>
        <v>0</v>
      </c>
      <c r="P79" s="287">
        <f>'T. Generadora'!Q76</f>
        <v>0</v>
      </c>
      <c r="Q79" s="287">
        <f>'T. Generadora'!U76</f>
        <v>0</v>
      </c>
      <c r="R79" s="287">
        <f>'T. Generadora'!V76</f>
        <v>0</v>
      </c>
      <c r="S79" s="289">
        <f>+'Listas de precios Fase 1'!R78</f>
        <v>3190000</v>
      </c>
      <c r="T79" s="289">
        <f>+'Listas de precios Fase 1'!S78</f>
        <v>47611.940298507463</v>
      </c>
      <c r="U79" s="285" t="str">
        <f>'Control Ventas'!D75</f>
        <v>X Vender</v>
      </c>
    </row>
    <row r="80" spans="1:21" ht="14.25" customHeight="1" x14ac:dyDescent="0.35">
      <c r="A80" s="285">
        <f>'T. Generadora'!A77</f>
        <v>75</v>
      </c>
      <c r="B80" s="285">
        <f>'T. Generadora'!B77</f>
        <v>1103</v>
      </c>
      <c r="C80" s="285">
        <f>+'T. Generadora'!C77</f>
        <v>1</v>
      </c>
      <c r="D80" s="285" t="str">
        <f>'T. Generadora'!D77</f>
        <v>Madison</v>
      </c>
      <c r="E80" s="285">
        <f>'T. Generadora'!E77</f>
        <v>11</v>
      </c>
      <c r="F80" s="286" t="str">
        <f>'T. Generadora'!G77</f>
        <v>3 M</v>
      </c>
      <c r="G80" s="286">
        <f>'T. Generadora'!H77</f>
        <v>57</v>
      </c>
      <c r="H80" s="286">
        <f>'T. Generadora'!I77</f>
        <v>7</v>
      </c>
      <c r="I80" s="286">
        <f>'T. Generadora'!J77</f>
        <v>0</v>
      </c>
      <c r="J80" s="286">
        <f>+'T. Generadora'!K77</f>
        <v>0</v>
      </c>
      <c r="K80" s="287">
        <f>'T. Generadora'!L77</f>
        <v>64</v>
      </c>
      <c r="L80" s="287">
        <f>'T. Generadora'!M77</f>
        <v>2</v>
      </c>
      <c r="M80" s="288">
        <f>'T. Generadora'!N77</f>
        <v>2</v>
      </c>
      <c r="N80" s="287">
        <f>'T. Generadora'!T77</f>
        <v>1</v>
      </c>
      <c r="O80" s="287">
        <f>'T. Generadora'!O77</f>
        <v>0</v>
      </c>
      <c r="P80" s="287">
        <f>'T. Generadora'!Q77</f>
        <v>0</v>
      </c>
      <c r="Q80" s="287">
        <f>'T. Generadora'!U77</f>
        <v>0</v>
      </c>
      <c r="R80" s="287">
        <f>'T. Generadora'!V77</f>
        <v>0</v>
      </c>
      <c r="S80" s="289">
        <f>+'Listas de precios Fase 1'!R79</f>
        <v>3080000</v>
      </c>
      <c r="T80" s="289">
        <f>+'Listas de precios Fase 1'!S79</f>
        <v>48125</v>
      </c>
      <c r="U80" s="285" t="str">
        <f>'Control Ventas'!D76</f>
        <v>X Vender</v>
      </c>
    </row>
    <row r="81" spans="1:21" ht="14.25" customHeight="1" x14ac:dyDescent="0.35">
      <c r="A81" s="285">
        <f>'T. Generadora'!A78</f>
        <v>76</v>
      </c>
      <c r="B81" s="285">
        <f>'T. Generadora'!B78</f>
        <v>1104</v>
      </c>
      <c r="C81" s="285">
        <f>+'T. Generadora'!C78</f>
        <v>1</v>
      </c>
      <c r="D81" s="285" t="str">
        <f>'T. Generadora'!D78</f>
        <v>Madison</v>
      </c>
      <c r="E81" s="285">
        <f>'T. Generadora'!E78</f>
        <v>11</v>
      </c>
      <c r="F81" s="286" t="str">
        <f>'T. Generadora'!G78</f>
        <v>4 M</v>
      </c>
      <c r="G81" s="286">
        <f>'T. Generadora'!H78</f>
        <v>56</v>
      </c>
      <c r="H81" s="286">
        <f>'T. Generadora'!I78</f>
        <v>4</v>
      </c>
      <c r="I81" s="286">
        <f>'T. Generadora'!J78</f>
        <v>0</v>
      </c>
      <c r="J81" s="286">
        <f>+'T. Generadora'!K78</f>
        <v>0</v>
      </c>
      <c r="K81" s="287">
        <f>'T. Generadora'!L78</f>
        <v>60</v>
      </c>
      <c r="L81" s="287">
        <f>'T. Generadora'!M78</f>
        <v>2</v>
      </c>
      <c r="M81" s="288">
        <f>'T. Generadora'!N78</f>
        <v>2</v>
      </c>
      <c r="N81" s="287">
        <f>'T. Generadora'!T78</f>
        <v>1</v>
      </c>
      <c r="O81" s="287">
        <f>'T. Generadora'!O78</f>
        <v>0</v>
      </c>
      <c r="P81" s="287">
        <f>'T. Generadora'!Q78</f>
        <v>0</v>
      </c>
      <c r="Q81" s="287">
        <f>'T. Generadora'!U78</f>
        <v>0</v>
      </c>
      <c r="R81" s="287">
        <f>'T. Generadora'!V78</f>
        <v>0</v>
      </c>
      <c r="S81" s="289">
        <f>+'Listas de precios Fase 1'!R80</f>
        <v>2820000</v>
      </c>
      <c r="T81" s="289">
        <f>+'Listas de precios Fase 1'!S80</f>
        <v>47000</v>
      </c>
      <c r="U81" s="285" t="str">
        <f>'Control Ventas'!D77</f>
        <v>X Vender</v>
      </c>
    </row>
    <row r="82" spans="1:21" ht="14.25" customHeight="1" x14ac:dyDescent="0.35">
      <c r="A82" s="285">
        <f>'T. Generadora'!A79</f>
        <v>77</v>
      </c>
      <c r="B82" s="285">
        <f>'T. Generadora'!B79</f>
        <v>1105</v>
      </c>
      <c r="C82" s="285">
        <f>+'T. Generadora'!C79</f>
        <v>1</v>
      </c>
      <c r="D82" s="285" t="str">
        <f>'T. Generadora'!D79</f>
        <v>Madison</v>
      </c>
      <c r="E82" s="285">
        <f>'T. Generadora'!E79</f>
        <v>11</v>
      </c>
      <c r="F82" s="286" t="str">
        <f>'T. Generadora'!G79</f>
        <v>5 M</v>
      </c>
      <c r="G82" s="286">
        <f>'T. Generadora'!H79</f>
        <v>56</v>
      </c>
      <c r="H82" s="286">
        <f>'T. Generadora'!I79</f>
        <v>12</v>
      </c>
      <c r="I82" s="286">
        <f>'T. Generadora'!J79</f>
        <v>0</v>
      </c>
      <c r="J82" s="286">
        <f>+'T. Generadora'!K79</f>
        <v>0</v>
      </c>
      <c r="K82" s="287">
        <f>'T. Generadora'!L79</f>
        <v>68</v>
      </c>
      <c r="L82" s="287">
        <f>'T. Generadora'!M79</f>
        <v>2</v>
      </c>
      <c r="M82" s="288">
        <f>'T. Generadora'!N79</f>
        <v>2</v>
      </c>
      <c r="N82" s="287">
        <f>'T. Generadora'!T79</f>
        <v>1</v>
      </c>
      <c r="O82" s="287">
        <f>'T. Generadora'!O79</f>
        <v>0</v>
      </c>
      <c r="P82" s="287">
        <f>'T. Generadora'!Q79</f>
        <v>0</v>
      </c>
      <c r="Q82" s="287">
        <f>'T. Generadora'!U79</f>
        <v>0</v>
      </c>
      <c r="R82" s="287">
        <f>'T. Generadora'!V79</f>
        <v>0</v>
      </c>
      <c r="S82" s="289">
        <f>+'Listas de precios Fase 1'!R81</f>
        <v>3220000</v>
      </c>
      <c r="T82" s="289">
        <f>+'Listas de precios Fase 1'!S81</f>
        <v>47352.941176470587</v>
      </c>
      <c r="U82" s="285" t="str">
        <f>'Control Ventas'!D78</f>
        <v>X Vender</v>
      </c>
    </row>
    <row r="83" spans="1:21" ht="14.25" customHeight="1" x14ac:dyDescent="0.35">
      <c r="A83" s="285">
        <f>'T. Generadora'!A80</f>
        <v>78</v>
      </c>
      <c r="B83" s="285">
        <f>'T. Generadora'!B80</f>
        <v>1106</v>
      </c>
      <c r="C83" s="285">
        <f>+'T. Generadora'!C80</f>
        <v>1</v>
      </c>
      <c r="D83" s="285" t="str">
        <f>'T. Generadora'!D80</f>
        <v>Madison</v>
      </c>
      <c r="E83" s="285">
        <f>'T. Generadora'!E80</f>
        <v>11</v>
      </c>
      <c r="F83" s="286" t="str">
        <f>'T. Generadora'!G80</f>
        <v>6 M</v>
      </c>
      <c r="G83" s="286">
        <f>'T. Generadora'!H80</f>
        <v>52</v>
      </c>
      <c r="H83" s="286">
        <f>'T. Generadora'!I80</f>
        <v>7</v>
      </c>
      <c r="I83" s="286">
        <f>'T. Generadora'!J80</f>
        <v>0</v>
      </c>
      <c r="J83" s="286">
        <f>+'T. Generadora'!K80</f>
        <v>0</v>
      </c>
      <c r="K83" s="287">
        <f>'T. Generadora'!L80</f>
        <v>59</v>
      </c>
      <c r="L83" s="287">
        <f>'T. Generadora'!M80</f>
        <v>2</v>
      </c>
      <c r="M83" s="288">
        <f>'T. Generadora'!N80</f>
        <v>2</v>
      </c>
      <c r="N83" s="287">
        <f>'T. Generadora'!T80</f>
        <v>1</v>
      </c>
      <c r="O83" s="287">
        <f>'T. Generadora'!O80</f>
        <v>0</v>
      </c>
      <c r="P83" s="287">
        <f>'T. Generadora'!Q80</f>
        <v>0</v>
      </c>
      <c r="Q83" s="287">
        <f>'T. Generadora'!U80</f>
        <v>0</v>
      </c>
      <c r="R83" s="287">
        <f>'T. Generadora'!V80</f>
        <v>0</v>
      </c>
      <c r="S83" s="289">
        <f>+'Listas de precios Fase 1'!R82</f>
        <v>2930000</v>
      </c>
      <c r="T83" s="289">
        <f>+'Listas de precios Fase 1'!S82</f>
        <v>49661.016949152545</v>
      </c>
      <c r="U83" s="285" t="str">
        <f>'Control Ventas'!D79</f>
        <v>X Vender</v>
      </c>
    </row>
    <row r="84" spans="1:21" ht="14.25" customHeight="1" x14ac:dyDescent="0.35">
      <c r="A84" s="285">
        <f>'T. Generadora'!A81</f>
        <v>79</v>
      </c>
      <c r="B84" s="285">
        <f>'T. Generadora'!B81</f>
        <v>1107</v>
      </c>
      <c r="C84" s="285">
        <f>+'T. Generadora'!C81</f>
        <v>1</v>
      </c>
      <c r="D84" s="285" t="str">
        <f>'T. Generadora'!D81</f>
        <v>Madison</v>
      </c>
      <c r="E84" s="285">
        <f>'T. Generadora'!E81</f>
        <v>11</v>
      </c>
      <c r="F84" s="286" t="str">
        <f>'T. Generadora'!G81</f>
        <v>7 M</v>
      </c>
      <c r="G84" s="286">
        <f>'T. Generadora'!H81</f>
        <v>64</v>
      </c>
      <c r="H84" s="286">
        <f>'T. Generadora'!I81</f>
        <v>7</v>
      </c>
      <c r="I84" s="286">
        <f>'T. Generadora'!J81</f>
        <v>0</v>
      </c>
      <c r="J84" s="286">
        <f>+'T. Generadora'!K81</f>
        <v>0</v>
      </c>
      <c r="K84" s="287">
        <f>'T. Generadora'!L81</f>
        <v>71</v>
      </c>
      <c r="L84" s="287">
        <f>'T. Generadora'!M81</f>
        <v>2</v>
      </c>
      <c r="M84" s="288">
        <f>'T. Generadora'!N81</f>
        <v>2</v>
      </c>
      <c r="N84" s="287">
        <f>'T. Generadora'!T81</f>
        <v>2</v>
      </c>
      <c r="O84" s="287">
        <f>'T. Generadora'!O81</f>
        <v>0</v>
      </c>
      <c r="P84" s="287">
        <f>'T. Generadora'!Q81</f>
        <v>0</v>
      </c>
      <c r="Q84" s="287">
        <f>'T. Generadora'!U81</f>
        <v>0</v>
      </c>
      <c r="R84" s="287">
        <f>'T. Generadora'!V81</f>
        <v>0</v>
      </c>
      <c r="S84" s="289">
        <f>+'Listas de precios Fase 1'!R83</f>
        <v>3320000</v>
      </c>
      <c r="T84" s="289">
        <f>+'Listas de precios Fase 1'!S83</f>
        <v>46760.563380281688</v>
      </c>
      <c r="U84" s="285" t="str">
        <f>'Control Ventas'!D80</f>
        <v>X Vender</v>
      </c>
    </row>
    <row r="85" spans="1:21" ht="14.25" customHeight="1" x14ac:dyDescent="0.35">
      <c r="A85" s="285">
        <f>'T. Generadora'!A82</f>
        <v>80</v>
      </c>
      <c r="B85" s="285">
        <f>'T. Generadora'!B82</f>
        <v>1108</v>
      </c>
      <c r="C85" s="285">
        <f>+'T. Generadora'!C82</f>
        <v>1</v>
      </c>
      <c r="D85" s="285" t="str">
        <f>'T. Generadora'!D82</f>
        <v>Madison</v>
      </c>
      <c r="E85" s="285">
        <f>'T. Generadora'!E82</f>
        <v>11</v>
      </c>
      <c r="F85" s="286" t="str">
        <f>'T. Generadora'!G82</f>
        <v>8 M</v>
      </c>
      <c r="G85" s="286">
        <f>'T. Generadora'!H82</f>
        <v>34</v>
      </c>
      <c r="H85" s="286">
        <f>'T. Generadora'!I82</f>
        <v>3</v>
      </c>
      <c r="I85" s="286">
        <f>'T. Generadora'!J82</f>
        <v>0</v>
      </c>
      <c r="J85" s="286">
        <f>+'T. Generadora'!K82</f>
        <v>0</v>
      </c>
      <c r="K85" s="287">
        <f>'T. Generadora'!L82</f>
        <v>37</v>
      </c>
      <c r="L85" s="287">
        <f>'T. Generadora'!M82</f>
        <v>1</v>
      </c>
      <c r="M85" s="288">
        <f>'T. Generadora'!N82</f>
        <v>1</v>
      </c>
      <c r="N85" s="287">
        <f>'T. Generadora'!T82</f>
        <v>1</v>
      </c>
      <c r="O85" s="287">
        <f>'T. Generadora'!O82</f>
        <v>0</v>
      </c>
      <c r="P85" s="287">
        <f>'T. Generadora'!Q82</f>
        <v>0</v>
      </c>
      <c r="Q85" s="287">
        <f>'T. Generadora'!U82</f>
        <v>0</v>
      </c>
      <c r="R85" s="287">
        <f>'T. Generadora'!V82</f>
        <v>0</v>
      </c>
      <c r="S85" s="289">
        <f>+'Listas de precios Fase 1'!R84</f>
        <v>1990000</v>
      </c>
      <c r="T85" s="289">
        <f>+'Listas de precios Fase 1'!S84</f>
        <v>53783.783783783787</v>
      </c>
      <c r="U85" s="285" t="str">
        <f>'Control Ventas'!D81</f>
        <v>X Vender</v>
      </c>
    </row>
    <row r="86" spans="1:21" ht="14.25" customHeight="1" x14ac:dyDescent="0.35">
      <c r="A86" s="285">
        <f>'T. Generadora'!A83</f>
        <v>81</v>
      </c>
      <c r="B86" s="285">
        <f>'T. Generadora'!B83</f>
        <v>1201</v>
      </c>
      <c r="C86" s="285">
        <f>+'T. Generadora'!C83</f>
        <v>1</v>
      </c>
      <c r="D86" s="285" t="str">
        <f>'T. Generadora'!D83</f>
        <v>Madison</v>
      </c>
      <c r="E86" s="285">
        <f>'T. Generadora'!E83</f>
        <v>12</v>
      </c>
      <c r="F86" s="286" t="str">
        <f>'T. Generadora'!G83</f>
        <v>1 M</v>
      </c>
      <c r="G86" s="286">
        <f>'T. Generadora'!H83</f>
        <v>30</v>
      </c>
      <c r="H86" s="286">
        <f>'T. Generadora'!I83</f>
        <v>5</v>
      </c>
      <c r="I86" s="286">
        <f>'T. Generadora'!J83</f>
        <v>0</v>
      </c>
      <c r="J86" s="286">
        <f>+'T. Generadora'!K83</f>
        <v>0</v>
      </c>
      <c r="K86" s="287">
        <f>'T. Generadora'!L83</f>
        <v>35</v>
      </c>
      <c r="L86" s="287">
        <f>'T. Generadora'!M83</f>
        <v>1</v>
      </c>
      <c r="M86" s="288">
        <f>'T. Generadora'!N83</f>
        <v>1</v>
      </c>
      <c r="N86" s="287">
        <f>'T. Generadora'!T83</f>
        <v>1</v>
      </c>
      <c r="O86" s="287">
        <f>'T. Generadora'!O83</f>
        <v>0</v>
      </c>
      <c r="P86" s="287">
        <f>'T. Generadora'!Q83</f>
        <v>0</v>
      </c>
      <c r="Q86" s="287">
        <f>'T. Generadora'!U83</f>
        <v>0</v>
      </c>
      <c r="R86" s="287">
        <f>'T. Generadora'!V83</f>
        <v>0</v>
      </c>
      <c r="S86" s="289">
        <f>+'Listas de precios Fase 1'!R85</f>
        <v>1890000</v>
      </c>
      <c r="T86" s="289">
        <f>+'Listas de precios Fase 1'!S85</f>
        <v>54000</v>
      </c>
      <c r="U86" s="285" t="str">
        <f>'Control Ventas'!D82</f>
        <v>X Vender</v>
      </c>
    </row>
    <row r="87" spans="1:21" ht="14.25" customHeight="1" x14ac:dyDescent="0.35">
      <c r="A87" s="285">
        <f>'T. Generadora'!A84</f>
        <v>82</v>
      </c>
      <c r="B87" s="285">
        <f>'T. Generadora'!B84</f>
        <v>1202</v>
      </c>
      <c r="C87" s="285">
        <f>+'T. Generadora'!C84</f>
        <v>1</v>
      </c>
      <c r="D87" s="285" t="str">
        <f>'T. Generadora'!D84</f>
        <v>Madison</v>
      </c>
      <c r="E87" s="285">
        <f>'T. Generadora'!E84</f>
        <v>12</v>
      </c>
      <c r="F87" s="286" t="str">
        <f>'T. Generadora'!G84</f>
        <v>2 M</v>
      </c>
      <c r="G87" s="286">
        <f>'T. Generadora'!H84</f>
        <v>59</v>
      </c>
      <c r="H87" s="286">
        <f>'T. Generadora'!I84</f>
        <v>8</v>
      </c>
      <c r="I87" s="286">
        <f>'T. Generadora'!J84</f>
        <v>0</v>
      </c>
      <c r="J87" s="286">
        <f>+'T. Generadora'!K84</f>
        <v>0</v>
      </c>
      <c r="K87" s="287">
        <f>'T. Generadora'!L84</f>
        <v>67</v>
      </c>
      <c r="L87" s="287">
        <f>'T. Generadora'!M84</f>
        <v>2</v>
      </c>
      <c r="M87" s="288">
        <f>'T. Generadora'!N84</f>
        <v>2</v>
      </c>
      <c r="N87" s="287">
        <f>'T. Generadora'!T84</f>
        <v>1</v>
      </c>
      <c r="O87" s="287">
        <f>'T. Generadora'!O84</f>
        <v>0</v>
      </c>
      <c r="P87" s="287">
        <f>'T. Generadora'!Q84</f>
        <v>0</v>
      </c>
      <c r="Q87" s="287">
        <f>'T. Generadora'!U84</f>
        <v>0</v>
      </c>
      <c r="R87" s="287">
        <f>'T. Generadora'!V84</f>
        <v>0</v>
      </c>
      <c r="S87" s="289">
        <f>+'Listas de precios Fase 1'!R86</f>
        <v>3220000</v>
      </c>
      <c r="T87" s="289">
        <f>+'Listas de precios Fase 1'!S86</f>
        <v>48059.701492537315</v>
      </c>
      <c r="U87" s="285" t="str">
        <f>'Control Ventas'!D83</f>
        <v>X Vender</v>
      </c>
    </row>
    <row r="88" spans="1:21" ht="14.25" customHeight="1" x14ac:dyDescent="0.35">
      <c r="A88" s="285">
        <f>'T. Generadora'!A85</f>
        <v>83</v>
      </c>
      <c r="B88" s="285">
        <f>'T. Generadora'!B85</f>
        <v>1203</v>
      </c>
      <c r="C88" s="285">
        <f>+'T. Generadora'!C85</f>
        <v>1</v>
      </c>
      <c r="D88" s="285" t="str">
        <f>'T. Generadora'!D85</f>
        <v>Madison</v>
      </c>
      <c r="E88" s="285">
        <f>'T. Generadora'!E85</f>
        <v>12</v>
      </c>
      <c r="F88" s="286" t="str">
        <f>'T. Generadora'!G85</f>
        <v>3 M</v>
      </c>
      <c r="G88" s="286">
        <f>'T. Generadora'!H85</f>
        <v>57</v>
      </c>
      <c r="H88" s="286">
        <f>'T. Generadora'!I85</f>
        <v>7</v>
      </c>
      <c r="I88" s="286">
        <f>'T. Generadora'!J85</f>
        <v>0</v>
      </c>
      <c r="J88" s="286">
        <f>+'T. Generadora'!K85</f>
        <v>0</v>
      </c>
      <c r="K88" s="287">
        <f>'T. Generadora'!L85</f>
        <v>64</v>
      </c>
      <c r="L88" s="287">
        <f>'T. Generadora'!M85</f>
        <v>2</v>
      </c>
      <c r="M88" s="288">
        <f>'T. Generadora'!N85</f>
        <v>2</v>
      </c>
      <c r="N88" s="287">
        <f>'T. Generadora'!T85</f>
        <v>1</v>
      </c>
      <c r="O88" s="287">
        <f>'T. Generadora'!O85</f>
        <v>0</v>
      </c>
      <c r="P88" s="287">
        <f>'T. Generadora'!Q85</f>
        <v>0</v>
      </c>
      <c r="Q88" s="287">
        <f>'T. Generadora'!U85</f>
        <v>0</v>
      </c>
      <c r="R88" s="287">
        <f>'T. Generadora'!V85</f>
        <v>0</v>
      </c>
      <c r="S88" s="289">
        <f>+'Listas de precios Fase 1'!R87</f>
        <v>3120000</v>
      </c>
      <c r="T88" s="289">
        <f>+'Listas de precios Fase 1'!S87</f>
        <v>48750</v>
      </c>
      <c r="U88" s="285" t="str">
        <f>'Control Ventas'!D84</f>
        <v>X Vender</v>
      </c>
    </row>
    <row r="89" spans="1:21" ht="14.25" customHeight="1" x14ac:dyDescent="0.35">
      <c r="A89" s="285">
        <f>'T. Generadora'!A86</f>
        <v>84</v>
      </c>
      <c r="B89" s="285">
        <f>'T. Generadora'!B86</f>
        <v>1204</v>
      </c>
      <c r="C89" s="285">
        <f>+'T. Generadora'!C86</f>
        <v>1</v>
      </c>
      <c r="D89" s="285" t="str">
        <f>'T. Generadora'!D86</f>
        <v>Madison</v>
      </c>
      <c r="E89" s="285">
        <f>'T. Generadora'!E86</f>
        <v>12</v>
      </c>
      <c r="F89" s="286" t="str">
        <f>'T. Generadora'!G86</f>
        <v>4 M</v>
      </c>
      <c r="G89" s="286">
        <f>'T. Generadora'!H86</f>
        <v>59</v>
      </c>
      <c r="H89" s="286">
        <f>'T. Generadora'!I86</f>
        <v>13</v>
      </c>
      <c r="I89" s="286">
        <f>'T. Generadora'!J86</f>
        <v>0</v>
      </c>
      <c r="J89" s="286">
        <f>+'T. Generadora'!K86</f>
        <v>0</v>
      </c>
      <c r="K89" s="287">
        <f>'T. Generadora'!L86</f>
        <v>72</v>
      </c>
      <c r="L89" s="287">
        <f>'T. Generadora'!M86</f>
        <v>2</v>
      </c>
      <c r="M89" s="288">
        <f>'T. Generadora'!N86</f>
        <v>2</v>
      </c>
      <c r="N89" s="287">
        <f>'T. Generadora'!T86</f>
        <v>2</v>
      </c>
      <c r="O89" s="287">
        <f>'T. Generadora'!O86</f>
        <v>0</v>
      </c>
      <c r="P89" s="287">
        <f>'T. Generadora'!Q86</f>
        <v>0</v>
      </c>
      <c r="Q89" s="287">
        <f>'T. Generadora'!U86</f>
        <v>0</v>
      </c>
      <c r="R89" s="287">
        <f>'T. Generadora'!V86</f>
        <v>0</v>
      </c>
      <c r="S89" s="289">
        <f>+'Listas de precios Fase 1'!R88</f>
        <v>3360000</v>
      </c>
      <c r="T89" s="289">
        <f>+'Listas de precios Fase 1'!S88</f>
        <v>46666.666666666664</v>
      </c>
      <c r="U89" s="285" t="str">
        <f>'Control Ventas'!D85</f>
        <v>X Vender</v>
      </c>
    </row>
    <row r="90" spans="1:21" ht="14.25" customHeight="1" x14ac:dyDescent="0.35">
      <c r="A90" s="285">
        <f>'T. Generadora'!A87</f>
        <v>85</v>
      </c>
      <c r="B90" s="285">
        <f>'T. Generadora'!B87</f>
        <v>1205</v>
      </c>
      <c r="C90" s="285">
        <f>+'T. Generadora'!C87</f>
        <v>1</v>
      </c>
      <c r="D90" s="285" t="str">
        <f>'T. Generadora'!D87</f>
        <v>Madison</v>
      </c>
      <c r="E90" s="285">
        <f>'T. Generadora'!E87</f>
        <v>12</v>
      </c>
      <c r="F90" s="286" t="str">
        <f>'T. Generadora'!G87</f>
        <v>5 M</v>
      </c>
      <c r="G90" s="286">
        <f>'T. Generadora'!H87</f>
        <v>56</v>
      </c>
      <c r="H90" s="286">
        <f>'T. Generadora'!I87</f>
        <v>12</v>
      </c>
      <c r="I90" s="286">
        <f>'T. Generadora'!J87</f>
        <v>0</v>
      </c>
      <c r="J90" s="286">
        <f>+'T. Generadora'!K87</f>
        <v>0</v>
      </c>
      <c r="K90" s="287">
        <f>'T. Generadora'!L87</f>
        <v>68</v>
      </c>
      <c r="L90" s="287">
        <f>'T. Generadora'!M87</f>
        <v>2</v>
      </c>
      <c r="M90" s="288">
        <f>'T. Generadora'!N87</f>
        <v>2</v>
      </c>
      <c r="N90" s="287">
        <f>'T. Generadora'!T87</f>
        <v>1</v>
      </c>
      <c r="O90" s="287">
        <f>'T. Generadora'!O87</f>
        <v>0</v>
      </c>
      <c r="P90" s="287">
        <f>'T. Generadora'!Q87</f>
        <v>0</v>
      </c>
      <c r="Q90" s="287">
        <f>'T. Generadora'!U87</f>
        <v>0</v>
      </c>
      <c r="R90" s="287">
        <f>'T. Generadora'!V87</f>
        <v>0</v>
      </c>
      <c r="S90" s="289">
        <f>+'Listas de precios Fase 1'!R89</f>
        <v>3250000</v>
      </c>
      <c r="T90" s="289">
        <f>+'Listas de precios Fase 1'!S89</f>
        <v>47794.117647058825</v>
      </c>
      <c r="U90" s="285" t="str">
        <f>'Control Ventas'!D86</f>
        <v>X Vender</v>
      </c>
    </row>
    <row r="91" spans="1:21" ht="14.25" customHeight="1" x14ac:dyDescent="0.35">
      <c r="A91" s="285">
        <f>'T. Generadora'!A88</f>
        <v>86</v>
      </c>
      <c r="B91" s="285">
        <f>'T. Generadora'!B88</f>
        <v>1206</v>
      </c>
      <c r="C91" s="285">
        <f>+'T. Generadora'!C88</f>
        <v>1</v>
      </c>
      <c r="D91" s="285" t="str">
        <f>'T. Generadora'!D88</f>
        <v>Madison</v>
      </c>
      <c r="E91" s="285">
        <f>'T. Generadora'!E88</f>
        <v>12</v>
      </c>
      <c r="F91" s="286" t="str">
        <f>'T. Generadora'!G88</f>
        <v>6 M</v>
      </c>
      <c r="G91" s="286">
        <f>'T. Generadora'!H88</f>
        <v>52</v>
      </c>
      <c r="H91" s="286">
        <f>'T. Generadora'!I88</f>
        <v>7</v>
      </c>
      <c r="I91" s="286">
        <f>'T. Generadora'!J88</f>
        <v>0</v>
      </c>
      <c r="J91" s="286">
        <f>+'T. Generadora'!K88</f>
        <v>0</v>
      </c>
      <c r="K91" s="287">
        <f>'T. Generadora'!L88</f>
        <v>59</v>
      </c>
      <c r="L91" s="287">
        <f>'T. Generadora'!M88</f>
        <v>2</v>
      </c>
      <c r="M91" s="288">
        <f>'T. Generadora'!N88</f>
        <v>2</v>
      </c>
      <c r="N91" s="287">
        <f>'T. Generadora'!T88</f>
        <v>1</v>
      </c>
      <c r="O91" s="287">
        <f>'T. Generadora'!O88</f>
        <v>0</v>
      </c>
      <c r="P91" s="287">
        <f>'T. Generadora'!Q88</f>
        <v>0</v>
      </c>
      <c r="Q91" s="287">
        <f>'T. Generadora'!U88</f>
        <v>0</v>
      </c>
      <c r="R91" s="287">
        <f>'T. Generadora'!V88</f>
        <v>0</v>
      </c>
      <c r="S91" s="289">
        <f>+'Listas de precios Fase 1'!R90</f>
        <v>2960000</v>
      </c>
      <c r="T91" s="289">
        <f>+'Listas de precios Fase 1'!S90</f>
        <v>50169.491525423728</v>
      </c>
      <c r="U91" s="285" t="str">
        <f>'Control Ventas'!D87</f>
        <v>X Vender</v>
      </c>
    </row>
    <row r="92" spans="1:21" ht="14.25" customHeight="1" x14ac:dyDescent="0.35">
      <c r="A92" s="285">
        <f>'T. Generadora'!A89</f>
        <v>87</v>
      </c>
      <c r="B92" s="285">
        <f>'T. Generadora'!B89</f>
        <v>1207</v>
      </c>
      <c r="C92" s="285">
        <f>+'T. Generadora'!C89</f>
        <v>1</v>
      </c>
      <c r="D92" s="285" t="str">
        <f>'T. Generadora'!D89</f>
        <v>Madison</v>
      </c>
      <c r="E92" s="285">
        <f>'T. Generadora'!E89</f>
        <v>12</v>
      </c>
      <c r="F92" s="286" t="str">
        <f>'T. Generadora'!G89</f>
        <v>7 M</v>
      </c>
      <c r="G92" s="286">
        <f>'T. Generadora'!H89</f>
        <v>64</v>
      </c>
      <c r="H92" s="286">
        <f>'T. Generadora'!I89</f>
        <v>7</v>
      </c>
      <c r="I92" s="286">
        <f>'T. Generadora'!J89</f>
        <v>0</v>
      </c>
      <c r="J92" s="286">
        <f>+'T. Generadora'!K89</f>
        <v>0</v>
      </c>
      <c r="K92" s="287">
        <f>'T. Generadora'!L89</f>
        <v>71</v>
      </c>
      <c r="L92" s="287">
        <f>'T. Generadora'!M89</f>
        <v>2</v>
      </c>
      <c r="M92" s="288">
        <f>'T. Generadora'!N89</f>
        <v>2</v>
      </c>
      <c r="N92" s="287">
        <f>'T. Generadora'!T89</f>
        <v>2</v>
      </c>
      <c r="O92" s="287">
        <f>'T. Generadora'!O89</f>
        <v>0</v>
      </c>
      <c r="P92" s="287">
        <f>'T. Generadora'!Q89</f>
        <v>0</v>
      </c>
      <c r="Q92" s="287">
        <f>'T. Generadora'!U89</f>
        <v>0</v>
      </c>
      <c r="R92" s="287">
        <f>'T. Generadora'!V89</f>
        <v>0</v>
      </c>
      <c r="S92" s="289">
        <f>+'Listas de precios Fase 1'!R91</f>
        <v>3350000</v>
      </c>
      <c r="T92" s="289">
        <f>+'Listas de precios Fase 1'!S91</f>
        <v>47183.098591549293</v>
      </c>
      <c r="U92" s="285" t="str">
        <f>'Control Ventas'!D88</f>
        <v>X Vender</v>
      </c>
    </row>
    <row r="93" spans="1:21" ht="14.25" customHeight="1" x14ac:dyDescent="0.35">
      <c r="A93" s="285">
        <f>'T. Generadora'!A90</f>
        <v>88</v>
      </c>
      <c r="B93" s="285">
        <f>'T. Generadora'!B90</f>
        <v>1208</v>
      </c>
      <c r="C93" s="285">
        <f>+'T. Generadora'!C90</f>
        <v>1</v>
      </c>
      <c r="D93" s="285" t="str">
        <f>'T. Generadora'!D90</f>
        <v>Madison</v>
      </c>
      <c r="E93" s="285">
        <f>'T. Generadora'!E90</f>
        <v>12</v>
      </c>
      <c r="F93" s="286" t="str">
        <f>'T. Generadora'!G90</f>
        <v>8 M</v>
      </c>
      <c r="G93" s="286">
        <f>'T. Generadora'!H90</f>
        <v>34</v>
      </c>
      <c r="H93" s="286">
        <f>'T. Generadora'!I90</f>
        <v>3</v>
      </c>
      <c r="I93" s="286">
        <f>'T. Generadora'!J90</f>
        <v>0</v>
      </c>
      <c r="J93" s="286">
        <f>+'T. Generadora'!K90</f>
        <v>0</v>
      </c>
      <c r="K93" s="287">
        <f>'T. Generadora'!L90</f>
        <v>37</v>
      </c>
      <c r="L93" s="287">
        <f>'T. Generadora'!M90</f>
        <v>1</v>
      </c>
      <c r="M93" s="288">
        <f>'T. Generadora'!N90</f>
        <v>1</v>
      </c>
      <c r="N93" s="287">
        <f>'T. Generadora'!T90</f>
        <v>1</v>
      </c>
      <c r="O93" s="287">
        <f>'T. Generadora'!O90</f>
        <v>0</v>
      </c>
      <c r="P93" s="287">
        <f>'T. Generadora'!Q90</f>
        <v>0</v>
      </c>
      <c r="Q93" s="287">
        <f>'T. Generadora'!U90</f>
        <v>0</v>
      </c>
      <c r="R93" s="287">
        <f>'T. Generadora'!V90</f>
        <v>0</v>
      </c>
      <c r="S93" s="289">
        <f>+'Listas de precios Fase 1'!R92</f>
        <v>2010000</v>
      </c>
      <c r="T93" s="289">
        <f>+'Listas de precios Fase 1'!S92</f>
        <v>54324.324324324327</v>
      </c>
      <c r="U93" s="285" t="str">
        <f>'Control Ventas'!D89</f>
        <v>X Vender</v>
      </c>
    </row>
    <row r="94" spans="1:21" ht="14.25" customHeight="1" x14ac:dyDescent="0.35">
      <c r="A94" s="285">
        <f>'T. Generadora'!A91</f>
        <v>89</v>
      </c>
      <c r="B94" s="285">
        <f>'T. Generadora'!B91</f>
        <v>1401</v>
      </c>
      <c r="C94" s="285">
        <f>+'T. Generadora'!C91</f>
        <v>1</v>
      </c>
      <c r="D94" s="285" t="str">
        <f>'T. Generadora'!D91</f>
        <v>Madison</v>
      </c>
      <c r="E94" s="285">
        <f>'T. Generadora'!E91</f>
        <v>14</v>
      </c>
      <c r="F94" s="286" t="str">
        <f>'T. Generadora'!G91</f>
        <v>1 M</v>
      </c>
      <c r="G94" s="286">
        <f>'T. Generadora'!H91</f>
        <v>30</v>
      </c>
      <c r="H94" s="286">
        <f>'T. Generadora'!I91</f>
        <v>5</v>
      </c>
      <c r="I94" s="286">
        <f>'T. Generadora'!J91</f>
        <v>0</v>
      </c>
      <c r="J94" s="286">
        <f>+'T. Generadora'!K91</f>
        <v>0</v>
      </c>
      <c r="K94" s="287">
        <f>'T. Generadora'!L91</f>
        <v>35</v>
      </c>
      <c r="L94" s="287">
        <f>'T. Generadora'!M91</f>
        <v>1</v>
      </c>
      <c r="M94" s="288">
        <f>'T. Generadora'!N91</f>
        <v>1</v>
      </c>
      <c r="N94" s="287">
        <f>'T. Generadora'!T91</f>
        <v>1</v>
      </c>
      <c r="O94" s="287">
        <f>'T. Generadora'!O91</f>
        <v>0</v>
      </c>
      <c r="P94" s="287">
        <f>'T. Generadora'!Q91</f>
        <v>0</v>
      </c>
      <c r="Q94" s="287">
        <f>'T. Generadora'!U91</f>
        <v>0</v>
      </c>
      <c r="R94" s="287">
        <f>'T. Generadora'!V91</f>
        <v>0</v>
      </c>
      <c r="S94" s="289">
        <f>+'Listas de precios Fase 1'!R93</f>
        <v>1910000</v>
      </c>
      <c r="T94" s="289">
        <f>+'Listas de precios Fase 1'!S93</f>
        <v>54571.428571428572</v>
      </c>
      <c r="U94" s="285" t="str">
        <f>'Control Ventas'!D90</f>
        <v>X Vender</v>
      </c>
    </row>
    <row r="95" spans="1:21" ht="14.25" customHeight="1" x14ac:dyDescent="0.35">
      <c r="A95" s="285">
        <f>'T. Generadora'!A92</f>
        <v>90</v>
      </c>
      <c r="B95" s="285">
        <f>'T. Generadora'!B92</f>
        <v>1402</v>
      </c>
      <c r="C95" s="285">
        <f>+'T. Generadora'!C92</f>
        <v>1</v>
      </c>
      <c r="D95" s="285" t="str">
        <f>'T. Generadora'!D92</f>
        <v>Madison</v>
      </c>
      <c r="E95" s="285">
        <f>'T. Generadora'!E92</f>
        <v>14</v>
      </c>
      <c r="F95" s="286" t="str">
        <f>'T. Generadora'!G92</f>
        <v>2 M</v>
      </c>
      <c r="G95" s="286">
        <f>'T. Generadora'!H92</f>
        <v>59</v>
      </c>
      <c r="H95" s="286">
        <f>'T. Generadora'!I92</f>
        <v>8</v>
      </c>
      <c r="I95" s="286">
        <f>'T. Generadora'!J92</f>
        <v>0</v>
      </c>
      <c r="J95" s="286">
        <f>+'T. Generadora'!K92</f>
        <v>0</v>
      </c>
      <c r="K95" s="287">
        <f>'T. Generadora'!L92</f>
        <v>67</v>
      </c>
      <c r="L95" s="287">
        <f>'T. Generadora'!M92</f>
        <v>2</v>
      </c>
      <c r="M95" s="288">
        <f>'T. Generadora'!N92</f>
        <v>2</v>
      </c>
      <c r="N95" s="287">
        <f>'T. Generadora'!T92</f>
        <v>1</v>
      </c>
      <c r="O95" s="287">
        <f>'T. Generadora'!O92</f>
        <v>0</v>
      </c>
      <c r="P95" s="287">
        <f>'T. Generadora'!Q92</f>
        <v>0</v>
      </c>
      <c r="Q95" s="287">
        <f>'T. Generadora'!U92</f>
        <v>0</v>
      </c>
      <c r="R95" s="287">
        <f>'T. Generadora'!V92</f>
        <v>0</v>
      </c>
      <c r="S95" s="289">
        <f>+'Listas de precios Fase 1'!R94</f>
        <v>3250000</v>
      </c>
      <c r="T95" s="289">
        <f>+'Listas de precios Fase 1'!S94</f>
        <v>48507.462686567167</v>
      </c>
      <c r="U95" s="285" t="str">
        <f>'Control Ventas'!D91</f>
        <v>X Vender</v>
      </c>
    </row>
    <row r="96" spans="1:21" ht="14.25" customHeight="1" x14ac:dyDescent="0.35">
      <c r="A96" s="285">
        <f>'T. Generadora'!A93</f>
        <v>91</v>
      </c>
      <c r="B96" s="285">
        <f>'T. Generadora'!B93</f>
        <v>1403</v>
      </c>
      <c r="C96" s="285">
        <f>+'T. Generadora'!C93</f>
        <v>1</v>
      </c>
      <c r="D96" s="285" t="str">
        <f>'T. Generadora'!D93</f>
        <v>Madison</v>
      </c>
      <c r="E96" s="285">
        <f>'T. Generadora'!E93</f>
        <v>14</v>
      </c>
      <c r="F96" s="286" t="str">
        <f>'T. Generadora'!G93</f>
        <v>3 M</v>
      </c>
      <c r="G96" s="286">
        <f>'T. Generadora'!H93</f>
        <v>57</v>
      </c>
      <c r="H96" s="286">
        <f>'T. Generadora'!I93</f>
        <v>7</v>
      </c>
      <c r="I96" s="286">
        <f>'T. Generadora'!J93</f>
        <v>0</v>
      </c>
      <c r="J96" s="286">
        <f>+'T. Generadora'!K93</f>
        <v>0</v>
      </c>
      <c r="K96" s="287">
        <f>'T. Generadora'!L93</f>
        <v>64</v>
      </c>
      <c r="L96" s="287">
        <f>'T. Generadora'!M93</f>
        <v>2</v>
      </c>
      <c r="M96" s="288">
        <f>'T. Generadora'!N93</f>
        <v>2</v>
      </c>
      <c r="N96" s="287">
        <f>'T. Generadora'!T93</f>
        <v>1</v>
      </c>
      <c r="O96" s="287">
        <f>'T. Generadora'!O93</f>
        <v>0</v>
      </c>
      <c r="P96" s="287">
        <f>'T. Generadora'!Q93</f>
        <v>0</v>
      </c>
      <c r="Q96" s="287">
        <f>'T. Generadora'!U93</f>
        <v>0</v>
      </c>
      <c r="R96" s="287">
        <f>'T. Generadora'!V93</f>
        <v>0</v>
      </c>
      <c r="S96" s="289">
        <f>+'Listas de precios Fase 1'!R95</f>
        <v>3140000</v>
      </c>
      <c r="T96" s="289">
        <f>+'Listas de precios Fase 1'!S95</f>
        <v>49062.5</v>
      </c>
      <c r="U96" s="285" t="str">
        <f>'Control Ventas'!D92</f>
        <v>X Vender</v>
      </c>
    </row>
    <row r="97" spans="1:21" ht="14.25" customHeight="1" x14ac:dyDescent="0.35">
      <c r="A97" s="285">
        <f>'T. Generadora'!A94</f>
        <v>92</v>
      </c>
      <c r="B97" s="285">
        <f>'T. Generadora'!B94</f>
        <v>1404</v>
      </c>
      <c r="C97" s="285">
        <f>+'T. Generadora'!C94</f>
        <v>1</v>
      </c>
      <c r="D97" s="285" t="str">
        <f>'T. Generadora'!D94</f>
        <v>Madison</v>
      </c>
      <c r="E97" s="285">
        <f>'T. Generadora'!E94</f>
        <v>14</v>
      </c>
      <c r="F97" s="286" t="str">
        <f>'T. Generadora'!G94</f>
        <v>4 M</v>
      </c>
      <c r="G97" s="286">
        <f>'T. Generadora'!H94</f>
        <v>59</v>
      </c>
      <c r="H97" s="286">
        <f>'T. Generadora'!I94</f>
        <v>13</v>
      </c>
      <c r="I97" s="286">
        <f>'T. Generadora'!J94</f>
        <v>0</v>
      </c>
      <c r="J97" s="286">
        <f>+'T. Generadora'!K94</f>
        <v>0</v>
      </c>
      <c r="K97" s="287">
        <f>'T. Generadora'!L94</f>
        <v>72</v>
      </c>
      <c r="L97" s="287">
        <f>'T. Generadora'!M94</f>
        <v>2</v>
      </c>
      <c r="M97" s="288">
        <f>'T. Generadora'!N94</f>
        <v>2</v>
      </c>
      <c r="N97" s="287">
        <f>'T. Generadora'!T94</f>
        <v>2</v>
      </c>
      <c r="O97" s="287">
        <f>'T. Generadora'!O94</f>
        <v>0</v>
      </c>
      <c r="P97" s="287">
        <f>'T. Generadora'!Q94</f>
        <v>0</v>
      </c>
      <c r="Q97" s="287">
        <f>'T. Generadora'!U94</f>
        <v>0</v>
      </c>
      <c r="R97" s="287">
        <f>'T. Generadora'!V94</f>
        <v>0</v>
      </c>
      <c r="S97" s="289">
        <f>+'Listas de precios Fase 1'!R96</f>
        <v>3390000</v>
      </c>
      <c r="T97" s="289">
        <f>+'Listas de precios Fase 1'!S96</f>
        <v>47083.333333333336</v>
      </c>
      <c r="U97" s="285" t="str">
        <f>'Control Ventas'!D93</f>
        <v>X Vender</v>
      </c>
    </row>
    <row r="98" spans="1:21" ht="14.25" customHeight="1" x14ac:dyDescent="0.35">
      <c r="A98" s="285">
        <f>'T. Generadora'!A95</f>
        <v>93</v>
      </c>
      <c r="B98" s="285">
        <f>'T. Generadora'!B95</f>
        <v>1405</v>
      </c>
      <c r="C98" s="285">
        <f>+'T. Generadora'!C95</f>
        <v>1</v>
      </c>
      <c r="D98" s="285" t="str">
        <f>'T. Generadora'!D95</f>
        <v>Madison</v>
      </c>
      <c r="E98" s="285">
        <f>'T. Generadora'!E95</f>
        <v>14</v>
      </c>
      <c r="F98" s="286" t="str">
        <f>'T. Generadora'!G95</f>
        <v>5 M</v>
      </c>
      <c r="G98" s="286">
        <f>'T. Generadora'!H95</f>
        <v>56</v>
      </c>
      <c r="H98" s="286">
        <f>'T. Generadora'!I95</f>
        <v>12</v>
      </c>
      <c r="I98" s="286">
        <f>'T. Generadora'!J95</f>
        <v>0</v>
      </c>
      <c r="J98" s="286">
        <f>+'T. Generadora'!K95</f>
        <v>0</v>
      </c>
      <c r="K98" s="287">
        <f>'T. Generadora'!L95</f>
        <v>68</v>
      </c>
      <c r="L98" s="287">
        <f>'T. Generadora'!M95</f>
        <v>2</v>
      </c>
      <c r="M98" s="288">
        <f>'T. Generadora'!N95</f>
        <v>2</v>
      </c>
      <c r="N98" s="287">
        <f>'T. Generadora'!T95</f>
        <v>1</v>
      </c>
      <c r="O98" s="287">
        <f>'T. Generadora'!O95</f>
        <v>0</v>
      </c>
      <c r="P98" s="287">
        <f>'T. Generadora'!Q95</f>
        <v>0</v>
      </c>
      <c r="Q98" s="287">
        <f>'T. Generadora'!U95</f>
        <v>0</v>
      </c>
      <c r="R98" s="287">
        <f>'T. Generadora'!V95</f>
        <v>0</v>
      </c>
      <c r="S98" s="289">
        <f>+'Listas de precios Fase 1'!R97</f>
        <v>3280000</v>
      </c>
      <c r="T98" s="289">
        <f>+'Listas de precios Fase 1'!S97</f>
        <v>48235.294117647056</v>
      </c>
      <c r="U98" s="285" t="str">
        <f>'Control Ventas'!D94</f>
        <v>X Vender</v>
      </c>
    </row>
    <row r="99" spans="1:21" ht="14.25" customHeight="1" x14ac:dyDescent="0.35">
      <c r="A99" s="285">
        <f>'T. Generadora'!A96</f>
        <v>94</v>
      </c>
      <c r="B99" s="285">
        <f>'T. Generadora'!B96</f>
        <v>1406</v>
      </c>
      <c r="C99" s="285">
        <f>+'T. Generadora'!C96</f>
        <v>1</v>
      </c>
      <c r="D99" s="285" t="str">
        <f>'T. Generadora'!D96</f>
        <v>Madison</v>
      </c>
      <c r="E99" s="285">
        <f>'T. Generadora'!E96</f>
        <v>14</v>
      </c>
      <c r="F99" s="286" t="str">
        <f>'T. Generadora'!G96</f>
        <v>6 M</v>
      </c>
      <c r="G99" s="286">
        <f>'T. Generadora'!H96</f>
        <v>52</v>
      </c>
      <c r="H99" s="286">
        <f>'T. Generadora'!I96</f>
        <v>7</v>
      </c>
      <c r="I99" s="286">
        <f>'T. Generadora'!J96</f>
        <v>0</v>
      </c>
      <c r="J99" s="286">
        <f>+'T. Generadora'!K96</f>
        <v>0</v>
      </c>
      <c r="K99" s="287">
        <f>'T. Generadora'!L96</f>
        <v>59</v>
      </c>
      <c r="L99" s="287">
        <f>'T. Generadora'!M96</f>
        <v>2</v>
      </c>
      <c r="M99" s="288">
        <f>'T. Generadora'!N96</f>
        <v>2</v>
      </c>
      <c r="N99" s="287">
        <f>'T. Generadora'!T96</f>
        <v>1</v>
      </c>
      <c r="O99" s="287">
        <f>'T. Generadora'!O96</f>
        <v>0</v>
      </c>
      <c r="P99" s="287">
        <f>'T. Generadora'!Q96</f>
        <v>0</v>
      </c>
      <c r="Q99" s="287">
        <f>'T. Generadora'!U96</f>
        <v>0</v>
      </c>
      <c r="R99" s="287">
        <f>'T. Generadora'!V96</f>
        <v>0</v>
      </c>
      <c r="S99" s="289">
        <f>+'Listas de precios Fase 1'!R98</f>
        <v>2980000</v>
      </c>
      <c r="T99" s="289">
        <f>+'Listas de precios Fase 1'!S98</f>
        <v>50508.47457627119</v>
      </c>
      <c r="U99" s="285" t="str">
        <f>'Control Ventas'!D95</f>
        <v>X Vender</v>
      </c>
    </row>
    <row r="100" spans="1:21" ht="14.25" customHeight="1" x14ac:dyDescent="0.35">
      <c r="A100" s="285">
        <f>'T. Generadora'!A97</f>
        <v>95</v>
      </c>
      <c r="B100" s="285">
        <f>'T. Generadora'!B97</f>
        <v>1407</v>
      </c>
      <c r="C100" s="285">
        <f>+'T. Generadora'!C97</f>
        <v>1</v>
      </c>
      <c r="D100" s="285" t="str">
        <f>'T. Generadora'!D97</f>
        <v>Madison</v>
      </c>
      <c r="E100" s="285">
        <f>'T. Generadora'!E97</f>
        <v>14</v>
      </c>
      <c r="F100" s="286" t="str">
        <f>'T. Generadora'!G97</f>
        <v>7 M</v>
      </c>
      <c r="G100" s="286">
        <f>'T. Generadora'!H97</f>
        <v>64</v>
      </c>
      <c r="H100" s="286">
        <f>'T. Generadora'!I97</f>
        <v>7</v>
      </c>
      <c r="I100" s="286">
        <f>'T. Generadora'!J97</f>
        <v>0</v>
      </c>
      <c r="J100" s="286">
        <f>+'T. Generadora'!K97</f>
        <v>0</v>
      </c>
      <c r="K100" s="287">
        <f>'T. Generadora'!L97</f>
        <v>71</v>
      </c>
      <c r="L100" s="287">
        <f>'T. Generadora'!M97</f>
        <v>2</v>
      </c>
      <c r="M100" s="288">
        <f>'T. Generadora'!N97</f>
        <v>2</v>
      </c>
      <c r="N100" s="287">
        <f>'T. Generadora'!T97</f>
        <v>2</v>
      </c>
      <c r="O100" s="287">
        <f>'T. Generadora'!O97</f>
        <v>0</v>
      </c>
      <c r="P100" s="287">
        <f>'T. Generadora'!Q97</f>
        <v>0</v>
      </c>
      <c r="Q100" s="287">
        <f>'T. Generadora'!U97</f>
        <v>0</v>
      </c>
      <c r="R100" s="287">
        <f>'T. Generadora'!V97</f>
        <v>0</v>
      </c>
      <c r="S100" s="289">
        <f>+'Listas de precios Fase 1'!R99</f>
        <v>3370000</v>
      </c>
      <c r="T100" s="289">
        <f>+'Listas de precios Fase 1'!S99</f>
        <v>47464.788732394365</v>
      </c>
      <c r="U100" s="285" t="str">
        <f>'Control Ventas'!D96</f>
        <v>X Vender</v>
      </c>
    </row>
    <row r="101" spans="1:21" ht="14.25" customHeight="1" x14ac:dyDescent="0.35">
      <c r="A101" s="285">
        <f>'T. Generadora'!A98</f>
        <v>96</v>
      </c>
      <c r="B101" s="285">
        <f>'T. Generadora'!B98</f>
        <v>1408</v>
      </c>
      <c r="C101" s="285">
        <f>+'T. Generadora'!C98</f>
        <v>1</v>
      </c>
      <c r="D101" s="285" t="str">
        <f>'T. Generadora'!D98</f>
        <v>Madison</v>
      </c>
      <c r="E101" s="285">
        <f>'T. Generadora'!E98</f>
        <v>14</v>
      </c>
      <c r="F101" s="286" t="str">
        <f>'T. Generadora'!G98</f>
        <v>8 M</v>
      </c>
      <c r="G101" s="286">
        <f>'T. Generadora'!H98</f>
        <v>34</v>
      </c>
      <c r="H101" s="286">
        <f>'T. Generadora'!I98</f>
        <v>3</v>
      </c>
      <c r="I101" s="286">
        <f>'T. Generadora'!J98</f>
        <v>0</v>
      </c>
      <c r="J101" s="286">
        <f>+'T. Generadora'!K98</f>
        <v>0</v>
      </c>
      <c r="K101" s="287">
        <f>'T. Generadora'!L98</f>
        <v>37</v>
      </c>
      <c r="L101" s="287">
        <f>'T. Generadora'!M98</f>
        <v>1</v>
      </c>
      <c r="M101" s="288">
        <f>'T. Generadora'!N98</f>
        <v>1</v>
      </c>
      <c r="N101" s="287">
        <f>'T. Generadora'!T98</f>
        <v>1</v>
      </c>
      <c r="O101" s="287">
        <f>'T. Generadora'!O98</f>
        <v>0</v>
      </c>
      <c r="P101" s="287">
        <f>'T. Generadora'!Q98</f>
        <v>0</v>
      </c>
      <c r="Q101" s="287">
        <f>'T. Generadora'!U98</f>
        <v>0</v>
      </c>
      <c r="R101" s="287">
        <f>'T. Generadora'!V98</f>
        <v>0</v>
      </c>
      <c r="S101" s="289">
        <f>+'Listas de precios Fase 1'!R100</f>
        <v>2030000</v>
      </c>
      <c r="T101" s="289">
        <f>+'Listas de precios Fase 1'!S100</f>
        <v>54864.864864864867</v>
      </c>
      <c r="U101" s="285" t="str">
        <f>'Control Ventas'!D97</f>
        <v>X Vender</v>
      </c>
    </row>
    <row r="102" spans="1:21" ht="14.25" customHeight="1" x14ac:dyDescent="0.35">
      <c r="A102" s="285">
        <f>'T. Generadora'!A99</f>
        <v>97</v>
      </c>
      <c r="B102" s="285">
        <f>'T. Generadora'!B99</f>
        <v>1501</v>
      </c>
      <c r="C102" s="285">
        <f>+'T. Generadora'!C99</f>
        <v>1</v>
      </c>
      <c r="D102" s="285" t="str">
        <f>'T. Generadora'!D99</f>
        <v>Madison</v>
      </c>
      <c r="E102" s="285">
        <f>'T. Generadora'!E99</f>
        <v>15</v>
      </c>
      <c r="F102" s="286" t="str">
        <f>'T. Generadora'!G99</f>
        <v>1 M</v>
      </c>
      <c r="G102" s="286">
        <f>'T. Generadora'!H99</f>
        <v>30</v>
      </c>
      <c r="H102" s="286">
        <f>'T. Generadora'!I99</f>
        <v>5</v>
      </c>
      <c r="I102" s="286">
        <f>'T. Generadora'!J99</f>
        <v>0</v>
      </c>
      <c r="J102" s="286">
        <f>+'T. Generadora'!K99</f>
        <v>0</v>
      </c>
      <c r="K102" s="287">
        <f>'T. Generadora'!L99</f>
        <v>35</v>
      </c>
      <c r="L102" s="287">
        <f>'T. Generadora'!M99</f>
        <v>1</v>
      </c>
      <c r="M102" s="288">
        <f>'T. Generadora'!N99</f>
        <v>1</v>
      </c>
      <c r="N102" s="287">
        <f>'T. Generadora'!T99</f>
        <v>1</v>
      </c>
      <c r="O102" s="287">
        <f>'T. Generadora'!O99</f>
        <v>0</v>
      </c>
      <c r="P102" s="287">
        <f>'T. Generadora'!Q99</f>
        <v>0</v>
      </c>
      <c r="Q102" s="287">
        <f>'T. Generadora'!U99</f>
        <v>0</v>
      </c>
      <c r="R102" s="287">
        <f>'T. Generadora'!V99</f>
        <v>0</v>
      </c>
      <c r="S102" s="289">
        <f>+'Listas de precios Fase 1'!R101</f>
        <v>1930000</v>
      </c>
      <c r="T102" s="289">
        <f>+'Listas de precios Fase 1'!S101</f>
        <v>55142.857142857145</v>
      </c>
      <c r="U102" s="285" t="str">
        <f>'Control Ventas'!D98</f>
        <v>X Vender</v>
      </c>
    </row>
    <row r="103" spans="1:21" ht="14.25" customHeight="1" x14ac:dyDescent="0.35">
      <c r="A103" s="285">
        <f>'T. Generadora'!A100</f>
        <v>98</v>
      </c>
      <c r="B103" s="285">
        <f>'T. Generadora'!B100</f>
        <v>1502</v>
      </c>
      <c r="C103" s="285">
        <f>+'T. Generadora'!C100</f>
        <v>1</v>
      </c>
      <c r="D103" s="285" t="str">
        <f>'T. Generadora'!D100</f>
        <v>Madison</v>
      </c>
      <c r="E103" s="285">
        <f>'T. Generadora'!E100</f>
        <v>15</v>
      </c>
      <c r="F103" s="286" t="str">
        <f>'T. Generadora'!G100</f>
        <v>2 M</v>
      </c>
      <c r="G103" s="286">
        <f>'T. Generadora'!H100</f>
        <v>59</v>
      </c>
      <c r="H103" s="286">
        <f>'T. Generadora'!I100</f>
        <v>8</v>
      </c>
      <c r="I103" s="286">
        <f>'T. Generadora'!J100</f>
        <v>0</v>
      </c>
      <c r="J103" s="286">
        <f>+'T. Generadora'!K100</f>
        <v>0</v>
      </c>
      <c r="K103" s="287">
        <f>'T. Generadora'!L100</f>
        <v>67</v>
      </c>
      <c r="L103" s="287">
        <f>'T. Generadora'!M100</f>
        <v>2</v>
      </c>
      <c r="M103" s="288">
        <f>'T. Generadora'!N100</f>
        <v>2</v>
      </c>
      <c r="N103" s="287">
        <f>'T. Generadora'!T100</f>
        <v>1</v>
      </c>
      <c r="O103" s="287">
        <f>'T. Generadora'!O100</f>
        <v>0</v>
      </c>
      <c r="P103" s="287">
        <f>'T. Generadora'!Q100</f>
        <v>0</v>
      </c>
      <c r="Q103" s="287">
        <f>'T. Generadora'!U100</f>
        <v>0</v>
      </c>
      <c r="R103" s="287">
        <f>'T. Generadora'!V100</f>
        <v>0</v>
      </c>
      <c r="S103" s="289">
        <f>+'Listas de precios Fase 1'!R102</f>
        <v>3280000</v>
      </c>
      <c r="T103" s="289">
        <f>+'Listas de precios Fase 1'!S102</f>
        <v>48955.223880597012</v>
      </c>
      <c r="U103" s="285" t="str">
        <f>'Control Ventas'!D99</f>
        <v>X Vender</v>
      </c>
    </row>
    <row r="104" spans="1:21" ht="14.25" customHeight="1" x14ac:dyDescent="0.35">
      <c r="A104" s="285">
        <f>'T. Generadora'!A101</f>
        <v>99</v>
      </c>
      <c r="B104" s="285">
        <f>'T. Generadora'!B101</f>
        <v>1503</v>
      </c>
      <c r="C104" s="285">
        <f>+'T. Generadora'!C101</f>
        <v>1</v>
      </c>
      <c r="D104" s="285" t="str">
        <f>'T. Generadora'!D101</f>
        <v>Madison</v>
      </c>
      <c r="E104" s="285">
        <f>'T. Generadora'!E101</f>
        <v>15</v>
      </c>
      <c r="F104" s="286" t="str">
        <f>'T. Generadora'!G101</f>
        <v>3 M</v>
      </c>
      <c r="G104" s="286">
        <f>'T. Generadora'!H101</f>
        <v>57</v>
      </c>
      <c r="H104" s="286">
        <f>'T. Generadora'!I101</f>
        <v>7</v>
      </c>
      <c r="I104" s="286">
        <f>'T. Generadora'!J101</f>
        <v>0</v>
      </c>
      <c r="J104" s="286">
        <f>+'T. Generadora'!K101</f>
        <v>0</v>
      </c>
      <c r="K104" s="287">
        <f>'T. Generadora'!L101</f>
        <v>64</v>
      </c>
      <c r="L104" s="287">
        <f>'T. Generadora'!M101</f>
        <v>2</v>
      </c>
      <c r="M104" s="288">
        <f>'T. Generadora'!N101</f>
        <v>2</v>
      </c>
      <c r="N104" s="287">
        <f>'T. Generadora'!T101</f>
        <v>1</v>
      </c>
      <c r="O104" s="287">
        <f>'T. Generadora'!O101</f>
        <v>0</v>
      </c>
      <c r="P104" s="287">
        <f>'T. Generadora'!Q101</f>
        <v>0</v>
      </c>
      <c r="Q104" s="287">
        <f>'T. Generadora'!U101</f>
        <v>0</v>
      </c>
      <c r="R104" s="287">
        <f>'T. Generadora'!V101</f>
        <v>0</v>
      </c>
      <c r="S104" s="289">
        <f>+'Listas de precios Fase 1'!R103</f>
        <v>3170000</v>
      </c>
      <c r="T104" s="289">
        <f>+'Listas de precios Fase 1'!S103</f>
        <v>49531.25</v>
      </c>
      <c r="U104" s="285" t="str">
        <f>'Control Ventas'!D100</f>
        <v>X Vender</v>
      </c>
    </row>
    <row r="105" spans="1:21" ht="14.25" customHeight="1" x14ac:dyDescent="0.35">
      <c r="A105" s="285">
        <f>'T. Generadora'!A102</f>
        <v>100</v>
      </c>
      <c r="B105" s="285">
        <f>'T. Generadora'!B102</f>
        <v>1504</v>
      </c>
      <c r="C105" s="285">
        <f>+'T. Generadora'!C102</f>
        <v>1</v>
      </c>
      <c r="D105" s="285" t="str">
        <f>'T. Generadora'!D102</f>
        <v>Madison</v>
      </c>
      <c r="E105" s="285">
        <f>'T. Generadora'!E102</f>
        <v>15</v>
      </c>
      <c r="F105" s="286" t="str">
        <f>'T. Generadora'!G102</f>
        <v>4 M</v>
      </c>
      <c r="G105" s="286">
        <f>'T. Generadora'!H102</f>
        <v>59</v>
      </c>
      <c r="H105" s="286">
        <f>'T. Generadora'!I102</f>
        <v>13</v>
      </c>
      <c r="I105" s="286">
        <f>'T. Generadora'!J102</f>
        <v>0</v>
      </c>
      <c r="J105" s="286">
        <f>+'T. Generadora'!K102</f>
        <v>0</v>
      </c>
      <c r="K105" s="287">
        <f>'T. Generadora'!L102</f>
        <v>72</v>
      </c>
      <c r="L105" s="287">
        <f>'T. Generadora'!M102</f>
        <v>2</v>
      </c>
      <c r="M105" s="288">
        <f>'T. Generadora'!N102</f>
        <v>2</v>
      </c>
      <c r="N105" s="287">
        <f>'T. Generadora'!T102</f>
        <v>2</v>
      </c>
      <c r="O105" s="287">
        <f>'T. Generadora'!O102</f>
        <v>0</v>
      </c>
      <c r="P105" s="287">
        <f>'T. Generadora'!Q102</f>
        <v>0</v>
      </c>
      <c r="Q105" s="287">
        <f>'T. Generadora'!U102</f>
        <v>0</v>
      </c>
      <c r="R105" s="287">
        <f>'T. Generadora'!V102</f>
        <v>0</v>
      </c>
      <c r="S105" s="289">
        <f>+'Listas de precios Fase 1'!R104</f>
        <v>3420000</v>
      </c>
      <c r="T105" s="289">
        <f>+'Listas de precios Fase 1'!S104</f>
        <v>47500</v>
      </c>
      <c r="U105" s="285" t="str">
        <f>'Control Ventas'!D101</f>
        <v>X Vender</v>
      </c>
    </row>
    <row r="106" spans="1:21" ht="14.25" customHeight="1" x14ac:dyDescent="0.35">
      <c r="A106" s="285">
        <f>'T. Generadora'!A103</f>
        <v>101</v>
      </c>
      <c r="B106" s="285">
        <f>'T. Generadora'!B103</f>
        <v>1505</v>
      </c>
      <c r="C106" s="285">
        <f>+'T. Generadora'!C103</f>
        <v>1</v>
      </c>
      <c r="D106" s="285" t="str">
        <f>'T. Generadora'!D103</f>
        <v>Madison</v>
      </c>
      <c r="E106" s="285">
        <f>'T. Generadora'!E103</f>
        <v>15</v>
      </c>
      <c r="F106" s="286" t="str">
        <f>'T. Generadora'!G103</f>
        <v>5 M</v>
      </c>
      <c r="G106" s="286">
        <f>'T. Generadora'!H103</f>
        <v>56</v>
      </c>
      <c r="H106" s="286">
        <f>'T. Generadora'!I103</f>
        <v>12</v>
      </c>
      <c r="I106" s="286">
        <f>'T. Generadora'!J103</f>
        <v>0</v>
      </c>
      <c r="J106" s="286">
        <f>+'T. Generadora'!K103</f>
        <v>0</v>
      </c>
      <c r="K106" s="287">
        <f>'T. Generadora'!L103</f>
        <v>68</v>
      </c>
      <c r="L106" s="287">
        <f>'T. Generadora'!M103</f>
        <v>2</v>
      </c>
      <c r="M106" s="288">
        <f>'T. Generadora'!N103</f>
        <v>2</v>
      </c>
      <c r="N106" s="287">
        <f>'T. Generadora'!T103</f>
        <v>1</v>
      </c>
      <c r="O106" s="287">
        <f>'T. Generadora'!O103</f>
        <v>0</v>
      </c>
      <c r="P106" s="287">
        <f>'T. Generadora'!Q103</f>
        <v>0</v>
      </c>
      <c r="Q106" s="287">
        <f>'T. Generadora'!U103</f>
        <v>0</v>
      </c>
      <c r="R106" s="287">
        <f>'T. Generadora'!V103</f>
        <v>0</v>
      </c>
      <c r="S106" s="289">
        <f>+'Listas de precios Fase 1'!R105</f>
        <v>3310000</v>
      </c>
      <c r="T106" s="289">
        <f>+'Listas de precios Fase 1'!S105</f>
        <v>48676.470588235294</v>
      </c>
      <c r="U106" s="285" t="str">
        <f>'Control Ventas'!D102</f>
        <v>X Vender</v>
      </c>
    </row>
    <row r="107" spans="1:21" ht="14.25" customHeight="1" x14ac:dyDescent="0.35">
      <c r="A107" s="285">
        <f>'T. Generadora'!A104</f>
        <v>102</v>
      </c>
      <c r="B107" s="285">
        <f>'T. Generadora'!B104</f>
        <v>1506</v>
      </c>
      <c r="C107" s="285">
        <f>+'T. Generadora'!C104</f>
        <v>1</v>
      </c>
      <c r="D107" s="285" t="str">
        <f>'T. Generadora'!D104</f>
        <v>Madison</v>
      </c>
      <c r="E107" s="285">
        <f>'T. Generadora'!E104</f>
        <v>15</v>
      </c>
      <c r="F107" s="286" t="str">
        <f>'T. Generadora'!G104</f>
        <v>6 M</v>
      </c>
      <c r="G107" s="286">
        <f>'T. Generadora'!H104</f>
        <v>52</v>
      </c>
      <c r="H107" s="286">
        <f>'T. Generadora'!I104</f>
        <v>7</v>
      </c>
      <c r="I107" s="286">
        <f>'T. Generadora'!J104</f>
        <v>0</v>
      </c>
      <c r="J107" s="286">
        <f>+'T. Generadora'!K104</f>
        <v>0</v>
      </c>
      <c r="K107" s="287">
        <f>'T. Generadora'!L104</f>
        <v>59</v>
      </c>
      <c r="L107" s="287">
        <f>'T. Generadora'!M104</f>
        <v>2</v>
      </c>
      <c r="M107" s="288">
        <f>'T. Generadora'!N104</f>
        <v>2</v>
      </c>
      <c r="N107" s="287">
        <f>'T. Generadora'!T104</f>
        <v>1</v>
      </c>
      <c r="O107" s="287">
        <f>'T. Generadora'!O104</f>
        <v>0</v>
      </c>
      <c r="P107" s="287">
        <f>'T. Generadora'!Q104</f>
        <v>0</v>
      </c>
      <c r="Q107" s="287">
        <f>'T. Generadora'!U104</f>
        <v>0</v>
      </c>
      <c r="R107" s="287">
        <f>'T. Generadora'!V104</f>
        <v>0</v>
      </c>
      <c r="S107" s="289">
        <f>+'Listas de precios Fase 1'!R106</f>
        <v>3010000</v>
      </c>
      <c r="T107" s="289">
        <f>+'Listas de precios Fase 1'!S106</f>
        <v>51016.949152542373</v>
      </c>
      <c r="U107" s="285" t="str">
        <f>'Control Ventas'!D103</f>
        <v>X Vender</v>
      </c>
    </row>
    <row r="108" spans="1:21" ht="14.25" customHeight="1" x14ac:dyDescent="0.35">
      <c r="A108" s="285">
        <f>'T. Generadora'!A105</f>
        <v>103</v>
      </c>
      <c r="B108" s="285">
        <f>'T. Generadora'!B105</f>
        <v>1507</v>
      </c>
      <c r="C108" s="285">
        <f>+'T. Generadora'!C105</f>
        <v>1</v>
      </c>
      <c r="D108" s="285" t="str">
        <f>'T. Generadora'!D105</f>
        <v>Madison</v>
      </c>
      <c r="E108" s="285">
        <f>'T. Generadora'!E105</f>
        <v>15</v>
      </c>
      <c r="F108" s="286" t="str">
        <f>'T. Generadora'!G105</f>
        <v>7 M</v>
      </c>
      <c r="G108" s="286">
        <f>'T. Generadora'!H105</f>
        <v>64</v>
      </c>
      <c r="H108" s="286">
        <f>'T. Generadora'!I105</f>
        <v>7</v>
      </c>
      <c r="I108" s="286">
        <f>'T. Generadora'!J105</f>
        <v>0</v>
      </c>
      <c r="J108" s="286">
        <f>+'T. Generadora'!K105</f>
        <v>0</v>
      </c>
      <c r="K108" s="287">
        <f>'T. Generadora'!L105</f>
        <v>71</v>
      </c>
      <c r="L108" s="287">
        <f>'T. Generadora'!M105</f>
        <v>2</v>
      </c>
      <c r="M108" s="288">
        <f>'T. Generadora'!N105</f>
        <v>2</v>
      </c>
      <c r="N108" s="287">
        <f>'T. Generadora'!T105</f>
        <v>2</v>
      </c>
      <c r="O108" s="287">
        <f>'T. Generadora'!O105</f>
        <v>0</v>
      </c>
      <c r="P108" s="287">
        <f>'T. Generadora'!Q105</f>
        <v>0</v>
      </c>
      <c r="Q108" s="287">
        <f>'T. Generadora'!U105</f>
        <v>0</v>
      </c>
      <c r="R108" s="287">
        <f>'T. Generadora'!V105</f>
        <v>0</v>
      </c>
      <c r="S108" s="289">
        <f>+'Listas de precios Fase 1'!R107</f>
        <v>3400000</v>
      </c>
      <c r="T108" s="289">
        <f>+'Listas de precios Fase 1'!S107</f>
        <v>47887.32394366197</v>
      </c>
      <c r="U108" s="285" t="str">
        <f>'Control Ventas'!D104</f>
        <v>X Vender</v>
      </c>
    </row>
    <row r="109" spans="1:21" ht="14.25" customHeight="1" x14ac:dyDescent="0.35">
      <c r="A109" s="285">
        <f>'T. Generadora'!A106</f>
        <v>104</v>
      </c>
      <c r="B109" s="285">
        <f>'T. Generadora'!B106</f>
        <v>1508</v>
      </c>
      <c r="C109" s="285">
        <f>+'T. Generadora'!C106</f>
        <v>1</v>
      </c>
      <c r="D109" s="285" t="str">
        <f>'T. Generadora'!D106</f>
        <v>Madison</v>
      </c>
      <c r="E109" s="285">
        <f>'T. Generadora'!E106</f>
        <v>15</v>
      </c>
      <c r="F109" s="286" t="str">
        <f>'T. Generadora'!G106</f>
        <v>8 M</v>
      </c>
      <c r="G109" s="286">
        <f>'T. Generadora'!H106</f>
        <v>34</v>
      </c>
      <c r="H109" s="286">
        <f>'T. Generadora'!I106</f>
        <v>3</v>
      </c>
      <c r="I109" s="286">
        <f>'T. Generadora'!J106</f>
        <v>0</v>
      </c>
      <c r="J109" s="286">
        <f>+'T. Generadora'!K106</f>
        <v>0</v>
      </c>
      <c r="K109" s="287">
        <f>'T. Generadora'!L106</f>
        <v>37</v>
      </c>
      <c r="L109" s="287">
        <f>'T. Generadora'!M106</f>
        <v>1</v>
      </c>
      <c r="M109" s="288">
        <f>'T. Generadora'!N106</f>
        <v>1</v>
      </c>
      <c r="N109" s="287">
        <f>'T. Generadora'!T106</f>
        <v>1</v>
      </c>
      <c r="O109" s="287">
        <f>'T. Generadora'!O106</f>
        <v>0</v>
      </c>
      <c r="P109" s="287">
        <f>'T. Generadora'!Q106</f>
        <v>0</v>
      </c>
      <c r="Q109" s="287">
        <f>'T. Generadora'!U106</f>
        <v>0</v>
      </c>
      <c r="R109" s="287">
        <f>'T. Generadora'!V106</f>
        <v>0</v>
      </c>
      <c r="S109" s="289">
        <f>+'Listas de precios Fase 1'!R108</f>
        <v>2050000</v>
      </c>
      <c r="T109" s="289">
        <f>+'Listas de precios Fase 1'!S108</f>
        <v>55405.405405405407</v>
      </c>
      <c r="U109" s="285" t="str">
        <f>'Control Ventas'!D105</f>
        <v>X Vender</v>
      </c>
    </row>
    <row r="110" spans="1:21" ht="14.25" customHeight="1" x14ac:dyDescent="0.35">
      <c r="A110" s="285">
        <f>'T. Generadora'!A107</f>
        <v>105</v>
      </c>
      <c r="B110" s="285">
        <f>'T. Generadora'!B107</f>
        <v>1601</v>
      </c>
      <c r="C110" s="285">
        <f>+'T. Generadora'!C107</f>
        <v>1</v>
      </c>
      <c r="D110" s="285" t="str">
        <f>'T. Generadora'!D107</f>
        <v>Madison</v>
      </c>
      <c r="E110" s="285">
        <f>'T. Generadora'!E107</f>
        <v>16</v>
      </c>
      <c r="F110" s="286" t="str">
        <f>'T. Generadora'!G107</f>
        <v>1 M</v>
      </c>
      <c r="G110" s="286">
        <f>'T. Generadora'!H107</f>
        <v>30</v>
      </c>
      <c r="H110" s="286">
        <f>'T. Generadora'!I107</f>
        <v>5</v>
      </c>
      <c r="I110" s="286">
        <f>'T. Generadora'!J107</f>
        <v>0</v>
      </c>
      <c r="J110" s="286">
        <f>+'T. Generadora'!K107</f>
        <v>0</v>
      </c>
      <c r="K110" s="287">
        <f>'T. Generadora'!L107</f>
        <v>35</v>
      </c>
      <c r="L110" s="287">
        <f>'T. Generadora'!M107</f>
        <v>1</v>
      </c>
      <c r="M110" s="288">
        <f>'T. Generadora'!N107</f>
        <v>1</v>
      </c>
      <c r="N110" s="287">
        <f>'T. Generadora'!T107</f>
        <v>1</v>
      </c>
      <c r="O110" s="287">
        <f>'T. Generadora'!O107</f>
        <v>0</v>
      </c>
      <c r="P110" s="287">
        <f>'T. Generadora'!Q107</f>
        <v>0</v>
      </c>
      <c r="Q110" s="287">
        <f>'T. Generadora'!U107</f>
        <v>0</v>
      </c>
      <c r="R110" s="287">
        <f>'T. Generadora'!V107</f>
        <v>0</v>
      </c>
      <c r="S110" s="289">
        <f>+'Listas de precios Fase 1'!R109</f>
        <v>1940000</v>
      </c>
      <c r="T110" s="289">
        <f>+'Listas de precios Fase 1'!S109</f>
        <v>55428.571428571428</v>
      </c>
      <c r="U110" s="285" t="str">
        <f>'Control Ventas'!D106</f>
        <v>X Vender</v>
      </c>
    </row>
    <row r="111" spans="1:21" ht="14.25" customHeight="1" x14ac:dyDescent="0.35">
      <c r="A111" s="285">
        <f>'T. Generadora'!A108</f>
        <v>106</v>
      </c>
      <c r="B111" s="285">
        <f>'T. Generadora'!B108</f>
        <v>1602</v>
      </c>
      <c r="C111" s="285">
        <f>+'T. Generadora'!C108</f>
        <v>1</v>
      </c>
      <c r="D111" s="285" t="str">
        <f>'T. Generadora'!D108</f>
        <v>Madison</v>
      </c>
      <c r="E111" s="285">
        <f>'T. Generadora'!E108</f>
        <v>16</v>
      </c>
      <c r="F111" s="286" t="str">
        <f>'T. Generadora'!G108</f>
        <v>2 M</v>
      </c>
      <c r="G111" s="286">
        <f>'T. Generadora'!H108</f>
        <v>59</v>
      </c>
      <c r="H111" s="286">
        <f>'T. Generadora'!I108</f>
        <v>8</v>
      </c>
      <c r="I111" s="286">
        <f>'T. Generadora'!J108</f>
        <v>0</v>
      </c>
      <c r="J111" s="286">
        <f>+'T. Generadora'!K108</f>
        <v>0</v>
      </c>
      <c r="K111" s="287">
        <f>'T. Generadora'!L108</f>
        <v>67</v>
      </c>
      <c r="L111" s="287">
        <f>'T. Generadora'!M108</f>
        <v>2</v>
      </c>
      <c r="M111" s="288">
        <f>'T. Generadora'!N108</f>
        <v>2</v>
      </c>
      <c r="N111" s="287">
        <f>'T. Generadora'!T108</f>
        <v>1</v>
      </c>
      <c r="O111" s="287">
        <f>'T. Generadora'!O108</f>
        <v>0</v>
      </c>
      <c r="P111" s="287">
        <f>'T. Generadora'!Q108</f>
        <v>0</v>
      </c>
      <c r="Q111" s="287">
        <f>'T. Generadora'!U108</f>
        <v>0</v>
      </c>
      <c r="R111" s="287">
        <f>'T. Generadora'!V108</f>
        <v>0</v>
      </c>
      <c r="S111" s="289">
        <f>+'Listas de precios Fase 1'!R110</f>
        <v>3310000</v>
      </c>
      <c r="T111" s="289">
        <f>+'Listas de precios Fase 1'!S110</f>
        <v>49402.985074626864</v>
      </c>
      <c r="U111" s="285" t="str">
        <f>'Control Ventas'!D107</f>
        <v>X Vender</v>
      </c>
    </row>
    <row r="112" spans="1:21" ht="14.25" customHeight="1" x14ac:dyDescent="0.35">
      <c r="A112" s="285">
        <f>'T. Generadora'!A109</f>
        <v>107</v>
      </c>
      <c r="B112" s="285">
        <f>'T. Generadora'!B109</f>
        <v>1603</v>
      </c>
      <c r="C112" s="285">
        <f>+'T. Generadora'!C109</f>
        <v>1</v>
      </c>
      <c r="D112" s="285" t="str">
        <f>'T. Generadora'!D109</f>
        <v>Madison</v>
      </c>
      <c r="E112" s="285">
        <f>'T. Generadora'!E109</f>
        <v>16</v>
      </c>
      <c r="F112" s="286" t="str">
        <f>'T. Generadora'!G109</f>
        <v>3 M</v>
      </c>
      <c r="G112" s="286">
        <f>'T. Generadora'!H109</f>
        <v>57</v>
      </c>
      <c r="H112" s="286">
        <f>'T. Generadora'!I109</f>
        <v>7</v>
      </c>
      <c r="I112" s="286">
        <f>'T. Generadora'!J109</f>
        <v>0</v>
      </c>
      <c r="J112" s="286">
        <f>+'T. Generadora'!K109</f>
        <v>0</v>
      </c>
      <c r="K112" s="287">
        <f>'T. Generadora'!L109</f>
        <v>64</v>
      </c>
      <c r="L112" s="287">
        <f>'T. Generadora'!M109</f>
        <v>2</v>
      </c>
      <c r="M112" s="288">
        <f>'T. Generadora'!N109</f>
        <v>2</v>
      </c>
      <c r="N112" s="287">
        <f>'T. Generadora'!T109</f>
        <v>1</v>
      </c>
      <c r="O112" s="287">
        <f>'T. Generadora'!O109</f>
        <v>0</v>
      </c>
      <c r="P112" s="287">
        <f>'T. Generadora'!Q109</f>
        <v>0</v>
      </c>
      <c r="Q112" s="287">
        <f>'T. Generadora'!U109</f>
        <v>0</v>
      </c>
      <c r="R112" s="287">
        <f>'T. Generadora'!V109</f>
        <v>0</v>
      </c>
      <c r="S112" s="289">
        <f>+'Listas de precios Fase 1'!R111</f>
        <v>3200000</v>
      </c>
      <c r="T112" s="289">
        <f>+'Listas de precios Fase 1'!S111</f>
        <v>50000</v>
      </c>
      <c r="U112" s="285" t="str">
        <f>'Control Ventas'!D108</f>
        <v>X Vender</v>
      </c>
    </row>
    <row r="113" spans="1:21" ht="14.25" customHeight="1" x14ac:dyDescent="0.35">
      <c r="A113" s="285">
        <f>'T. Generadora'!A110</f>
        <v>108</v>
      </c>
      <c r="B113" s="285">
        <f>'T. Generadora'!B110</f>
        <v>1604</v>
      </c>
      <c r="C113" s="285">
        <f>+'T. Generadora'!C110</f>
        <v>1</v>
      </c>
      <c r="D113" s="285" t="str">
        <f>'T. Generadora'!D110</f>
        <v>Madison</v>
      </c>
      <c r="E113" s="285">
        <f>'T. Generadora'!E110</f>
        <v>16</v>
      </c>
      <c r="F113" s="286" t="str">
        <f>'T. Generadora'!G110</f>
        <v>4 M</v>
      </c>
      <c r="G113" s="286">
        <f>'T. Generadora'!H110</f>
        <v>59</v>
      </c>
      <c r="H113" s="286">
        <f>'T. Generadora'!I110</f>
        <v>13</v>
      </c>
      <c r="I113" s="286">
        <f>'T. Generadora'!J110</f>
        <v>0</v>
      </c>
      <c r="J113" s="286">
        <f>+'T. Generadora'!K110</f>
        <v>0</v>
      </c>
      <c r="K113" s="287">
        <f>'T. Generadora'!L110</f>
        <v>72</v>
      </c>
      <c r="L113" s="287">
        <f>'T. Generadora'!M110</f>
        <v>2</v>
      </c>
      <c r="M113" s="288">
        <f>'T. Generadora'!N110</f>
        <v>2</v>
      </c>
      <c r="N113" s="287">
        <f>'T. Generadora'!T110</f>
        <v>2</v>
      </c>
      <c r="O113" s="287">
        <f>'T. Generadora'!O110</f>
        <v>0</v>
      </c>
      <c r="P113" s="287">
        <f>'T. Generadora'!Q110</f>
        <v>0</v>
      </c>
      <c r="Q113" s="287">
        <f>'T. Generadora'!U110</f>
        <v>0</v>
      </c>
      <c r="R113" s="287">
        <f>'T. Generadora'!V110</f>
        <v>0</v>
      </c>
      <c r="S113" s="289">
        <f>+'Listas de precios Fase 1'!R112</f>
        <v>3460000</v>
      </c>
      <c r="T113" s="289">
        <f>+'Listas de precios Fase 1'!S112</f>
        <v>48055.555555555555</v>
      </c>
      <c r="U113" s="285" t="str">
        <f>'Control Ventas'!D109</f>
        <v>X Vender</v>
      </c>
    </row>
    <row r="114" spans="1:21" ht="14.25" customHeight="1" x14ac:dyDescent="0.35">
      <c r="A114" s="285">
        <f>'T. Generadora'!A111</f>
        <v>109</v>
      </c>
      <c r="B114" s="285">
        <f>'T. Generadora'!B111</f>
        <v>1605</v>
      </c>
      <c r="C114" s="285">
        <f>+'T. Generadora'!C111</f>
        <v>1</v>
      </c>
      <c r="D114" s="285" t="str">
        <f>'T. Generadora'!D111</f>
        <v>Madison</v>
      </c>
      <c r="E114" s="285">
        <f>'T. Generadora'!E111</f>
        <v>16</v>
      </c>
      <c r="F114" s="286" t="str">
        <f>'T. Generadora'!G111</f>
        <v>5 M</v>
      </c>
      <c r="G114" s="286">
        <f>'T. Generadora'!H111</f>
        <v>56</v>
      </c>
      <c r="H114" s="286">
        <f>'T. Generadora'!I111</f>
        <v>12</v>
      </c>
      <c r="I114" s="286">
        <f>'T. Generadora'!J111</f>
        <v>0</v>
      </c>
      <c r="J114" s="286">
        <f>+'T. Generadora'!K111</f>
        <v>0</v>
      </c>
      <c r="K114" s="287">
        <f>'T. Generadora'!L111</f>
        <v>68</v>
      </c>
      <c r="L114" s="287">
        <f>'T. Generadora'!M111</f>
        <v>2</v>
      </c>
      <c r="M114" s="288">
        <f>'T. Generadora'!N111</f>
        <v>2</v>
      </c>
      <c r="N114" s="287">
        <f>'T. Generadora'!T111</f>
        <v>1</v>
      </c>
      <c r="O114" s="287">
        <f>'T. Generadora'!O111</f>
        <v>0</v>
      </c>
      <c r="P114" s="287">
        <f>'T. Generadora'!Q111</f>
        <v>0</v>
      </c>
      <c r="Q114" s="287">
        <f>'T. Generadora'!U111</f>
        <v>0</v>
      </c>
      <c r="R114" s="287">
        <f>'T. Generadora'!V111</f>
        <v>0</v>
      </c>
      <c r="S114" s="289">
        <f>+'Listas de precios Fase 1'!R113</f>
        <v>3330000</v>
      </c>
      <c r="T114" s="289">
        <f>+'Listas de precios Fase 1'!S113</f>
        <v>48970.588235294119</v>
      </c>
      <c r="U114" s="285" t="str">
        <f>'Control Ventas'!D110</f>
        <v>X Vender</v>
      </c>
    </row>
    <row r="115" spans="1:21" ht="14.25" customHeight="1" x14ac:dyDescent="0.35">
      <c r="A115" s="285">
        <f>'T. Generadora'!A112</f>
        <v>110</v>
      </c>
      <c r="B115" s="285">
        <f>'T. Generadora'!B112</f>
        <v>1606</v>
      </c>
      <c r="C115" s="285">
        <f>+'T. Generadora'!C112</f>
        <v>1</v>
      </c>
      <c r="D115" s="285" t="str">
        <f>'T. Generadora'!D112</f>
        <v>Madison</v>
      </c>
      <c r="E115" s="285">
        <f>'T. Generadora'!E112</f>
        <v>16</v>
      </c>
      <c r="F115" s="286" t="str">
        <f>'T. Generadora'!G112</f>
        <v>6 M</v>
      </c>
      <c r="G115" s="286">
        <f>'T. Generadora'!H112</f>
        <v>52</v>
      </c>
      <c r="H115" s="286">
        <f>'T. Generadora'!I112</f>
        <v>7</v>
      </c>
      <c r="I115" s="286">
        <f>'T. Generadora'!J112</f>
        <v>0</v>
      </c>
      <c r="J115" s="286">
        <f>+'T. Generadora'!K112</f>
        <v>0</v>
      </c>
      <c r="K115" s="287">
        <f>'T. Generadora'!L112</f>
        <v>59</v>
      </c>
      <c r="L115" s="287">
        <f>'T. Generadora'!M112</f>
        <v>2</v>
      </c>
      <c r="M115" s="288">
        <f>'T. Generadora'!N112</f>
        <v>2</v>
      </c>
      <c r="N115" s="287">
        <f>'T. Generadora'!T112</f>
        <v>1</v>
      </c>
      <c r="O115" s="287">
        <f>'T. Generadora'!O112</f>
        <v>0</v>
      </c>
      <c r="P115" s="287">
        <f>'T. Generadora'!Q112</f>
        <v>0</v>
      </c>
      <c r="Q115" s="287">
        <f>'T. Generadora'!U112</f>
        <v>0</v>
      </c>
      <c r="R115" s="287">
        <f>'T. Generadora'!V112</f>
        <v>0</v>
      </c>
      <c r="S115" s="289">
        <f>+'Listas de precios Fase 1'!R114</f>
        <v>3030000</v>
      </c>
      <c r="T115" s="289">
        <f>+'Listas de precios Fase 1'!S114</f>
        <v>51355.932203389828</v>
      </c>
      <c r="U115" s="285" t="str">
        <f>'Control Ventas'!D111</f>
        <v>X Vender</v>
      </c>
    </row>
    <row r="116" spans="1:21" ht="14.25" customHeight="1" x14ac:dyDescent="0.35">
      <c r="A116" s="285">
        <f>'T. Generadora'!A113</f>
        <v>111</v>
      </c>
      <c r="B116" s="285">
        <f>'T. Generadora'!B113</f>
        <v>1607</v>
      </c>
      <c r="C116" s="285">
        <f>+'T. Generadora'!C113</f>
        <v>1</v>
      </c>
      <c r="D116" s="285" t="str">
        <f>'T. Generadora'!D113</f>
        <v>Madison</v>
      </c>
      <c r="E116" s="285">
        <f>'T. Generadora'!E113</f>
        <v>16</v>
      </c>
      <c r="F116" s="286" t="str">
        <f>'T. Generadora'!G113</f>
        <v>7 M</v>
      </c>
      <c r="G116" s="286">
        <f>'T. Generadora'!H113</f>
        <v>64</v>
      </c>
      <c r="H116" s="286">
        <f>'T. Generadora'!I113</f>
        <v>7</v>
      </c>
      <c r="I116" s="286">
        <f>'T. Generadora'!J113</f>
        <v>0</v>
      </c>
      <c r="J116" s="286">
        <f>+'T. Generadora'!K113</f>
        <v>0</v>
      </c>
      <c r="K116" s="287">
        <f>'T. Generadora'!L113</f>
        <v>71</v>
      </c>
      <c r="L116" s="287">
        <f>'T. Generadora'!M113</f>
        <v>2</v>
      </c>
      <c r="M116" s="288">
        <f>'T. Generadora'!N113</f>
        <v>2</v>
      </c>
      <c r="N116" s="287">
        <f>'T. Generadora'!T113</f>
        <v>2</v>
      </c>
      <c r="O116" s="287">
        <f>'T. Generadora'!O113</f>
        <v>0</v>
      </c>
      <c r="P116" s="287">
        <f>'T. Generadora'!Q113</f>
        <v>0</v>
      </c>
      <c r="Q116" s="287">
        <f>'T. Generadora'!U113</f>
        <v>0</v>
      </c>
      <c r="R116" s="287">
        <f>'T. Generadora'!V113</f>
        <v>0</v>
      </c>
      <c r="S116" s="289">
        <f>+'Listas de precios Fase 1'!R115</f>
        <v>3430000</v>
      </c>
      <c r="T116" s="289">
        <f>+'Listas de precios Fase 1'!S115</f>
        <v>48309.859154929574</v>
      </c>
      <c r="U116" s="285" t="str">
        <f>'Control Ventas'!D112</f>
        <v>X Vender</v>
      </c>
    </row>
    <row r="117" spans="1:21" ht="14.25" customHeight="1" x14ac:dyDescent="0.35">
      <c r="A117" s="285">
        <f>'T. Generadora'!A114</f>
        <v>112</v>
      </c>
      <c r="B117" s="285">
        <f>'T. Generadora'!B114</f>
        <v>1608</v>
      </c>
      <c r="C117" s="285">
        <f>+'T. Generadora'!C114</f>
        <v>1</v>
      </c>
      <c r="D117" s="285" t="str">
        <f>'T. Generadora'!D114</f>
        <v>Madison</v>
      </c>
      <c r="E117" s="285">
        <f>'T. Generadora'!E114</f>
        <v>16</v>
      </c>
      <c r="F117" s="286" t="str">
        <f>'T. Generadora'!G114</f>
        <v>8 M</v>
      </c>
      <c r="G117" s="286">
        <f>'T. Generadora'!H114</f>
        <v>34</v>
      </c>
      <c r="H117" s="286">
        <f>'T. Generadora'!I114</f>
        <v>3</v>
      </c>
      <c r="I117" s="286">
        <f>'T. Generadora'!J114</f>
        <v>0</v>
      </c>
      <c r="J117" s="286">
        <f>+'T. Generadora'!K114</f>
        <v>0</v>
      </c>
      <c r="K117" s="287">
        <f>'T. Generadora'!L114</f>
        <v>37</v>
      </c>
      <c r="L117" s="287">
        <f>'T. Generadora'!M114</f>
        <v>1</v>
      </c>
      <c r="M117" s="288">
        <f>'T. Generadora'!N114</f>
        <v>1</v>
      </c>
      <c r="N117" s="287">
        <f>'T. Generadora'!T114</f>
        <v>1</v>
      </c>
      <c r="O117" s="287">
        <f>'T. Generadora'!O114</f>
        <v>0</v>
      </c>
      <c r="P117" s="287">
        <f>'T. Generadora'!Q114</f>
        <v>0</v>
      </c>
      <c r="Q117" s="287">
        <f>'T. Generadora'!U114</f>
        <v>0</v>
      </c>
      <c r="R117" s="287">
        <f>'T. Generadora'!V114</f>
        <v>0</v>
      </c>
      <c r="S117" s="289">
        <f>+'Listas de precios Fase 1'!R116</f>
        <v>2060000</v>
      </c>
      <c r="T117" s="289">
        <f>+'Listas de precios Fase 1'!S116</f>
        <v>55675.675675675673</v>
      </c>
      <c r="U117" s="285" t="str">
        <f>'Control Ventas'!D113</f>
        <v>X Vender</v>
      </c>
    </row>
    <row r="118" spans="1:21" ht="14.25" customHeight="1" x14ac:dyDescent="0.35">
      <c r="A118" s="285">
        <f>'T. Generadora'!A115</f>
        <v>113</v>
      </c>
      <c r="B118" s="285" t="str">
        <f>'T. Generadora'!B115</f>
        <v>201</v>
      </c>
      <c r="C118" s="285">
        <f>+'T. Generadora'!C115</f>
        <v>1</v>
      </c>
      <c r="D118" s="285" t="str">
        <f>'T. Generadora'!D115</f>
        <v>Humbolt</v>
      </c>
      <c r="E118" s="285">
        <f>'T. Generadora'!E115</f>
        <v>2</v>
      </c>
      <c r="F118" s="286" t="str">
        <f>'T. Generadora'!G115</f>
        <v>1 H</v>
      </c>
      <c r="G118" s="286">
        <f>'T. Generadora'!H115</f>
        <v>42</v>
      </c>
      <c r="H118" s="286">
        <f>'T. Generadora'!I115</f>
        <v>10</v>
      </c>
      <c r="I118" s="286">
        <f>'T. Generadora'!J115</f>
        <v>0</v>
      </c>
      <c r="J118" s="286">
        <f>+'T. Generadora'!K115</f>
        <v>0</v>
      </c>
      <c r="K118" s="287">
        <f>'T. Generadora'!L115</f>
        <v>52</v>
      </c>
      <c r="L118" s="287">
        <f>'T. Generadora'!M115</f>
        <v>1</v>
      </c>
      <c r="M118" s="288">
        <f>'T. Generadora'!N115</f>
        <v>1</v>
      </c>
      <c r="N118" s="287">
        <f>'T. Generadora'!T115</f>
        <v>1</v>
      </c>
      <c r="O118" s="287">
        <f>'T. Generadora'!O115</f>
        <v>0</v>
      </c>
      <c r="P118" s="287">
        <f>'T. Generadora'!Q115</f>
        <v>0</v>
      </c>
      <c r="Q118" s="287">
        <f>'T. Generadora'!U115</f>
        <v>0</v>
      </c>
      <c r="R118" s="287">
        <f>'T. Generadora'!V115</f>
        <v>0</v>
      </c>
      <c r="S118" s="289">
        <f>+'Listas de precios Fase 1'!R117</f>
        <v>2430000</v>
      </c>
      <c r="T118" s="289">
        <f>+'Listas de precios Fase 1'!S117</f>
        <v>46730.769230769234</v>
      </c>
      <c r="U118" s="285" t="str">
        <f>'Control Ventas'!D114</f>
        <v>X Vender</v>
      </c>
    </row>
    <row r="119" spans="1:21" ht="14.25" customHeight="1" x14ac:dyDescent="0.35">
      <c r="A119" s="285">
        <f>'T. Generadora'!A116</f>
        <v>114</v>
      </c>
      <c r="B119" s="285" t="str">
        <f>'T. Generadora'!B116</f>
        <v>202</v>
      </c>
      <c r="C119" s="285">
        <f>+'T. Generadora'!C116</f>
        <v>1</v>
      </c>
      <c r="D119" s="285" t="str">
        <f>'T. Generadora'!D116</f>
        <v>Humbolt</v>
      </c>
      <c r="E119" s="285">
        <f>'T. Generadora'!E116</f>
        <v>2</v>
      </c>
      <c r="F119" s="286" t="str">
        <f>'T. Generadora'!G116</f>
        <v>2 H</v>
      </c>
      <c r="G119" s="286">
        <f>'T. Generadora'!H116</f>
        <v>36</v>
      </c>
      <c r="H119" s="286">
        <f>'T. Generadora'!I116</f>
        <v>4</v>
      </c>
      <c r="I119" s="286">
        <f>'T. Generadora'!J116</f>
        <v>0</v>
      </c>
      <c r="J119" s="286">
        <f>+'T. Generadora'!K116</f>
        <v>0</v>
      </c>
      <c r="K119" s="287">
        <f>'T. Generadora'!L116</f>
        <v>40</v>
      </c>
      <c r="L119" s="287">
        <f>'T. Generadora'!M116</f>
        <v>1</v>
      </c>
      <c r="M119" s="288">
        <f>'T. Generadora'!N116</f>
        <v>1</v>
      </c>
      <c r="N119" s="287">
        <f>'T. Generadora'!T116</f>
        <v>1</v>
      </c>
      <c r="O119" s="287">
        <f>'T. Generadora'!O116</f>
        <v>0</v>
      </c>
      <c r="P119" s="287">
        <f>'T. Generadora'!Q116</f>
        <v>0</v>
      </c>
      <c r="Q119" s="287">
        <f>'T. Generadora'!U116</f>
        <v>0</v>
      </c>
      <c r="R119" s="287">
        <f>'T. Generadora'!V116</f>
        <v>0</v>
      </c>
      <c r="S119" s="289">
        <f>+'Listas de precios Fase 1'!R118</f>
        <v>1960000</v>
      </c>
      <c r="T119" s="289">
        <f>+'Listas de precios Fase 1'!S118</f>
        <v>49000</v>
      </c>
      <c r="U119" s="285" t="str">
        <f>'Control Ventas'!D115</f>
        <v>X Vender</v>
      </c>
    </row>
    <row r="120" spans="1:21" ht="14.25" customHeight="1" x14ac:dyDescent="0.35">
      <c r="A120" s="285">
        <f>'T. Generadora'!A117</f>
        <v>115</v>
      </c>
      <c r="B120" s="285" t="str">
        <f>'T. Generadora'!B117</f>
        <v>203</v>
      </c>
      <c r="C120" s="285">
        <f>+'T. Generadora'!C117</f>
        <v>1</v>
      </c>
      <c r="D120" s="285" t="str">
        <f>'T. Generadora'!D117</f>
        <v>Humbolt</v>
      </c>
      <c r="E120" s="285">
        <f>'T. Generadora'!E117</f>
        <v>2</v>
      </c>
      <c r="F120" s="286" t="str">
        <f>'T. Generadora'!G117</f>
        <v>3 H</v>
      </c>
      <c r="G120" s="286">
        <f>'T. Generadora'!H117</f>
        <v>61</v>
      </c>
      <c r="H120" s="286">
        <f>'T. Generadora'!I117</f>
        <v>8</v>
      </c>
      <c r="I120" s="286">
        <f>'T. Generadora'!J117</f>
        <v>0</v>
      </c>
      <c r="J120" s="286">
        <f>+'T. Generadora'!K117</f>
        <v>0</v>
      </c>
      <c r="K120" s="287">
        <f>'T. Generadora'!L117</f>
        <v>69</v>
      </c>
      <c r="L120" s="287">
        <f>'T. Generadora'!M117</f>
        <v>2</v>
      </c>
      <c r="M120" s="288">
        <f>'T. Generadora'!N117</f>
        <v>2</v>
      </c>
      <c r="N120" s="287">
        <f>'T. Generadora'!T117</f>
        <v>1</v>
      </c>
      <c r="O120" s="287">
        <f>'T. Generadora'!O117</f>
        <v>0</v>
      </c>
      <c r="P120" s="287">
        <f>'T. Generadora'!Q117</f>
        <v>0</v>
      </c>
      <c r="Q120" s="287">
        <f>'T. Generadora'!U117</f>
        <v>0</v>
      </c>
      <c r="R120" s="287">
        <f>'T. Generadora'!V117</f>
        <v>0</v>
      </c>
      <c r="S120" s="289">
        <f>+'Listas de precios Fase 1'!R119</f>
        <v>2990000</v>
      </c>
      <c r="T120" s="289">
        <f>+'Listas de precios Fase 1'!S119</f>
        <v>43333.333333333336</v>
      </c>
      <c r="U120" s="285" t="str">
        <f>'Control Ventas'!D116</f>
        <v>X Vender</v>
      </c>
    </row>
    <row r="121" spans="1:21" ht="14.25" customHeight="1" x14ac:dyDescent="0.35">
      <c r="A121" s="285">
        <f>'T. Generadora'!A118</f>
        <v>116</v>
      </c>
      <c r="B121" s="285" t="str">
        <f>'T. Generadora'!B118</f>
        <v>204</v>
      </c>
      <c r="C121" s="285">
        <f>+'T. Generadora'!C118</f>
        <v>1</v>
      </c>
      <c r="D121" s="285" t="str">
        <f>'T. Generadora'!D118</f>
        <v>Humbolt</v>
      </c>
      <c r="E121" s="285">
        <f>'T. Generadora'!E118</f>
        <v>2</v>
      </c>
      <c r="F121" s="286" t="str">
        <f>'T. Generadora'!G118</f>
        <v>4 H</v>
      </c>
      <c r="G121" s="286">
        <f>'T. Generadora'!H118</f>
        <v>36</v>
      </c>
      <c r="H121" s="286">
        <f>'T. Generadora'!I118</f>
        <v>7</v>
      </c>
      <c r="I121" s="286">
        <f>'T. Generadora'!J118</f>
        <v>0</v>
      </c>
      <c r="J121" s="286">
        <f>+'T. Generadora'!K118</f>
        <v>0</v>
      </c>
      <c r="K121" s="287">
        <f>'T. Generadora'!L118</f>
        <v>43</v>
      </c>
      <c r="L121" s="287">
        <f>'T. Generadora'!M118</f>
        <v>1</v>
      </c>
      <c r="M121" s="288">
        <f>'T. Generadora'!N118</f>
        <v>1</v>
      </c>
      <c r="N121" s="287">
        <f>'T. Generadora'!T118</f>
        <v>1</v>
      </c>
      <c r="O121" s="287">
        <f>'T. Generadora'!O118</f>
        <v>0</v>
      </c>
      <c r="P121" s="287">
        <f>'T. Generadora'!Q118</f>
        <v>0</v>
      </c>
      <c r="Q121" s="287">
        <f>'T. Generadora'!U118</f>
        <v>0</v>
      </c>
      <c r="R121" s="287">
        <f>'T. Generadora'!V118</f>
        <v>0</v>
      </c>
      <c r="S121" s="289">
        <f>+'Listas de precios Fase 1'!R120</f>
        <v>2080000</v>
      </c>
      <c r="T121" s="289">
        <f>+'Listas de precios Fase 1'!S120</f>
        <v>48372.093023255817</v>
      </c>
      <c r="U121" s="285" t="str">
        <f>'Control Ventas'!D117</f>
        <v>X Vender</v>
      </c>
    </row>
    <row r="122" spans="1:21" ht="14.25" customHeight="1" x14ac:dyDescent="0.35">
      <c r="A122" s="285">
        <f>'T. Generadora'!A119</f>
        <v>117</v>
      </c>
      <c r="B122" s="285">
        <f>'T. Generadora'!B119</f>
        <v>301</v>
      </c>
      <c r="C122" s="285">
        <f>+'T. Generadora'!C119</f>
        <v>1</v>
      </c>
      <c r="D122" s="285" t="str">
        <f>'T. Generadora'!D119</f>
        <v>Humbolt</v>
      </c>
      <c r="E122" s="285">
        <f>'T. Generadora'!E119</f>
        <v>3</v>
      </c>
      <c r="F122" s="286" t="str">
        <f>'T. Generadora'!G119</f>
        <v>1 H</v>
      </c>
      <c r="G122" s="286">
        <f>'T. Generadora'!H119</f>
        <v>42</v>
      </c>
      <c r="H122" s="286">
        <f>'T. Generadora'!I119</f>
        <v>10</v>
      </c>
      <c r="I122" s="286">
        <f>'T. Generadora'!J119</f>
        <v>0</v>
      </c>
      <c r="J122" s="286">
        <f>+'T. Generadora'!K119</f>
        <v>0</v>
      </c>
      <c r="K122" s="287">
        <f>'T. Generadora'!L119</f>
        <v>52</v>
      </c>
      <c r="L122" s="287">
        <f>'T. Generadora'!M119</f>
        <v>1</v>
      </c>
      <c r="M122" s="288">
        <f>'T. Generadora'!N119</f>
        <v>1</v>
      </c>
      <c r="N122" s="287">
        <f>'T. Generadora'!T119</f>
        <v>1</v>
      </c>
      <c r="O122" s="287">
        <f>'T. Generadora'!O119</f>
        <v>0</v>
      </c>
      <c r="P122" s="287">
        <f>'T. Generadora'!Q119</f>
        <v>0</v>
      </c>
      <c r="Q122" s="287">
        <f>'T. Generadora'!U119</f>
        <v>0</v>
      </c>
      <c r="R122" s="287">
        <f>'T. Generadora'!V119</f>
        <v>0</v>
      </c>
      <c r="S122" s="289">
        <f>+'Listas de precios Fase 1'!R121</f>
        <v>2460000</v>
      </c>
      <c r="T122" s="289">
        <f>+'Listas de precios Fase 1'!S121</f>
        <v>47307.692307692305</v>
      </c>
      <c r="U122" s="285" t="str">
        <f>'Control Ventas'!D118</f>
        <v>X Vender</v>
      </c>
    </row>
    <row r="123" spans="1:21" ht="14.25" customHeight="1" x14ac:dyDescent="0.35">
      <c r="A123" s="285">
        <f>'T. Generadora'!A120</f>
        <v>118</v>
      </c>
      <c r="B123" s="285">
        <f>'T. Generadora'!B120</f>
        <v>302</v>
      </c>
      <c r="C123" s="285">
        <f>+'T. Generadora'!C120</f>
        <v>1</v>
      </c>
      <c r="D123" s="285" t="str">
        <f>'T. Generadora'!D120</f>
        <v>Humbolt</v>
      </c>
      <c r="E123" s="285">
        <f>'T. Generadora'!E120</f>
        <v>3</v>
      </c>
      <c r="F123" s="286" t="str">
        <f>'T. Generadora'!G120</f>
        <v>2 H</v>
      </c>
      <c r="G123" s="286">
        <f>'T. Generadora'!H120</f>
        <v>36</v>
      </c>
      <c r="H123" s="286">
        <f>'T. Generadora'!I120</f>
        <v>4</v>
      </c>
      <c r="I123" s="286">
        <f>'T. Generadora'!J120</f>
        <v>0</v>
      </c>
      <c r="J123" s="286">
        <f>+'T. Generadora'!K120</f>
        <v>0</v>
      </c>
      <c r="K123" s="287">
        <f>'T. Generadora'!L120</f>
        <v>40</v>
      </c>
      <c r="L123" s="287">
        <f>'T. Generadora'!M120</f>
        <v>1</v>
      </c>
      <c r="M123" s="288">
        <f>'T. Generadora'!N120</f>
        <v>1</v>
      </c>
      <c r="N123" s="287">
        <f>'T. Generadora'!T120</f>
        <v>1</v>
      </c>
      <c r="O123" s="287">
        <f>'T. Generadora'!O120</f>
        <v>0</v>
      </c>
      <c r="P123" s="287">
        <f>'T. Generadora'!Q120</f>
        <v>0</v>
      </c>
      <c r="Q123" s="287">
        <f>'T. Generadora'!U120</f>
        <v>0</v>
      </c>
      <c r="R123" s="287">
        <f>'T. Generadora'!V120</f>
        <v>0</v>
      </c>
      <c r="S123" s="289">
        <f>+'Listas de precios Fase 1'!R122</f>
        <v>1980000</v>
      </c>
      <c r="T123" s="289">
        <f>+'Listas de precios Fase 1'!S122</f>
        <v>49500</v>
      </c>
      <c r="U123" s="285" t="str">
        <f>'Control Ventas'!D119</f>
        <v>X Vender</v>
      </c>
    </row>
    <row r="124" spans="1:21" ht="14.25" customHeight="1" x14ac:dyDescent="0.35">
      <c r="A124" s="285">
        <f>'T. Generadora'!A121</f>
        <v>119</v>
      </c>
      <c r="B124" s="285">
        <f>'T. Generadora'!B121</f>
        <v>303</v>
      </c>
      <c r="C124" s="285">
        <f>+'T. Generadora'!C121</f>
        <v>1</v>
      </c>
      <c r="D124" s="285" t="str">
        <f>'T. Generadora'!D121</f>
        <v>Humbolt</v>
      </c>
      <c r="E124" s="285">
        <f>'T. Generadora'!E121</f>
        <v>3</v>
      </c>
      <c r="F124" s="286" t="str">
        <f>'T. Generadora'!G121</f>
        <v>3 H</v>
      </c>
      <c r="G124" s="286">
        <f>'T. Generadora'!H121</f>
        <v>61</v>
      </c>
      <c r="H124" s="286">
        <f>'T. Generadora'!I121</f>
        <v>8</v>
      </c>
      <c r="I124" s="286">
        <f>'T. Generadora'!J121</f>
        <v>0</v>
      </c>
      <c r="J124" s="286">
        <f>+'T. Generadora'!K121</f>
        <v>0</v>
      </c>
      <c r="K124" s="287">
        <f>'T. Generadora'!L121</f>
        <v>69</v>
      </c>
      <c r="L124" s="287">
        <f>'T. Generadora'!M121</f>
        <v>2</v>
      </c>
      <c r="M124" s="288">
        <f>'T. Generadora'!N121</f>
        <v>2</v>
      </c>
      <c r="N124" s="287">
        <f>'T. Generadora'!T121</f>
        <v>1</v>
      </c>
      <c r="O124" s="287">
        <f>'T. Generadora'!O121</f>
        <v>0</v>
      </c>
      <c r="P124" s="287">
        <f>'T. Generadora'!Q121</f>
        <v>0</v>
      </c>
      <c r="Q124" s="287">
        <f>'T. Generadora'!U121</f>
        <v>0</v>
      </c>
      <c r="R124" s="287">
        <f>'T. Generadora'!V121</f>
        <v>0</v>
      </c>
      <c r="S124" s="289">
        <f>+'Listas de precios Fase 1'!R123</f>
        <v>3020000</v>
      </c>
      <c r="T124" s="289">
        <f>+'Listas de precios Fase 1'!S123</f>
        <v>43768.115942028984</v>
      </c>
      <c r="U124" s="285" t="str">
        <f>'Control Ventas'!D120</f>
        <v>X Vender</v>
      </c>
    </row>
    <row r="125" spans="1:21" ht="14.25" customHeight="1" x14ac:dyDescent="0.35">
      <c r="A125" s="285">
        <f>'T. Generadora'!A122</f>
        <v>120</v>
      </c>
      <c r="B125" s="285">
        <f>'T. Generadora'!B122</f>
        <v>304</v>
      </c>
      <c r="C125" s="285">
        <f>+'T. Generadora'!C122</f>
        <v>1</v>
      </c>
      <c r="D125" s="285" t="str">
        <f>'T. Generadora'!D122</f>
        <v>Humbolt</v>
      </c>
      <c r="E125" s="285">
        <f>'T. Generadora'!E122</f>
        <v>3</v>
      </c>
      <c r="F125" s="286" t="str">
        <f>'T. Generadora'!G122</f>
        <v>4 H</v>
      </c>
      <c r="G125" s="286">
        <f>'T. Generadora'!H122</f>
        <v>36</v>
      </c>
      <c r="H125" s="286">
        <f>'T. Generadora'!I122</f>
        <v>7</v>
      </c>
      <c r="I125" s="286">
        <f>'T. Generadora'!J122</f>
        <v>0</v>
      </c>
      <c r="J125" s="286">
        <f>+'T. Generadora'!K122</f>
        <v>0</v>
      </c>
      <c r="K125" s="287">
        <f>'T. Generadora'!L122</f>
        <v>43</v>
      </c>
      <c r="L125" s="287">
        <f>'T. Generadora'!M122</f>
        <v>1</v>
      </c>
      <c r="M125" s="288">
        <f>'T. Generadora'!N122</f>
        <v>1</v>
      </c>
      <c r="N125" s="287">
        <f>'T. Generadora'!T122</f>
        <v>1</v>
      </c>
      <c r="O125" s="287">
        <f>'T. Generadora'!O122</f>
        <v>0</v>
      </c>
      <c r="P125" s="287">
        <f>'T. Generadora'!Q122</f>
        <v>0</v>
      </c>
      <c r="Q125" s="287">
        <f>'T. Generadora'!U122</f>
        <v>0</v>
      </c>
      <c r="R125" s="287">
        <f>'T. Generadora'!V122</f>
        <v>0</v>
      </c>
      <c r="S125" s="289">
        <f>+'Listas de precios Fase 1'!R124</f>
        <v>2100000</v>
      </c>
      <c r="T125" s="289">
        <f>+'Listas de precios Fase 1'!S124</f>
        <v>48837.20930232558</v>
      </c>
      <c r="U125" s="285" t="str">
        <f>'Control Ventas'!D121</f>
        <v>X Vender</v>
      </c>
    </row>
    <row r="126" spans="1:21" ht="14.25" customHeight="1" x14ac:dyDescent="0.35">
      <c r="A126" s="285">
        <f>'T. Generadora'!A123</f>
        <v>121</v>
      </c>
      <c r="B126" s="285">
        <f>'T. Generadora'!B123</f>
        <v>401</v>
      </c>
      <c r="C126" s="285">
        <f>+'T. Generadora'!C123</f>
        <v>1</v>
      </c>
      <c r="D126" s="285" t="str">
        <f>'T. Generadora'!D123</f>
        <v>Humbolt</v>
      </c>
      <c r="E126" s="285">
        <f>'T. Generadora'!E123</f>
        <v>4</v>
      </c>
      <c r="F126" s="286" t="str">
        <f>'T. Generadora'!G123</f>
        <v>1 H</v>
      </c>
      <c r="G126" s="286">
        <f>'T. Generadora'!H123</f>
        <v>42</v>
      </c>
      <c r="H126" s="286">
        <f>'T. Generadora'!I123</f>
        <v>10</v>
      </c>
      <c r="I126" s="286">
        <f>'T. Generadora'!J123</f>
        <v>0</v>
      </c>
      <c r="J126" s="286">
        <f>+'T. Generadora'!K123</f>
        <v>0</v>
      </c>
      <c r="K126" s="287">
        <f>'T. Generadora'!L123</f>
        <v>52</v>
      </c>
      <c r="L126" s="287">
        <f>'T. Generadora'!M123</f>
        <v>1</v>
      </c>
      <c r="M126" s="288">
        <f>'T. Generadora'!N123</f>
        <v>1</v>
      </c>
      <c r="N126" s="287">
        <f>'T. Generadora'!T123</f>
        <v>1</v>
      </c>
      <c r="O126" s="287">
        <f>'T. Generadora'!O123</f>
        <v>0</v>
      </c>
      <c r="P126" s="287">
        <f>'T. Generadora'!Q123</f>
        <v>0</v>
      </c>
      <c r="Q126" s="287">
        <f>'T. Generadora'!U123</f>
        <v>0</v>
      </c>
      <c r="R126" s="287">
        <f>'T. Generadora'!V123</f>
        <v>0</v>
      </c>
      <c r="S126" s="289">
        <f>+'Listas de precios Fase 1'!R125</f>
        <v>2480000</v>
      </c>
      <c r="T126" s="289">
        <f>+'Listas de precios Fase 1'!S125</f>
        <v>47692.307692307695</v>
      </c>
      <c r="U126" s="285" t="str">
        <f>'Control Ventas'!D122</f>
        <v>X Vender</v>
      </c>
    </row>
    <row r="127" spans="1:21" ht="14.25" customHeight="1" x14ac:dyDescent="0.35">
      <c r="A127" s="285">
        <f>'T. Generadora'!A124</f>
        <v>122</v>
      </c>
      <c r="B127" s="285">
        <f>'T. Generadora'!B124</f>
        <v>402</v>
      </c>
      <c r="C127" s="285">
        <f>+'T. Generadora'!C124</f>
        <v>1</v>
      </c>
      <c r="D127" s="285" t="str">
        <f>'T. Generadora'!D124</f>
        <v>Humbolt</v>
      </c>
      <c r="E127" s="285">
        <f>'T. Generadora'!E124</f>
        <v>4</v>
      </c>
      <c r="F127" s="286" t="str">
        <f>'T. Generadora'!G124</f>
        <v>2 H</v>
      </c>
      <c r="G127" s="286">
        <f>'T. Generadora'!H124</f>
        <v>36</v>
      </c>
      <c r="H127" s="286">
        <f>'T. Generadora'!I124</f>
        <v>4</v>
      </c>
      <c r="I127" s="286">
        <f>'T. Generadora'!J124</f>
        <v>0</v>
      </c>
      <c r="J127" s="286">
        <f>+'T. Generadora'!K124</f>
        <v>0</v>
      </c>
      <c r="K127" s="287">
        <f>'T. Generadora'!L124</f>
        <v>40</v>
      </c>
      <c r="L127" s="287">
        <f>'T. Generadora'!M124</f>
        <v>1</v>
      </c>
      <c r="M127" s="288">
        <f>'T. Generadora'!N124</f>
        <v>1</v>
      </c>
      <c r="N127" s="287">
        <f>'T. Generadora'!T124</f>
        <v>1</v>
      </c>
      <c r="O127" s="287">
        <f>'T. Generadora'!O124</f>
        <v>0</v>
      </c>
      <c r="P127" s="287">
        <f>'T. Generadora'!Q124</f>
        <v>0</v>
      </c>
      <c r="Q127" s="287">
        <f>'T. Generadora'!U124</f>
        <v>0</v>
      </c>
      <c r="R127" s="287">
        <f>'T. Generadora'!V124</f>
        <v>0</v>
      </c>
      <c r="S127" s="289">
        <f>+'Listas de precios Fase 1'!R126</f>
        <v>2000000</v>
      </c>
      <c r="T127" s="289">
        <f>+'Listas de precios Fase 1'!S126</f>
        <v>50000</v>
      </c>
      <c r="U127" s="285" t="str">
        <f>'Control Ventas'!D123</f>
        <v>X Vender</v>
      </c>
    </row>
    <row r="128" spans="1:21" ht="14.25" customHeight="1" x14ac:dyDescent="0.35">
      <c r="A128" s="285">
        <f>'T. Generadora'!A125</f>
        <v>123</v>
      </c>
      <c r="B128" s="285">
        <f>'T. Generadora'!B125</f>
        <v>403</v>
      </c>
      <c r="C128" s="285">
        <f>+'T. Generadora'!C125</f>
        <v>1</v>
      </c>
      <c r="D128" s="285" t="str">
        <f>'T. Generadora'!D125</f>
        <v>Humbolt</v>
      </c>
      <c r="E128" s="285">
        <f>'T. Generadora'!E125</f>
        <v>4</v>
      </c>
      <c r="F128" s="286" t="str">
        <f>'T. Generadora'!G125</f>
        <v>3 H</v>
      </c>
      <c r="G128" s="286">
        <f>'T. Generadora'!H125</f>
        <v>61</v>
      </c>
      <c r="H128" s="286">
        <f>'T. Generadora'!I125</f>
        <v>8</v>
      </c>
      <c r="I128" s="286">
        <f>'T. Generadora'!J125</f>
        <v>0</v>
      </c>
      <c r="J128" s="286">
        <f>+'T. Generadora'!K125</f>
        <v>0</v>
      </c>
      <c r="K128" s="287">
        <f>'T. Generadora'!L125</f>
        <v>69</v>
      </c>
      <c r="L128" s="287">
        <f>'T. Generadora'!M125</f>
        <v>2</v>
      </c>
      <c r="M128" s="288">
        <f>'T. Generadora'!N125</f>
        <v>2</v>
      </c>
      <c r="N128" s="287">
        <f>'T. Generadora'!T125</f>
        <v>1</v>
      </c>
      <c r="O128" s="287">
        <f>'T. Generadora'!O125</f>
        <v>0</v>
      </c>
      <c r="P128" s="287">
        <f>'T. Generadora'!Q125</f>
        <v>0</v>
      </c>
      <c r="Q128" s="287">
        <f>'T. Generadora'!U125</f>
        <v>0</v>
      </c>
      <c r="R128" s="287">
        <f>'T. Generadora'!V125</f>
        <v>0</v>
      </c>
      <c r="S128" s="289">
        <f>+'Listas de precios Fase 1'!R127</f>
        <v>3050000</v>
      </c>
      <c r="T128" s="289">
        <f>+'Listas de precios Fase 1'!S127</f>
        <v>44202.89855072464</v>
      </c>
      <c r="U128" s="285" t="str">
        <f>'Control Ventas'!D124</f>
        <v>X Vender</v>
      </c>
    </row>
    <row r="129" spans="1:21" ht="14.25" customHeight="1" x14ac:dyDescent="0.35">
      <c r="A129" s="285">
        <f>'T. Generadora'!A126</f>
        <v>124</v>
      </c>
      <c r="B129" s="285">
        <f>'T. Generadora'!B126</f>
        <v>404</v>
      </c>
      <c r="C129" s="285">
        <f>+'T. Generadora'!C126</f>
        <v>1</v>
      </c>
      <c r="D129" s="285" t="str">
        <f>'T. Generadora'!D126</f>
        <v>Humbolt</v>
      </c>
      <c r="E129" s="285">
        <f>'T. Generadora'!E126</f>
        <v>4</v>
      </c>
      <c r="F129" s="286" t="str">
        <f>'T. Generadora'!G126</f>
        <v>4 H</v>
      </c>
      <c r="G129" s="286">
        <f>'T. Generadora'!H126</f>
        <v>36</v>
      </c>
      <c r="H129" s="286">
        <f>'T. Generadora'!I126</f>
        <v>7</v>
      </c>
      <c r="I129" s="286">
        <f>'T. Generadora'!J126</f>
        <v>0</v>
      </c>
      <c r="J129" s="286">
        <f>+'T. Generadora'!K126</f>
        <v>0</v>
      </c>
      <c r="K129" s="287">
        <f>'T. Generadora'!L126</f>
        <v>43</v>
      </c>
      <c r="L129" s="287">
        <f>'T. Generadora'!M126</f>
        <v>1</v>
      </c>
      <c r="M129" s="288">
        <f>'T. Generadora'!N126</f>
        <v>1</v>
      </c>
      <c r="N129" s="287">
        <f>'T. Generadora'!T126</f>
        <v>1</v>
      </c>
      <c r="O129" s="287">
        <f>'T. Generadora'!O126</f>
        <v>0</v>
      </c>
      <c r="P129" s="287">
        <f>'T. Generadora'!Q126</f>
        <v>0</v>
      </c>
      <c r="Q129" s="287">
        <f>'T. Generadora'!U126</f>
        <v>0</v>
      </c>
      <c r="R129" s="287">
        <f>'T. Generadora'!V126</f>
        <v>0</v>
      </c>
      <c r="S129" s="289">
        <f>+'Listas de precios Fase 1'!R128</f>
        <v>2120000</v>
      </c>
      <c r="T129" s="289">
        <f>+'Listas de precios Fase 1'!S128</f>
        <v>49302.325581395351</v>
      </c>
      <c r="U129" s="285" t="str">
        <f>'Control Ventas'!D125</f>
        <v>X Vender</v>
      </c>
    </row>
    <row r="130" spans="1:21" ht="14.25" customHeight="1" x14ac:dyDescent="0.35">
      <c r="A130" s="285">
        <f>'T. Generadora'!A127</f>
        <v>125</v>
      </c>
      <c r="B130" s="285">
        <f>'T. Generadora'!B127</f>
        <v>501</v>
      </c>
      <c r="C130" s="285">
        <f>+'T. Generadora'!C127</f>
        <v>1</v>
      </c>
      <c r="D130" s="285" t="str">
        <f>'T. Generadora'!D127</f>
        <v>Humbolt</v>
      </c>
      <c r="E130" s="285">
        <f>'T. Generadora'!E127</f>
        <v>5</v>
      </c>
      <c r="F130" s="286" t="str">
        <f>'T. Generadora'!G127</f>
        <v>1 H</v>
      </c>
      <c r="G130" s="286">
        <f>'T. Generadora'!H127</f>
        <v>42</v>
      </c>
      <c r="H130" s="286">
        <f>'T. Generadora'!I127</f>
        <v>10</v>
      </c>
      <c r="I130" s="286">
        <f>'T. Generadora'!J127</f>
        <v>0</v>
      </c>
      <c r="J130" s="286">
        <f>+'T. Generadora'!K127</f>
        <v>0</v>
      </c>
      <c r="K130" s="287">
        <f>'T. Generadora'!L127</f>
        <v>52</v>
      </c>
      <c r="L130" s="287">
        <f>'T. Generadora'!M127</f>
        <v>1</v>
      </c>
      <c r="M130" s="288">
        <f>'T. Generadora'!N127</f>
        <v>1</v>
      </c>
      <c r="N130" s="287">
        <f>'T. Generadora'!T127</f>
        <v>1</v>
      </c>
      <c r="O130" s="287">
        <f>'T. Generadora'!O127</f>
        <v>0</v>
      </c>
      <c r="P130" s="287">
        <f>'T. Generadora'!Q127</f>
        <v>0</v>
      </c>
      <c r="Q130" s="287">
        <f>'T. Generadora'!U127</f>
        <v>0</v>
      </c>
      <c r="R130" s="287">
        <f>'T. Generadora'!V127</f>
        <v>0</v>
      </c>
      <c r="S130" s="289">
        <f>+'Listas de precios Fase 1'!R129</f>
        <v>2500000</v>
      </c>
      <c r="T130" s="289">
        <f>+'Listas de precios Fase 1'!S129</f>
        <v>48076.923076923078</v>
      </c>
      <c r="U130" s="285" t="str">
        <f>'Control Ventas'!D126</f>
        <v>X Vender</v>
      </c>
    </row>
    <row r="131" spans="1:21" ht="14.25" customHeight="1" x14ac:dyDescent="0.35">
      <c r="A131" s="285">
        <f>'T. Generadora'!A128</f>
        <v>126</v>
      </c>
      <c r="B131" s="285">
        <f>'T. Generadora'!B128</f>
        <v>502</v>
      </c>
      <c r="C131" s="285">
        <f>+'T. Generadora'!C128</f>
        <v>1</v>
      </c>
      <c r="D131" s="285" t="str">
        <f>'T. Generadora'!D128</f>
        <v>Humbolt</v>
      </c>
      <c r="E131" s="285">
        <f>'T. Generadora'!E128</f>
        <v>5</v>
      </c>
      <c r="F131" s="286" t="str">
        <f>'T. Generadora'!G128</f>
        <v>2 H</v>
      </c>
      <c r="G131" s="286">
        <f>'T. Generadora'!H128</f>
        <v>36</v>
      </c>
      <c r="H131" s="286">
        <f>'T. Generadora'!I128</f>
        <v>4</v>
      </c>
      <c r="I131" s="286">
        <f>'T. Generadora'!J128</f>
        <v>0</v>
      </c>
      <c r="J131" s="286">
        <f>+'T. Generadora'!K128</f>
        <v>0</v>
      </c>
      <c r="K131" s="287">
        <f>'T. Generadora'!L128</f>
        <v>40</v>
      </c>
      <c r="L131" s="287">
        <f>'T. Generadora'!M128</f>
        <v>1</v>
      </c>
      <c r="M131" s="288">
        <f>'T. Generadora'!N128</f>
        <v>1</v>
      </c>
      <c r="N131" s="287">
        <f>'T. Generadora'!T128</f>
        <v>1</v>
      </c>
      <c r="O131" s="287">
        <f>'T. Generadora'!O128</f>
        <v>0</v>
      </c>
      <c r="P131" s="287">
        <f>'T. Generadora'!Q128</f>
        <v>0</v>
      </c>
      <c r="Q131" s="287">
        <f>'T. Generadora'!U128</f>
        <v>0</v>
      </c>
      <c r="R131" s="287">
        <f>'T. Generadora'!V128</f>
        <v>0</v>
      </c>
      <c r="S131" s="289">
        <f>+'Listas de precios Fase 1'!R130</f>
        <v>2020000</v>
      </c>
      <c r="T131" s="289">
        <f>+'Listas de precios Fase 1'!S130</f>
        <v>50500</v>
      </c>
      <c r="U131" s="285" t="str">
        <f>'Control Ventas'!D127</f>
        <v>X Vender</v>
      </c>
    </row>
    <row r="132" spans="1:21" ht="14.25" customHeight="1" x14ac:dyDescent="0.35">
      <c r="A132" s="285">
        <f>'T. Generadora'!A129</f>
        <v>127</v>
      </c>
      <c r="B132" s="285">
        <f>'T. Generadora'!B129</f>
        <v>503</v>
      </c>
      <c r="C132" s="285">
        <f>+'T. Generadora'!C129</f>
        <v>1</v>
      </c>
      <c r="D132" s="285" t="str">
        <f>'T. Generadora'!D129</f>
        <v>Humbolt</v>
      </c>
      <c r="E132" s="285">
        <f>'T. Generadora'!E129</f>
        <v>5</v>
      </c>
      <c r="F132" s="286" t="str">
        <f>'T. Generadora'!G129</f>
        <v>3 H</v>
      </c>
      <c r="G132" s="286">
        <f>'T. Generadora'!H129</f>
        <v>61</v>
      </c>
      <c r="H132" s="286">
        <f>'T. Generadora'!I129</f>
        <v>8</v>
      </c>
      <c r="I132" s="286">
        <f>'T. Generadora'!J129</f>
        <v>0</v>
      </c>
      <c r="J132" s="286">
        <f>+'T. Generadora'!K129</f>
        <v>0</v>
      </c>
      <c r="K132" s="287">
        <f>'T. Generadora'!L129</f>
        <v>69</v>
      </c>
      <c r="L132" s="287">
        <f>'T. Generadora'!M129</f>
        <v>2</v>
      </c>
      <c r="M132" s="288">
        <f>'T. Generadora'!N129</f>
        <v>2</v>
      </c>
      <c r="N132" s="287">
        <f>'T. Generadora'!T129</f>
        <v>1</v>
      </c>
      <c r="O132" s="287">
        <f>'T. Generadora'!O129</f>
        <v>0</v>
      </c>
      <c r="P132" s="287">
        <f>'T. Generadora'!Q129</f>
        <v>0</v>
      </c>
      <c r="Q132" s="287">
        <f>'T. Generadora'!U129</f>
        <v>0</v>
      </c>
      <c r="R132" s="287">
        <f>'T. Generadora'!V129</f>
        <v>0</v>
      </c>
      <c r="S132" s="289">
        <f>+'Listas de precios Fase 1'!R131</f>
        <v>3070000</v>
      </c>
      <c r="T132" s="289">
        <f>+'Listas de precios Fase 1'!S131</f>
        <v>44492.753623188408</v>
      </c>
      <c r="U132" s="285" t="str">
        <f>'Control Ventas'!D128</f>
        <v>X Vender</v>
      </c>
    </row>
    <row r="133" spans="1:21" ht="14.25" customHeight="1" x14ac:dyDescent="0.35">
      <c r="A133" s="285">
        <f>'T. Generadora'!A130</f>
        <v>128</v>
      </c>
      <c r="B133" s="285">
        <f>'T. Generadora'!B130</f>
        <v>504</v>
      </c>
      <c r="C133" s="285">
        <f>+'T. Generadora'!C130</f>
        <v>1</v>
      </c>
      <c r="D133" s="285" t="str">
        <f>'T. Generadora'!D130</f>
        <v>Humbolt</v>
      </c>
      <c r="E133" s="285">
        <f>'T. Generadora'!E130</f>
        <v>5</v>
      </c>
      <c r="F133" s="286" t="str">
        <f>'T. Generadora'!G130</f>
        <v>4 H</v>
      </c>
      <c r="G133" s="286">
        <f>'T. Generadora'!H130</f>
        <v>36</v>
      </c>
      <c r="H133" s="286">
        <f>'T. Generadora'!I130</f>
        <v>7</v>
      </c>
      <c r="I133" s="286">
        <f>'T. Generadora'!J130</f>
        <v>0</v>
      </c>
      <c r="J133" s="286">
        <f>+'T. Generadora'!K130</f>
        <v>0</v>
      </c>
      <c r="K133" s="287">
        <f>'T. Generadora'!L130</f>
        <v>43</v>
      </c>
      <c r="L133" s="287">
        <f>'T. Generadora'!M130</f>
        <v>1</v>
      </c>
      <c r="M133" s="288">
        <f>'T. Generadora'!N130</f>
        <v>1</v>
      </c>
      <c r="N133" s="287">
        <f>'T. Generadora'!T130</f>
        <v>1</v>
      </c>
      <c r="O133" s="287">
        <f>'T. Generadora'!O130</f>
        <v>0</v>
      </c>
      <c r="P133" s="287">
        <f>'T. Generadora'!Q130</f>
        <v>0</v>
      </c>
      <c r="Q133" s="287">
        <f>'T. Generadora'!U130</f>
        <v>0</v>
      </c>
      <c r="R133" s="287">
        <f>'T. Generadora'!V130</f>
        <v>0</v>
      </c>
      <c r="S133" s="289">
        <f>+'Listas de precios Fase 1'!R132</f>
        <v>2140000</v>
      </c>
      <c r="T133" s="289">
        <f>+'Listas de precios Fase 1'!S132</f>
        <v>49767.441860465115</v>
      </c>
      <c r="U133" s="285" t="str">
        <f>'Control Ventas'!D129</f>
        <v>X Vender</v>
      </c>
    </row>
    <row r="134" spans="1:21" ht="14.25" customHeight="1" x14ac:dyDescent="0.35">
      <c r="A134" s="285">
        <f>'T. Generadora'!A131</f>
        <v>129</v>
      </c>
      <c r="B134" s="285">
        <f>'T. Generadora'!B131</f>
        <v>601</v>
      </c>
      <c r="C134" s="285">
        <f>+'T. Generadora'!C131</f>
        <v>1</v>
      </c>
      <c r="D134" s="285" t="str">
        <f>'T. Generadora'!D131</f>
        <v>Humbolt</v>
      </c>
      <c r="E134" s="285">
        <f>'T. Generadora'!E131</f>
        <v>6</v>
      </c>
      <c r="F134" s="286" t="str">
        <f>'T. Generadora'!G131</f>
        <v>1 H</v>
      </c>
      <c r="G134" s="286">
        <f>'T. Generadora'!H131</f>
        <v>42</v>
      </c>
      <c r="H134" s="286">
        <f>'T. Generadora'!I131</f>
        <v>10</v>
      </c>
      <c r="I134" s="286">
        <f>'T. Generadora'!J131</f>
        <v>0</v>
      </c>
      <c r="J134" s="286">
        <f>+'T. Generadora'!K131</f>
        <v>0</v>
      </c>
      <c r="K134" s="287">
        <f>'T. Generadora'!L131</f>
        <v>52</v>
      </c>
      <c r="L134" s="287">
        <f>'T. Generadora'!M131</f>
        <v>1</v>
      </c>
      <c r="M134" s="288">
        <f>'T. Generadora'!N131</f>
        <v>1</v>
      </c>
      <c r="N134" s="287">
        <f>'T. Generadora'!T131</f>
        <v>1</v>
      </c>
      <c r="O134" s="287">
        <f>'T. Generadora'!O131</f>
        <v>0</v>
      </c>
      <c r="P134" s="287">
        <f>'T. Generadora'!Q131</f>
        <v>0</v>
      </c>
      <c r="Q134" s="287">
        <f>'T. Generadora'!U131</f>
        <v>0</v>
      </c>
      <c r="R134" s="287">
        <f>'T. Generadora'!V131</f>
        <v>0</v>
      </c>
      <c r="S134" s="289">
        <f>+'Listas de precios Fase 1'!R133</f>
        <v>2520000</v>
      </c>
      <c r="T134" s="289">
        <f>+'Listas de precios Fase 1'!S133</f>
        <v>48461.538461538461</v>
      </c>
      <c r="U134" s="285" t="str">
        <f>'Control Ventas'!D130</f>
        <v>X Vender</v>
      </c>
    </row>
    <row r="135" spans="1:21" ht="14.25" customHeight="1" x14ac:dyDescent="0.35">
      <c r="A135" s="285">
        <f>'T. Generadora'!A132</f>
        <v>130</v>
      </c>
      <c r="B135" s="285">
        <f>'T. Generadora'!B132</f>
        <v>602</v>
      </c>
      <c r="C135" s="285">
        <f>+'T. Generadora'!C132</f>
        <v>1</v>
      </c>
      <c r="D135" s="285" t="str">
        <f>'T. Generadora'!D132</f>
        <v>Humbolt</v>
      </c>
      <c r="E135" s="285">
        <f>'T. Generadora'!E132</f>
        <v>6</v>
      </c>
      <c r="F135" s="286" t="str">
        <f>'T. Generadora'!G132</f>
        <v>2 H</v>
      </c>
      <c r="G135" s="286">
        <f>'T. Generadora'!H132</f>
        <v>36</v>
      </c>
      <c r="H135" s="286">
        <f>'T. Generadora'!I132</f>
        <v>4</v>
      </c>
      <c r="I135" s="286">
        <f>'T. Generadora'!J132</f>
        <v>0</v>
      </c>
      <c r="J135" s="286">
        <f>+'T. Generadora'!K132</f>
        <v>0</v>
      </c>
      <c r="K135" s="287">
        <f>'T. Generadora'!L132</f>
        <v>40</v>
      </c>
      <c r="L135" s="287">
        <f>'T. Generadora'!M132</f>
        <v>1</v>
      </c>
      <c r="M135" s="288">
        <f>'T. Generadora'!N132</f>
        <v>1</v>
      </c>
      <c r="N135" s="287">
        <f>'T. Generadora'!T132</f>
        <v>1</v>
      </c>
      <c r="O135" s="287">
        <f>'T. Generadora'!O132</f>
        <v>0</v>
      </c>
      <c r="P135" s="287">
        <f>'T. Generadora'!Q132</f>
        <v>0</v>
      </c>
      <c r="Q135" s="287">
        <f>'T. Generadora'!U132</f>
        <v>0</v>
      </c>
      <c r="R135" s="287">
        <f>'T. Generadora'!V132</f>
        <v>0</v>
      </c>
      <c r="S135" s="289">
        <f>+'Listas de precios Fase 1'!R134</f>
        <v>2030000</v>
      </c>
      <c r="T135" s="289">
        <f>+'Listas de precios Fase 1'!S134</f>
        <v>50750</v>
      </c>
      <c r="U135" s="285" t="str">
        <f>'Control Ventas'!D131</f>
        <v>X Vender</v>
      </c>
    </row>
    <row r="136" spans="1:21" ht="14.25" customHeight="1" x14ac:dyDescent="0.35">
      <c r="A136" s="285">
        <f>'T. Generadora'!A133</f>
        <v>131</v>
      </c>
      <c r="B136" s="285">
        <f>'T. Generadora'!B133</f>
        <v>603</v>
      </c>
      <c r="C136" s="285">
        <f>+'T. Generadora'!C133</f>
        <v>1</v>
      </c>
      <c r="D136" s="285" t="str">
        <f>'T. Generadora'!D133</f>
        <v>Humbolt</v>
      </c>
      <c r="E136" s="285">
        <f>'T. Generadora'!E133</f>
        <v>6</v>
      </c>
      <c r="F136" s="286" t="str">
        <f>'T. Generadora'!G133</f>
        <v>3 H</v>
      </c>
      <c r="G136" s="286">
        <f>'T. Generadora'!H133</f>
        <v>61</v>
      </c>
      <c r="H136" s="286">
        <f>'T. Generadora'!I133</f>
        <v>8</v>
      </c>
      <c r="I136" s="286">
        <f>'T. Generadora'!J133</f>
        <v>0</v>
      </c>
      <c r="J136" s="286">
        <f>+'T. Generadora'!K133</f>
        <v>0</v>
      </c>
      <c r="K136" s="287">
        <f>'T. Generadora'!L133</f>
        <v>69</v>
      </c>
      <c r="L136" s="287">
        <f>'T. Generadora'!M133</f>
        <v>2</v>
      </c>
      <c r="M136" s="288">
        <f>'T. Generadora'!N133</f>
        <v>2</v>
      </c>
      <c r="N136" s="287">
        <f>'T. Generadora'!T133</f>
        <v>2</v>
      </c>
      <c r="O136" s="287">
        <f>'T. Generadora'!O133</f>
        <v>0</v>
      </c>
      <c r="P136" s="287">
        <f>'T. Generadora'!Q133</f>
        <v>0</v>
      </c>
      <c r="Q136" s="287">
        <f>'T. Generadora'!U133</f>
        <v>0</v>
      </c>
      <c r="R136" s="287">
        <f>'T. Generadora'!V133</f>
        <v>0</v>
      </c>
      <c r="S136" s="289">
        <f>+'Listas de precios Fase 1'!R135</f>
        <v>3110000</v>
      </c>
      <c r="T136" s="289">
        <f>+'Listas de precios Fase 1'!S135</f>
        <v>45072.463768115944</v>
      </c>
      <c r="U136" s="285" t="str">
        <f>'Control Ventas'!D132</f>
        <v>X Vender</v>
      </c>
    </row>
    <row r="137" spans="1:21" ht="14.25" customHeight="1" x14ac:dyDescent="0.35">
      <c r="A137" s="285">
        <f>'T. Generadora'!A134</f>
        <v>132</v>
      </c>
      <c r="B137" s="285">
        <f>'T. Generadora'!B134</f>
        <v>604</v>
      </c>
      <c r="C137" s="285">
        <f>+'T. Generadora'!C134</f>
        <v>1</v>
      </c>
      <c r="D137" s="285" t="str">
        <f>'T. Generadora'!D134</f>
        <v>Humbolt</v>
      </c>
      <c r="E137" s="285">
        <f>'T. Generadora'!E134</f>
        <v>6</v>
      </c>
      <c r="F137" s="286" t="str">
        <f>'T. Generadora'!G134</f>
        <v>4 H</v>
      </c>
      <c r="G137" s="286">
        <f>'T. Generadora'!H134</f>
        <v>36</v>
      </c>
      <c r="H137" s="286">
        <f>'T. Generadora'!I134</f>
        <v>7</v>
      </c>
      <c r="I137" s="286">
        <f>'T. Generadora'!J134</f>
        <v>0</v>
      </c>
      <c r="J137" s="286">
        <f>+'T. Generadora'!K134</f>
        <v>0</v>
      </c>
      <c r="K137" s="287">
        <f>'T. Generadora'!L134</f>
        <v>43</v>
      </c>
      <c r="L137" s="287">
        <f>'T. Generadora'!M134</f>
        <v>1</v>
      </c>
      <c r="M137" s="288">
        <f>'T. Generadora'!N134</f>
        <v>1</v>
      </c>
      <c r="N137" s="287">
        <f>'T. Generadora'!T134</f>
        <v>1</v>
      </c>
      <c r="O137" s="287">
        <f>'T. Generadora'!O134</f>
        <v>0</v>
      </c>
      <c r="P137" s="287">
        <f>'T. Generadora'!Q134</f>
        <v>0</v>
      </c>
      <c r="Q137" s="287">
        <f>'T. Generadora'!U134</f>
        <v>0</v>
      </c>
      <c r="R137" s="287">
        <f>'T. Generadora'!V134</f>
        <v>0</v>
      </c>
      <c r="S137" s="289">
        <f>+'Listas de precios Fase 1'!R136</f>
        <v>2160000</v>
      </c>
      <c r="T137" s="289">
        <f>+'Listas de precios Fase 1'!S136</f>
        <v>50232.558139534885</v>
      </c>
      <c r="U137" s="285" t="str">
        <f>'Control Ventas'!D133</f>
        <v>X Vender</v>
      </c>
    </row>
    <row r="138" spans="1:21" ht="14.25" customHeight="1" x14ac:dyDescent="0.35">
      <c r="A138" s="285">
        <f>'T. Generadora'!A135</f>
        <v>133</v>
      </c>
      <c r="B138" s="285">
        <f>'T. Generadora'!B135</f>
        <v>701</v>
      </c>
      <c r="C138" s="285">
        <f>+'T. Generadora'!C135</f>
        <v>1</v>
      </c>
      <c r="D138" s="285" t="str">
        <f>'T. Generadora'!D135</f>
        <v>Humbolt</v>
      </c>
      <c r="E138" s="285">
        <f>'T. Generadora'!E135</f>
        <v>7</v>
      </c>
      <c r="F138" s="286" t="str">
        <f>'T. Generadora'!G135</f>
        <v>1 H</v>
      </c>
      <c r="G138" s="286">
        <f>'T. Generadora'!H135</f>
        <v>42</v>
      </c>
      <c r="H138" s="286">
        <f>'T. Generadora'!I135</f>
        <v>10</v>
      </c>
      <c r="I138" s="286">
        <f>'T. Generadora'!J135</f>
        <v>0</v>
      </c>
      <c r="J138" s="286">
        <f>+'T. Generadora'!K135</f>
        <v>0</v>
      </c>
      <c r="K138" s="287">
        <f>'T. Generadora'!L135</f>
        <v>52</v>
      </c>
      <c r="L138" s="287">
        <f>'T. Generadora'!M135</f>
        <v>1</v>
      </c>
      <c r="M138" s="288">
        <f>'T. Generadora'!N135</f>
        <v>1</v>
      </c>
      <c r="N138" s="287">
        <f>'T. Generadora'!T135</f>
        <v>1</v>
      </c>
      <c r="O138" s="287">
        <f>'T. Generadora'!O135</f>
        <v>0</v>
      </c>
      <c r="P138" s="287">
        <f>'T. Generadora'!Q135</f>
        <v>0</v>
      </c>
      <c r="Q138" s="287">
        <f>'T. Generadora'!U135</f>
        <v>0</v>
      </c>
      <c r="R138" s="287">
        <f>'T. Generadora'!V135</f>
        <v>0</v>
      </c>
      <c r="S138" s="289">
        <f>+'Listas de precios Fase 1'!R137</f>
        <v>2550000</v>
      </c>
      <c r="T138" s="289">
        <f>+'Listas de precios Fase 1'!S137</f>
        <v>49038.461538461539</v>
      </c>
      <c r="U138" s="285" t="str">
        <f>'Control Ventas'!D134</f>
        <v>X Vender</v>
      </c>
    </row>
    <row r="139" spans="1:21" ht="14.25" customHeight="1" x14ac:dyDescent="0.35">
      <c r="A139" s="285">
        <f>'T. Generadora'!A136</f>
        <v>134</v>
      </c>
      <c r="B139" s="285">
        <f>'T. Generadora'!B136</f>
        <v>702</v>
      </c>
      <c r="C139" s="285">
        <f>+'T. Generadora'!C136</f>
        <v>1</v>
      </c>
      <c r="D139" s="285" t="str">
        <f>'T. Generadora'!D136</f>
        <v>Humbolt</v>
      </c>
      <c r="E139" s="285">
        <f>'T. Generadora'!E136</f>
        <v>7</v>
      </c>
      <c r="F139" s="286" t="str">
        <f>'T. Generadora'!G136</f>
        <v>2 H</v>
      </c>
      <c r="G139" s="286">
        <f>'T. Generadora'!H136</f>
        <v>36</v>
      </c>
      <c r="H139" s="286">
        <f>'T. Generadora'!I136</f>
        <v>4</v>
      </c>
      <c r="I139" s="286">
        <f>'T. Generadora'!J136</f>
        <v>0</v>
      </c>
      <c r="J139" s="286">
        <f>+'T. Generadora'!K136</f>
        <v>0</v>
      </c>
      <c r="K139" s="287">
        <f>'T. Generadora'!L136</f>
        <v>40</v>
      </c>
      <c r="L139" s="287">
        <f>'T. Generadora'!M136</f>
        <v>1</v>
      </c>
      <c r="M139" s="288">
        <f>'T. Generadora'!N136</f>
        <v>1</v>
      </c>
      <c r="N139" s="287">
        <f>'T. Generadora'!T136</f>
        <v>1</v>
      </c>
      <c r="O139" s="287">
        <f>'T. Generadora'!O136</f>
        <v>0</v>
      </c>
      <c r="P139" s="287">
        <f>'T. Generadora'!Q136</f>
        <v>0</v>
      </c>
      <c r="Q139" s="287">
        <f>'T. Generadora'!U136</f>
        <v>0</v>
      </c>
      <c r="R139" s="287">
        <f>'T. Generadora'!V136</f>
        <v>0</v>
      </c>
      <c r="S139" s="289">
        <f>+'Listas de precios Fase 1'!R138</f>
        <v>2050000</v>
      </c>
      <c r="T139" s="289">
        <f>+'Listas de precios Fase 1'!S138</f>
        <v>51250</v>
      </c>
      <c r="U139" s="285" t="str">
        <f>'Control Ventas'!D135</f>
        <v>X Vender</v>
      </c>
    </row>
    <row r="140" spans="1:21" ht="14.25" customHeight="1" x14ac:dyDescent="0.35">
      <c r="A140" s="285">
        <f>'T. Generadora'!A137</f>
        <v>135</v>
      </c>
      <c r="B140" s="285">
        <f>'T. Generadora'!B137</f>
        <v>703</v>
      </c>
      <c r="C140" s="285">
        <f>+'T. Generadora'!C137</f>
        <v>1</v>
      </c>
      <c r="D140" s="285" t="str">
        <f>'T. Generadora'!D137</f>
        <v>Humbolt</v>
      </c>
      <c r="E140" s="285">
        <f>'T. Generadora'!E137</f>
        <v>7</v>
      </c>
      <c r="F140" s="286" t="str">
        <f>'T. Generadora'!G137</f>
        <v>3 H</v>
      </c>
      <c r="G140" s="286">
        <f>'T. Generadora'!H137</f>
        <v>61</v>
      </c>
      <c r="H140" s="286">
        <f>'T. Generadora'!I137</f>
        <v>8</v>
      </c>
      <c r="I140" s="286">
        <f>'T. Generadora'!J137</f>
        <v>0</v>
      </c>
      <c r="J140" s="286">
        <f>+'T. Generadora'!K137</f>
        <v>0</v>
      </c>
      <c r="K140" s="287">
        <f>'T. Generadora'!L137</f>
        <v>69</v>
      </c>
      <c r="L140" s="287">
        <f>'T. Generadora'!M137</f>
        <v>2</v>
      </c>
      <c r="M140" s="288">
        <f>'T. Generadora'!N137</f>
        <v>2</v>
      </c>
      <c r="N140" s="287">
        <f>'T. Generadora'!T137</f>
        <v>2</v>
      </c>
      <c r="O140" s="287">
        <f>'T. Generadora'!O137</f>
        <v>0</v>
      </c>
      <c r="P140" s="287">
        <f>'T. Generadora'!Q137</f>
        <v>0</v>
      </c>
      <c r="Q140" s="287">
        <f>'T. Generadora'!U137</f>
        <v>0</v>
      </c>
      <c r="R140" s="287">
        <f>'T. Generadora'!V137</f>
        <v>0</v>
      </c>
      <c r="S140" s="289">
        <f>+'Listas de precios Fase 1'!R139</f>
        <v>3140000</v>
      </c>
      <c r="T140" s="289">
        <f>+'Listas de precios Fase 1'!S139</f>
        <v>45507.246376811592</v>
      </c>
      <c r="U140" s="285" t="str">
        <f>'Control Ventas'!D136</f>
        <v>X Vender</v>
      </c>
    </row>
    <row r="141" spans="1:21" ht="14.25" customHeight="1" x14ac:dyDescent="0.35">
      <c r="A141" s="285">
        <f>'T. Generadora'!A138</f>
        <v>136</v>
      </c>
      <c r="B141" s="285">
        <f>'T. Generadora'!B138</f>
        <v>704</v>
      </c>
      <c r="C141" s="285">
        <f>+'T. Generadora'!C138</f>
        <v>1</v>
      </c>
      <c r="D141" s="285" t="str">
        <f>'T. Generadora'!D138</f>
        <v>Humbolt</v>
      </c>
      <c r="E141" s="285">
        <f>'T. Generadora'!E138</f>
        <v>7</v>
      </c>
      <c r="F141" s="286" t="str">
        <f>'T. Generadora'!G138</f>
        <v>4 H</v>
      </c>
      <c r="G141" s="286">
        <f>'T. Generadora'!H138</f>
        <v>36</v>
      </c>
      <c r="H141" s="286">
        <f>'T. Generadora'!I138</f>
        <v>7</v>
      </c>
      <c r="I141" s="286">
        <f>'T. Generadora'!J138</f>
        <v>0</v>
      </c>
      <c r="J141" s="286">
        <f>+'T. Generadora'!K138</f>
        <v>0</v>
      </c>
      <c r="K141" s="287">
        <f>'T. Generadora'!L138</f>
        <v>43</v>
      </c>
      <c r="L141" s="287">
        <f>'T. Generadora'!M138</f>
        <v>1</v>
      </c>
      <c r="M141" s="288">
        <f>'T. Generadora'!N138</f>
        <v>1</v>
      </c>
      <c r="N141" s="287">
        <f>'T. Generadora'!T138</f>
        <v>1</v>
      </c>
      <c r="O141" s="287">
        <f>'T. Generadora'!O138</f>
        <v>0</v>
      </c>
      <c r="P141" s="287">
        <f>'T. Generadora'!Q138</f>
        <v>0</v>
      </c>
      <c r="Q141" s="287">
        <f>'T. Generadora'!U138</f>
        <v>0</v>
      </c>
      <c r="R141" s="287">
        <f>'T. Generadora'!V138</f>
        <v>0</v>
      </c>
      <c r="S141" s="289">
        <f>+'Listas de precios Fase 1'!R140</f>
        <v>2180000</v>
      </c>
      <c r="T141" s="289">
        <f>+'Listas de precios Fase 1'!S140</f>
        <v>50697.674418604649</v>
      </c>
      <c r="U141" s="285" t="str">
        <f>'Control Ventas'!D137</f>
        <v>X Vender</v>
      </c>
    </row>
    <row r="142" spans="1:21" ht="14.25" customHeight="1" x14ac:dyDescent="0.35">
      <c r="A142" s="285">
        <f>'T. Generadora'!A139</f>
        <v>137</v>
      </c>
      <c r="B142" s="285">
        <f>'T. Generadora'!B139</f>
        <v>801</v>
      </c>
      <c r="C142" s="285">
        <f>+'T. Generadora'!C139</f>
        <v>1</v>
      </c>
      <c r="D142" s="285" t="str">
        <f>'T. Generadora'!D139</f>
        <v>Humbolt</v>
      </c>
      <c r="E142" s="285">
        <f>'T. Generadora'!E139</f>
        <v>8</v>
      </c>
      <c r="F142" s="286" t="str">
        <f>'T. Generadora'!G139</f>
        <v>1 H</v>
      </c>
      <c r="G142" s="286">
        <f>'T. Generadora'!H139</f>
        <v>42</v>
      </c>
      <c r="H142" s="286">
        <f>'T. Generadora'!I139</f>
        <v>10</v>
      </c>
      <c r="I142" s="286">
        <f>'T. Generadora'!J139</f>
        <v>0</v>
      </c>
      <c r="J142" s="286">
        <f>+'T. Generadora'!K139</f>
        <v>0</v>
      </c>
      <c r="K142" s="287">
        <f>'T. Generadora'!L139</f>
        <v>52</v>
      </c>
      <c r="L142" s="287">
        <f>'T. Generadora'!M139</f>
        <v>1</v>
      </c>
      <c r="M142" s="288">
        <f>'T. Generadora'!N139</f>
        <v>1</v>
      </c>
      <c r="N142" s="287">
        <f>'T. Generadora'!T139</f>
        <v>1</v>
      </c>
      <c r="O142" s="287">
        <f>'T. Generadora'!O139</f>
        <v>0</v>
      </c>
      <c r="P142" s="287">
        <f>'T. Generadora'!Q139</f>
        <v>0</v>
      </c>
      <c r="Q142" s="287">
        <f>'T. Generadora'!U139</f>
        <v>0</v>
      </c>
      <c r="R142" s="287">
        <f>'T. Generadora'!V139</f>
        <v>0</v>
      </c>
      <c r="S142" s="289">
        <f>+'Listas de precios Fase 1'!R141</f>
        <v>2570000</v>
      </c>
      <c r="T142" s="289">
        <f>+'Listas de precios Fase 1'!S141</f>
        <v>49423.076923076922</v>
      </c>
      <c r="U142" s="285" t="str">
        <f>'Control Ventas'!D138</f>
        <v>X Vender</v>
      </c>
    </row>
    <row r="143" spans="1:21" ht="14.25" customHeight="1" x14ac:dyDescent="0.35">
      <c r="A143" s="285">
        <f>'T. Generadora'!A140</f>
        <v>138</v>
      </c>
      <c r="B143" s="285">
        <f>'T. Generadora'!B140</f>
        <v>802</v>
      </c>
      <c r="C143" s="285">
        <f>+'T. Generadora'!C140</f>
        <v>1</v>
      </c>
      <c r="D143" s="285" t="str">
        <f>'T. Generadora'!D140</f>
        <v>Humbolt</v>
      </c>
      <c r="E143" s="285">
        <f>'T. Generadora'!E140</f>
        <v>8</v>
      </c>
      <c r="F143" s="286" t="str">
        <f>'T. Generadora'!G140</f>
        <v>2 H</v>
      </c>
      <c r="G143" s="286">
        <f>'T. Generadora'!H140</f>
        <v>36</v>
      </c>
      <c r="H143" s="286">
        <f>'T. Generadora'!I140</f>
        <v>4</v>
      </c>
      <c r="I143" s="286">
        <f>'T. Generadora'!J140</f>
        <v>0</v>
      </c>
      <c r="J143" s="286">
        <f>+'T. Generadora'!K140</f>
        <v>0</v>
      </c>
      <c r="K143" s="287">
        <f>'T. Generadora'!L140</f>
        <v>40</v>
      </c>
      <c r="L143" s="287">
        <f>'T. Generadora'!M140</f>
        <v>1</v>
      </c>
      <c r="M143" s="288">
        <f>'T. Generadora'!N140</f>
        <v>1</v>
      </c>
      <c r="N143" s="287">
        <f>'T. Generadora'!T140</f>
        <v>1</v>
      </c>
      <c r="O143" s="287">
        <f>'T. Generadora'!O140</f>
        <v>0</v>
      </c>
      <c r="P143" s="287">
        <f>'T. Generadora'!Q140</f>
        <v>0</v>
      </c>
      <c r="Q143" s="287">
        <f>'T. Generadora'!U140</f>
        <v>0</v>
      </c>
      <c r="R143" s="287">
        <f>'T. Generadora'!V140</f>
        <v>0</v>
      </c>
      <c r="S143" s="289">
        <f>+'Listas de precios Fase 1'!R142</f>
        <v>2080000</v>
      </c>
      <c r="T143" s="289">
        <f>+'Listas de precios Fase 1'!S142</f>
        <v>52000</v>
      </c>
      <c r="U143" s="285" t="str">
        <f>'Control Ventas'!D139</f>
        <v>X Vender</v>
      </c>
    </row>
    <row r="144" spans="1:21" ht="14.25" customHeight="1" x14ac:dyDescent="0.35">
      <c r="A144" s="285">
        <f>'T. Generadora'!A141</f>
        <v>139</v>
      </c>
      <c r="B144" s="285">
        <f>'T. Generadora'!B141</f>
        <v>803</v>
      </c>
      <c r="C144" s="285">
        <f>+'T. Generadora'!C141</f>
        <v>1</v>
      </c>
      <c r="D144" s="285" t="str">
        <f>'T. Generadora'!D141</f>
        <v>Humbolt</v>
      </c>
      <c r="E144" s="285">
        <f>'T. Generadora'!E141</f>
        <v>8</v>
      </c>
      <c r="F144" s="286" t="str">
        <f>'T. Generadora'!G141</f>
        <v>3 H</v>
      </c>
      <c r="G144" s="286">
        <f>'T. Generadora'!H141</f>
        <v>61</v>
      </c>
      <c r="H144" s="286">
        <f>'T. Generadora'!I141</f>
        <v>8</v>
      </c>
      <c r="I144" s="286">
        <f>'T. Generadora'!J141</f>
        <v>0</v>
      </c>
      <c r="J144" s="286">
        <f>+'T. Generadora'!K141</f>
        <v>0</v>
      </c>
      <c r="K144" s="287">
        <f>'T. Generadora'!L141</f>
        <v>69</v>
      </c>
      <c r="L144" s="287">
        <f>'T. Generadora'!M141</f>
        <v>2</v>
      </c>
      <c r="M144" s="288">
        <f>'T. Generadora'!N141</f>
        <v>2</v>
      </c>
      <c r="N144" s="287">
        <f>'T. Generadora'!T141</f>
        <v>2</v>
      </c>
      <c r="O144" s="287">
        <f>'T. Generadora'!O141</f>
        <v>0</v>
      </c>
      <c r="P144" s="287">
        <f>'T. Generadora'!Q141</f>
        <v>0</v>
      </c>
      <c r="Q144" s="287">
        <f>'T. Generadora'!U141</f>
        <v>0</v>
      </c>
      <c r="R144" s="287">
        <f>'T. Generadora'!V141</f>
        <v>0</v>
      </c>
      <c r="S144" s="289">
        <f>+'Listas de precios Fase 1'!R143</f>
        <v>3170000</v>
      </c>
      <c r="T144" s="289">
        <f>+'Listas de precios Fase 1'!S143</f>
        <v>45942.028985507248</v>
      </c>
      <c r="U144" s="285" t="str">
        <f>'Control Ventas'!D140</f>
        <v>X Vender</v>
      </c>
    </row>
    <row r="145" spans="1:21" ht="14.25" customHeight="1" x14ac:dyDescent="0.35">
      <c r="A145" s="285">
        <f>'T. Generadora'!A142</f>
        <v>140</v>
      </c>
      <c r="B145" s="285">
        <f>'T. Generadora'!B142</f>
        <v>804</v>
      </c>
      <c r="C145" s="285">
        <f>+'T. Generadora'!C142</f>
        <v>1</v>
      </c>
      <c r="D145" s="285" t="str">
        <f>'T. Generadora'!D142</f>
        <v>Humbolt</v>
      </c>
      <c r="E145" s="285">
        <f>'T. Generadora'!E142</f>
        <v>8</v>
      </c>
      <c r="F145" s="286" t="str">
        <f>'T. Generadora'!G142</f>
        <v>4 H</v>
      </c>
      <c r="G145" s="286">
        <f>'T. Generadora'!H142</f>
        <v>36</v>
      </c>
      <c r="H145" s="286">
        <f>'T. Generadora'!I142</f>
        <v>7</v>
      </c>
      <c r="I145" s="286">
        <f>'T. Generadora'!J142</f>
        <v>0</v>
      </c>
      <c r="J145" s="286">
        <f>+'T. Generadora'!K142</f>
        <v>0</v>
      </c>
      <c r="K145" s="287">
        <f>'T. Generadora'!L142</f>
        <v>43</v>
      </c>
      <c r="L145" s="287">
        <f>'T. Generadora'!M142</f>
        <v>1</v>
      </c>
      <c r="M145" s="288">
        <f>'T. Generadora'!N142</f>
        <v>1</v>
      </c>
      <c r="N145" s="287">
        <f>'T. Generadora'!T142</f>
        <v>1</v>
      </c>
      <c r="O145" s="287">
        <f>'T. Generadora'!O142</f>
        <v>0</v>
      </c>
      <c r="P145" s="287">
        <f>'T. Generadora'!Q142</f>
        <v>0</v>
      </c>
      <c r="Q145" s="287">
        <f>'T. Generadora'!U142</f>
        <v>0</v>
      </c>
      <c r="R145" s="287">
        <f>'T. Generadora'!V142</f>
        <v>0</v>
      </c>
      <c r="S145" s="289">
        <f>+'Listas de precios Fase 1'!R144</f>
        <v>2200000</v>
      </c>
      <c r="T145" s="289">
        <f>+'Listas de precios Fase 1'!S144</f>
        <v>51162.79069767442</v>
      </c>
      <c r="U145" s="285" t="str">
        <f>'Control Ventas'!D141</f>
        <v>X Vender</v>
      </c>
    </row>
    <row r="146" spans="1:21" ht="14.25" customHeight="1" x14ac:dyDescent="0.35">
      <c r="A146" s="285">
        <f>'T. Generadora'!A143</f>
        <v>141</v>
      </c>
      <c r="B146" s="285">
        <f>'T. Generadora'!B143</f>
        <v>901</v>
      </c>
      <c r="C146" s="285">
        <f>+'T. Generadora'!C143</f>
        <v>1</v>
      </c>
      <c r="D146" s="285" t="str">
        <f>'T. Generadora'!D143</f>
        <v>Humbolt</v>
      </c>
      <c r="E146" s="285">
        <f>'T. Generadora'!E143</f>
        <v>9</v>
      </c>
      <c r="F146" s="286" t="str">
        <f>'T. Generadora'!G143</f>
        <v>1 H</v>
      </c>
      <c r="G146" s="286">
        <f>'T. Generadora'!H143</f>
        <v>42</v>
      </c>
      <c r="H146" s="286">
        <f>'T. Generadora'!I143</f>
        <v>10</v>
      </c>
      <c r="I146" s="286">
        <f>'T. Generadora'!J143</f>
        <v>0</v>
      </c>
      <c r="J146" s="286">
        <f>+'T. Generadora'!K143</f>
        <v>0</v>
      </c>
      <c r="K146" s="287">
        <f>'T. Generadora'!L143</f>
        <v>52</v>
      </c>
      <c r="L146" s="287">
        <f>'T. Generadora'!M143</f>
        <v>1</v>
      </c>
      <c r="M146" s="288">
        <f>'T. Generadora'!N143</f>
        <v>1</v>
      </c>
      <c r="N146" s="287">
        <f>'T. Generadora'!T143</f>
        <v>1</v>
      </c>
      <c r="O146" s="287">
        <f>'T. Generadora'!O143</f>
        <v>0</v>
      </c>
      <c r="P146" s="287">
        <f>'T. Generadora'!Q143</f>
        <v>0</v>
      </c>
      <c r="Q146" s="287">
        <f>'T. Generadora'!U143</f>
        <v>0</v>
      </c>
      <c r="R146" s="287">
        <f>'T. Generadora'!V143</f>
        <v>0</v>
      </c>
      <c r="S146" s="289">
        <f>+'Listas de precios Fase 1'!R145</f>
        <v>2590000</v>
      </c>
      <c r="T146" s="289">
        <f>+'Listas de precios Fase 1'!S145</f>
        <v>49807.692307692305</v>
      </c>
      <c r="U146" s="285" t="str">
        <f>'Control Ventas'!D142</f>
        <v>X Vender</v>
      </c>
    </row>
    <row r="147" spans="1:21" ht="14.25" customHeight="1" x14ac:dyDescent="0.35">
      <c r="A147" s="285">
        <f>'T. Generadora'!A144</f>
        <v>142</v>
      </c>
      <c r="B147" s="285">
        <f>'T. Generadora'!B144</f>
        <v>902</v>
      </c>
      <c r="C147" s="285">
        <f>+'T. Generadora'!C144</f>
        <v>1</v>
      </c>
      <c r="D147" s="285" t="str">
        <f>'T. Generadora'!D144</f>
        <v>Humbolt</v>
      </c>
      <c r="E147" s="285">
        <f>'T. Generadora'!E144</f>
        <v>9</v>
      </c>
      <c r="F147" s="286" t="str">
        <f>'T. Generadora'!G144</f>
        <v>2 H</v>
      </c>
      <c r="G147" s="286">
        <f>'T. Generadora'!H144</f>
        <v>36</v>
      </c>
      <c r="H147" s="286">
        <f>'T. Generadora'!I144</f>
        <v>4</v>
      </c>
      <c r="I147" s="286">
        <f>'T. Generadora'!J144</f>
        <v>0</v>
      </c>
      <c r="J147" s="286">
        <f>+'T. Generadora'!K144</f>
        <v>0</v>
      </c>
      <c r="K147" s="287">
        <f>'T. Generadora'!L144</f>
        <v>40</v>
      </c>
      <c r="L147" s="287">
        <f>'T. Generadora'!M144</f>
        <v>1</v>
      </c>
      <c r="M147" s="288">
        <f>'T. Generadora'!N144</f>
        <v>1</v>
      </c>
      <c r="N147" s="287">
        <f>'T. Generadora'!T144</f>
        <v>1</v>
      </c>
      <c r="O147" s="287">
        <f>'T. Generadora'!O144</f>
        <v>0</v>
      </c>
      <c r="P147" s="287">
        <f>'T. Generadora'!Q144</f>
        <v>0</v>
      </c>
      <c r="Q147" s="287">
        <f>'T. Generadora'!U144</f>
        <v>0</v>
      </c>
      <c r="R147" s="287">
        <f>'T. Generadora'!V144</f>
        <v>0</v>
      </c>
      <c r="S147" s="289">
        <f>+'Listas de precios Fase 1'!R146</f>
        <v>2100000</v>
      </c>
      <c r="T147" s="289">
        <f>+'Listas de precios Fase 1'!S146</f>
        <v>52500</v>
      </c>
      <c r="U147" s="285" t="str">
        <f>'Control Ventas'!D143</f>
        <v>X Vender</v>
      </c>
    </row>
    <row r="148" spans="1:21" ht="14.25" customHeight="1" x14ac:dyDescent="0.35">
      <c r="A148" s="285">
        <f>'T. Generadora'!A145</f>
        <v>143</v>
      </c>
      <c r="B148" s="285">
        <f>'T. Generadora'!B145</f>
        <v>903</v>
      </c>
      <c r="C148" s="285">
        <f>+'T. Generadora'!C145</f>
        <v>1</v>
      </c>
      <c r="D148" s="285" t="str">
        <f>'T. Generadora'!D145</f>
        <v>Humbolt</v>
      </c>
      <c r="E148" s="285">
        <f>'T. Generadora'!E145</f>
        <v>9</v>
      </c>
      <c r="F148" s="286" t="str">
        <f>'T. Generadora'!G145</f>
        <v>3 H</v>
      </c>
      <c r="G148" s="286">
        <f>'T. Generadora'!H145</f>
        <v>61</v>
      </c>
      <c r="H148" s="286">
        <f>'T. Generadora'!I145</f>
        <v>8</v>
      </c>
      <c r="I148" s="286">
        <f>'T. Generadora'!J145</f>
        <v>0</v>
      </c>
      <c r="J148" s="286">
        <f>+'T. Generadora'!K145</f>
        <v>0</v>
      </c>
      <c r="K148" s="287">
        <f>'T. Generadora'!L145</f>
        <v>69</v>
      </c>
      <c r="L148" s="287">
        <f>'T. Generadora'!M145</f>
        <v>2</v>
      </c>
      <c r="M148" s="288">
        <f>'T. Generadora'!N145</f>
        <v>2</v>
      </c>
      <c r="N148" s="287">
        <f>'T. Generadora'!T145</f>
        <v>1</v>
      </c>
      <c r="O148" s="287">
        <f>'T. Generadora'!O145</f>
        <v>0</v>
      </c>
      <c r="P148" s="287">
        <f>'T. Generadora'!Q145</f>
        <v>0</v>
      </c>
      <c r="Q148" s="287">
        <f>'T. Generadora'!U145</f>
        <v>0</v>
      </c>
      <c r="R148" s="287">
        <f>'T. Generadora'!V145</f>
        <v>0</v>
      </c>
      <c r="S148" s="289">
        <f>+'Listas de precios Fase 1'!R147</f>
        <v>3200000</v>
      </c>
      <c r="T148" s="289">
        <f>+'Listas de precios Fase 1'!S147</f>
        <v>46376.811594202896</v>
      </c>
      <c r="U148" s="285" t="str">
        <f>'Control Ventas'!D144</f>
        <v>X Vender</v>
      </c>
    </row>
    <row r="149" spans="1:21" ht="14.25" customHeight="1" x14ac:dyDescent="0.35">
      <c r="A149" s="285">
        <f>'T. Generadora'!A146</f>
        <v>144</v>
      </c>
      <c r="B149" s="285">
        <f>'T. Generadora'!B146</f>
        <v>904</v>
      </c>
      <c r="C149" s="285">
        <f>+'T. Generadora'!C146</f>
        <v>1</v>
      </c>
      <c r="D149" s="285" t="str">
        <f>'T. Generadora'!D146</f>
        <v>Humbolt</v>
      </c>
      <c r="E149" s="285">
        <f>'T. Generadora'!E146</f>
        <v>9</v>
      </c>
      <c r="F149" s="286" t="str">
        <f>'T. Generadora'!G146</f>
        <v>4 H</v>
      </c>
      <c r="G149" s="286">
        <f>'T. Generadora'!H146</f>
        <v>36</v>
      </c>
      <c r="H149" s="286">
        <f>'T. Generadora'!I146</f>
        <v>7</v>
      </c>
      <c r="I149" s="286">
        <f>'T. Generadora'!J146</f>
        <v>0</v>
      </c>
      <c r="J149" s="286">
        <f>+'T. Generadora'!K146</f>
        <v>0</v>
      </c>
      <c r="K149" s="287">
        <f>'T. Generadora'!L146</f>
        <v>43</v>
      </c>
      <c r="L149" s="287">
        <f>'T. Generadora'!M146</f>
        <v>1</v>
      </c>
      <c r="M149" s="288">
        <f>'T. Generadora'!N146</f>
        <v>1</v>
      </c>
      <c r="N149" s="287">
        <f>'T. Generadora'!T146</f>
        <v>1</v>
      </c>
      <c r="O149" s="287">
        <f>'T. Generadora'!O146</f>
        <v>0</v>
      </c>
      <c r="P149" s="287">
        <f>'T. Generadora'!Q146</f>
        <v>0</v>
      </c>
      <c r="Q149" s="287">
        <f>'T. Generadora'!U146</f>
        <v>0</v>
      </c>
      <c r="R149" s="287">
        <f>'T. Generadora'!V146</f>
        <v>0</v>
      </c>
      <c r="S149" s="289">
        <f>+'Listas de precios Fase 1'!R148</f>
        <v>2220000</v>
      </c>
      <c r="T149" s="289">
        <f>+'Listas de precios Fase 1'!S148</f>
        <v>51627.906976744183</v>
      </c>
      <c r="U149" s="285" t="str">
        <f>'Control Ventas'!D145</f>
        <v>X Vender</v>
      </c>
    </row>
    <row r="150" spans="1:21" ht="14.25" customHeight="1" x14ac:dyDescent="0.35">
      <c r="A150" s="285">
        <f>'T. Generadora'!A147</f>
        <v>145</v>
      </c>
      <c r="B150" s="285">
        <f>'T. Generadora'!B147</f>
        <v>1001</v>
      </c>
      <c r="C150" s="285">
        <f>+'T. Generadora'!C147</f>
        <v>1</v>
      </c>
      <c r="D150" s="285" t="str">
        <f>'T. Generadora'!D147</f>
        <v>Humbolt</v>
      </c>
      <c r="E150" s="285">
        <f>'T. Generadora'!E147</f>
        <v>10</v>
      </c>
      <c r="F150" s="286" t="str">
        <f>'T. Generadora'!G147</f>
        <v>1 H</v>
      </c>
      <c r="G150" s="286">
        <f>'T. Generadora'!H147</f>
        <v>42</v>
      </c>
      <c r="H150" s="286">
        <f>'T. Generadora'!I147</f>
        <v>10</v>
      </c>
      <c r="I150" s="286">
        <f>'T. Generadora'!J147</f>
        <v>0</v>
      </c>
      <c r="J150" s="286">
        <f>+'T. Generadora'!K147</f>
        <v>0</v>
      </c>
      <c r="K150" s="287">
        <f>'T. Generadora'!L147</f>
        <v>52</v>
      </c>
      <c r="L150" s="287">
        <f>'T. Generadora'!M147</f>
        <v>1</v>
      </c>
      <c r="M150" s="288">
        <f>'T. Generadora'!N147</f>
        <v>1</v>
      </c>
      <c r="N150" s="287">
        <f>'T. Generadora'!T147</f>
        <v>1</v>
      </c>
      <c r="O150" s="287">
        <f>'T. Generadora'!O147</f>
        <v>0</v>
      </c>
      <c r="P150" s="287">
        <f>'T. Generadora'!Q147</f>
        <v>0</v>
      </c>
      <c r="Q150" s="287">
        <f>'T. Generadora'!U147</f>
        <v>0</v>
      </c>
      <c r="R150" s="287">
        <f>'T. Generadora'!V147</f>
        <v>0</v>
      </c>
      <c r="S150" s="289">
        <f>+'Listas de precios Fase 1'!R149</f>
        <v>2620000</v>
      </c>
      <c r="T150" s="289">
        <f>+'Listas de precios Fase 1'!S149</f>
        <v>50384.615384615383</v>
      </c>
      <c r="U150" s="285" t="str">
        <f>'Control Ventas'!D146</f>
        <v>X Vender</v>
      </c>
    </row>
    <row r="151" spans="1:21" ht="14.25" customHeight="1" x14ac:dyDescent="0.35">
      <c r="A151" s="285">
        <f>'T. Generadora'!A148</f>
        <v>146</v>
      </c>
      <c r="B151" s="285">
        <f>'T. Generadora'!B148</f>
        <v>1002</v>
      </c>
      <c r="C151" s="285">
        <f>+'T. Generadora'!C148</f>
        <v>1</v>
      </c>
      <c r="D151" s="285" t="str">
        <f>'T. Generadora'!D148</f>
        <v>Humbolt</v>
      </c>
      <c r="E151" s="285">
        <f>'T. Generadora'!E148</f>
        <v>10</v>
      </c>
      <c r="F151" s="286" t="str">
        <f>'T. Generadora'!G148</f>
        <v>2 H</v>
      </c>
      <c r="G151" s="286">
        <f>'T. Generadora'!H148</f>
        <v>36</v>
      </c>
      <c r="H151" s="286">
        <f>'T. Generadora'!I148</f>
        <v>4</v>
      </c>
      <c r="I151" s="286">
        <f>'T. Generadora'!J148</f>
        <v>0</v>
      </c>
      <c r="J151" s="286">
        <f>+'T. Generadora'!K148</f>
        <v>0</v>
      </c>
      <c r="K151" s="287">
        <f>'T. Generadora'!L148</f>
        <v>40</v>
      </c>
      <c r="L151" s="287">
        <f>'T. Generadora'!M148</f>
        <v>1</v>
      </c>
      <c r="M151" s="288">
        <f>'T. Generadora'!N148</f>
        <v>1</v>
      </c>
      <c r="N151" s="287">
        <f>'T. Generadora'!T148</f>
        <v>1</v>
      </c>
      <c r="O151" s="287">
        <f>'T. Generadora'!O148</f>
        <v>0</v>
      </c>
      <c r="P151" s="287">
        <f>'T. Generadora'!Q148</f>
        <v>0</v>
      </c>
      <c r="Q151" s="287">
        <f>'T. Generadora'!U148</f>
        <v>0</v>
      </c>
      <c r="R151" s="287">
        <f>'T. Generadora'!V148</f>
        <v>0</v>
      </c>
      <c r="S151" s="289">
        <f>+'Listas de precios Fase 1'!R150</f>
        <v>2120000</v>
      </c>
      <c r="T151" s="289">
        <f>+'Listas de precios Fase 1'!S150</f>
        <v>53000</v>
      </c>
      <c r="U151" s="285" t="str">
        <f>'Control Ventas'!D147</f>
        <v>X Vender</v>
      </c>
    </row>
    <row r="152" spans="1:21" ht="14.25" customHeight="1" x14ac:dyDescent="0.35">
      <c r="A152" s="285">
        <f>'T. Generadora'!A149</f>
        <v>147</v>
      </c>
      <c r="B152" s="285">
        <f>'T. Generadora'!B149</f>
        <v>1003</v>
      </c>
      <c r="C152" s="285">
        <f>+'T. Generadora'!C149</f>
        <v>1</v>
      </c>
      <c r="D152" s="285" t="str">
        <f>'T. Generadora'!D149</f>
        <v>Humbolt</v>
      </c>
      <c r="E152" s="285">
        <f>'T. Generadora'!E149</f>
        <v>10</v>
      </c>
      <c r="F152" s="286" t="str">
        <f>'T. Generadora'!G149</f>
        <v>3 H</v>
      </c>
      <c r="G152" s="286">
        <f>'T. Generadora'!H149</f>
        <v>61</v>
      </c>
      <c r="H152" s="286">
        <f>'T. Generadora'!I149</f>
        <v>8</v>
      </c>
      <c r="I152" s="286">
        <f>'T. Generadora'!J149</f>
        <v>0</v>
      </c>
      <c r="J152" s="286">
        <f>+'T. Generadora'!K149</f>
        <v>0</v>
      </c>
      <c r="K152" s="287">
        <f>'T. Generadora'!L149</f>
        <v>69</v>
      </c>
      <c r="L152" s="287">
        <f>'T. Generadora'!M149</f>
        <v>2</v>
      </c>
      <c r="M152" s="288">
        <f>'T. Generadora'!N149</f>
        <v>2</v>
      </c>
      <c r="N152" s="287">
        <f>'T. Generadora'!T149</f>
        <v>1</v>
      </c>
      <c r="O152" s="287">
        <f>'T. Generadora'!O149</f>
        <v>0</v>
      </c>
      <c r="P152" s="287">
        <f>'T. Generadora'!Q149</f>
        <v>0</v>
      </c>
      <c r="Q152" s="287">
        <f>'T. Generadora'!U149</f>
        <v>0</v>
      </c>
      <c r="R152" s="287">
        <f>'T. Generadora'!V149</f>
        <v>0</v>
      </c>
      <c r="S152" s="289">
        <f>+'Listas de precios Fase 1'!R151</f>
        <v>3230000</v>
      </c>
      <c r="T152" s="289">
        <f>+'Listas de precios Fase 1'!S151</f>
        <v>46811.594202898552</v>
      </c>
      <c r="U152" s="285" t="str">
        <f>'Control Ventas'!D148</f>
        <v>X Vender</v>
      </c>
    </row>
    <row r="153" spans="1:21" ht="14.25" customHeight="1" x14ac:dyDescent="0.35">
      <c r="A153" s="285">
        <f>'T. Generadora'!A150</f>
        <v>148</v>
      </c>
      <c r="B153" s="285">
        <f>'T. Generadora'!B150</f>
        <v>1004</v>
      </c>
      <c r="C153" s="285">
        <f>+'T. Generadora'!C150</f>
        <v>1</v>
      </c>
      <c r="D153" s="285" t="str">
        <f>'T. Generadora'!D150</f>
        <v>Humbolt</v>
      </c>
      <c r="E153" s="285">
        <f>'T. Generadora'!E150</f>
        <v>10</v>
      </c>
      <c r="F153" s="286" t="str">
        <f>'T. Generadora'!G150</f>
        <v>4 H</v>
      </c>
      <c r="G153" s="286">
        <f>'T. Generadora'!H150</f>
        <v>36</v>
      </c>
      <c r="H153" s="286">
        <f>'T. Generadora'!I150</f>
        <v>7</v>
      </c>
      <c r="I153" s="286">
        <f>'T. Generadora'!J150</f>
        <v>0</v>
      </c>
      <c r="J153" s="286">
        <f>+'T. Generadora'!K150</f>
        <v>0</v>
      </c>
      <c r="K153" s="287">
        <f>'T. Generadora'!L150</f>
        <v>43</v>
      </c>
      <c r="L153" s="287">
        <f>'T. Generadora'!M150</f>
        <v>1</v>
      </c>
      <c r="M153" s="288">
        <f>'T. Generadora'!N150</f>
        <v>1</v>
      </c>
      <c r="N153" s="287">
        <f>'T. Generadora'!T150</f>
        <v>1</v>
      </c>
      <c r="O153" s="287">
        <f>'T. Generadora'!O150</f>
        <v>0</v>
      </c>
      <c r="P153" s="287">
        <f>'T. Generadora'!Q150</f>
        <v>0</v>
      </c>
      <c r="Q153" s="287">
        <f>'T. Generadora'!U150</f>
        <v>0</v>
      </c>
      <c r="R153" s="287">
        <f>'T. Generadora'!V150</f>
        <v>0</v>
      </c>
      <c r="S153" s="289">
        <f>+'Listas de precios Fase 1'!R152</f>
        <v>2240000</v>
      </c>
      <c r="T153" s="289">
        <f>+'Listas de precios Fase 1'!S152</f>
        <v>52093.023255813954</v>
      </c>
      <c r="U153" s="285" t="str">
        <f>'Control Ventas'!D149</f>
        <v>X Vender</v>
      </c>
    </row>
    <row r="154" spans="1:21" ht="14.25" customHeight="1" x14ac:dyDescent="0.35">
      <c r="A154" s="285">
        <f>'T. Generadora'!A151</f>
        <v>149</v>
      </c>
      <c r="B154" s="285">
        <f>'T. Generadora'!B151</f>
        <v>1101</v>
      </c>
      <c r="C154" s="285">
        <f>+'T. Generadora'!C151</f>
        <v>1</v>
      </c>
      <c r="D154" s="285" t="str">
        <f>'T. Generadora'!D151</f>
        <v>Humbolt</v>
      </c>
      <c r="E154" s="285">
        <f>'T. Generadora'!E151</f>
        <v>11</v>
      </c>
      <c r="F154" s="286" t="str">
        <f>'T. Generadora'!G151</f>
        <v>1 H</v>
      </c>
      <c r="G154" s="286">
        <f>'T. Generadora'!H151</f>
        <v>42</v>
      </c>
      <c r="H154" s="286">
        <f>'T. Generadora'!I151</f>
        <v>10</v>
      </c>
      <c r="I154" s="286">
        <f>'T. Generadora'!J151</f>
        <v>0</v>
      </c>
      <c r="J154" s="286">
        <f>+'T. Generadora'!K151</f>
        <v>0</v>
      </c>
      <c r="K154" s="287">
        <f>'T. Generadora'!L151</f>
        <v>52</v>
      </c>
      <c r="L154" s="287">
        <f>'T. Generadora'!M151</f>
        <v>1</v>
      </c>
      <c r="M154" s="288">
        <f>'T. Generadora'!N151</f>
        <v>1</v>
      </c>
      <c r="N154" s="287">
        <f>'T. Generadora'!T151</f>
        <v>1</v>
      </c>
      <c r="O154" s="287">
        <f>'T. Generadora'!O151</f>
        <v>0</v>
      </c>
      <c r="P154" s="287">
        <f>'T. Generadora'!Q151</f>
        <v>0</v>
      </c>
      <c r="Q154" s="287">
        <f>'T. Generadora'!U151</f>
        <v>0</v>
      </c>
      <c r="R154" s="287">
        <f>'T. Generadora'!V151</f>
        <v>0</v>
      </c>
      <c r="S154" s="289">
        <f>+'Listas de precios Fase 1'!R153</f>
        <v>2640000</v>
      </c>
      <c r="T154" s="289">
        <f>+'Listas de precios Fase 1'!S153</f>
        <v>50769.230769230766</v>
      </c>
      <c r="U154" s="285" t="str">
        <f>'Control Ventas'!D150</f>
        <v>X Vender</v>
      </c>
    </row>
    <row r="155" spans="1:21" ht="14.25" customHeight="1" x14ac:dyDescent="0.35">
      <c r="A155" s="285">
        <f>'T. Generadora'!A152</f>
        <v>150</v>
      </c>
      <c r="B155" s="285">
        <f>'T. Generadora'!B152</f>
        <v>1102</v>
      </c>
      <c r="C155" s="285">
        <f>+'T. Generadora'!C152</f>
        <v>1</v>
      </c>
      <c r="D155" s="285" t="str">
        <f>'T. Generadora'!D152</f>
        <v>Humbolt</v>
      </c>
      <c r="E155" s="285">
        <f>'T. Generadora'!E152</f>
        <v>11</v>
      </c>
      <c r="F155" s="286" t="str">
        <f>'T. Generadora'!G152</f>
        <v>2 H</v>
      </c>
      <c r="G155" s="286">
        <f>'T. Generadora'!H152</f>
        <v>36</v>
      </c>
      <c r="H155" s="286">
        <f>'T. Generadora'!I152</f>
        <v>4</v>
      </c>
      <c r="I155" s="286">
        <f>'T. Generadora'!J152</f>
        <v>0</v>
      </c>
      <c r="J155" s="286">
        <f>+'T. Generadora'!K152</f>
        <v>0</v>
      </c>
      <c r="K155" s="287">
        <f>'T. Generadora'!L152</f>
        <v>40</v>
      </c>
      <c r="L155" s="287">
        <f>'T. Generadora'!M152</f>
        <v>1</v>
      </c>
      <c r="M155" s="288">
        <f>'T. Generadora'!N152</f>
        <v>1</v>
      </c>
      <c r="N155" s="287">
        <f>'T. Generadora'!T152</f>
        <v>1</v>
      </c>
      <c r="O155" s="287">
        <f>'T. Generadora'!O152</f>
        <v>0</v>
      </c>
      <c r="P155" s="287">
        <f>'T. Generadora'!Q152</f>
        <v>0</v>
      </c>
      <c r="Q155" s="287">
        <f>'T. Generadora'!U152</f>
        <v>0</v>
      </c>
      <c r="R155" s="287">
        <f>'T. Generadora'!V152</f>
        <v>0</v>
      </c>
      <c r="S155" s="289">
        <f>+'Listas de precios Fase 1'!R154</f>
        <v>2140000</v>
      </c>
      <c r="T155" s="289">
        <f>+'Listas de precios Fase 1'!S154</f>
        <v>53500</v>
      </c>
      <c r="U155" s="285" t="str">
        <f>'Control Ventas'!D151</f>
        <v>X Vender</v>
      </c>
    </row>
    <row r="156" spans="1:21" ht="14.25" customHeight="1" x14ac:dyDescent="0.35">
      <c r="A156" s="285">
        <f>'T. Generadora'!A153</f>
        <v>151</v>
      </c>
      <c r="B156" s="285">
        <f>'T. Generadora'!B153</f>
        <v>1103</v>
      </c>
      <c r="C156" s="285">
        <f>+'T. Generadora'!C153</f>
        <v>1</v>
      </c>
      <c r="D156" s="285" t="str">
        <f>'T. Generadora'!D153</f>
        <v>Humbolt</v>
      </c>
      <c r="E156" s="285">
        <f>'T. Generadora'!E153</f>
        <v>11</v>
      </c>
      <c r="F156" s="286" t="str">
        <f>'T. Generadora'!G153</f>
        <v>3 H</v>
      </c>
      <c r="G156" s="286">
        <f>'T. Generadora'!H153</f>
        <v>61</v>
      </c>
      <c r="H156" s="286">
        <f>'T. Generadora'!I153</f>
        <v>8</v>
      </c>
      <c r="I156" s="286">
        <f>'T. Generadora'!J153</f>
        <v>0</v>
      </c>
      <c r="J156" s="286">
        <f>+'T. Generadora'!K153</f>
        <v>0</v>
      </c>
      <c r="K156" s="287">
        <f>'T. Generadora'!L153</f>
        <v>69</v>
      </c>
      <c r="L156" s="287">
        <f>'T. Generadora'!M153</f>
        <v>2</v>
      </c>
      <c r="M156" s="288">
        <f>'T. Generadora'!N153</f>
        <v>2</v>
      </c>
      <c r="N156" s="287">
        <f>'T. Generadora'!T153</f>
        <v>1</v>
      </c>
      <c r="O156" s="287">
        <f>'T. Generadora'!O153</f>
        <v>0</v>
      </c>
      <c r="P156" s="287">
        <f>'T. Generadora'!Q153</f>
        <v>0</v>
      </c>
      <c r="Q156" s="287">
        <f>'T. Generadora'!U153</f>
        <v>0</v>
      </c>
      <c r="R156" s="287">
        <f>'T. Generadora'!V153</f>
        <v>0</v>
      </c>
      <c r="S156" s="289">
        <f>+'Listas de precios Fase 1'!R155</f>
        <v>3250000</v>
      </c>
      <c r="T156" s="289">
        <f>+'Listas de precios Fase 1'!S155</f>
        <v>47101.44927536232</v>
      </c>
      <c r="U156" s="285" t="str">
        <f>'Control Ventas'!D152</f>
        <v>X Vender</v>
      </c>
    </row>
    <row r="157" spans="1:21" ht="14.25" customHeight="1" x14ac:dyDescent="0.35">
      <c r="A157" s="285">
        <f>'T. Generadora'!A154</f>
        <v>152</v>
      </c>
      <c r="B157" s="285">
        <f>'T. Generadora'!B154</f>
        <v>1104</v>
      </c>
      <c r="C157" s="285">
        <f>+'T. Generadora'!C154</f>
        <v>1</v>
      </c>
      <c r="D157" s="285" t="str">
        <f>'T. Generadora'!D154</f>
        <v>Humbolt</v>
      </c>
      <c r="E157" s="285">
        <f>'T. Generadora'!E154</f>
        <v>11</v>
      </c>
      <c r="F157" s="286" t="str">
        <f>'T. Generadora'!G154</f>
        <v>4 H</v>
      </c>
      <c r="G157" s="286">
        <f>'T. Generadora'!H154</f>
        <v>36</v>
      </c>
      <c r="H157" s="286">
        <f>'T. Generadora'!I154</f>
        <v>7</v>
      </c>
      <c r="I157" s="286">
        <f>'T. Generadora'!J154</f>
        <v>0</v>
      </c>
      <c r="J157" s="286">
        <f>+'T. Generadora'!K154</f>
        <v>0</v>
      </c>
      <c r="K157" s="287">
        <f>'T. Generadora'!L154</f>
        <v>43</v>
      </c>
      <c r="L157" s="287">
        <f>'T. Generadora'!M154</f>
        <v>1</v>
      </c>
      <c r="M157" s="288">
        <f>'T. Generadora'!N154</f>
        <v>1</v>
      </c>
      <c r="N157" s="287">
        <f>'T. Generadora'!T154</f>
        <v>1</v>
      </c>
      <c r="O157" s="287">
        <f>'T. Generadora'!O154</f>
        <v>0</v>
      </c>
      <c r="P157" s="287">
        <f>'T. Generadora'!Q154</f>
        <v>0</v>
      </c>
      <c r="Q157" s="287">
        <f>'T. Generadora'!U154</f>
        <v>0</v>
      </c>
      <c r="R157" s="287">
        <f>'T. Generadora'!V154</f>
        <v>0</v>
      </c>
      <c r="S157" s="289">
        <f>+'Listas de precios Fase 1'!R156</f>
        <v>2260000</v>
      </c>
      <c r="T157" s="289">
        <f>+'Listas de precios Fase 1'!S156</f>
        <v>52558.139534883718</v>
      </c>
      <c r="U157" s="285" t="str">
        <f>'Control Ventas'!D153</f>
        <v>X Vender</v>
      </c>
    </row>
    <row r="158" spans="1:21" ht="14.25" customHeight="1" x14ac:dyDescent="0.35">
      <c r="A158" s="285">
        <f>'T. Generadora'!A155</f>
        <v>153</v>
      </c>
      <c r="B158" s="285">
        <f>'T. Generadora'!B155</f>
        <v>1201</v>
      </c>
      <c r="C158" s="285">
        <f>+'T. Generadora'!C155</f>
        <v>1</v>
      </c>
      <c r="D158" s="285" t="str">
        <f>'T. Generadora'!D155</f>
        <v>Humbolt</v>
      </c>
      <c r="E158" s="285">
        <f>'T. Generadora'!E155</f>
        <v>12</v>
      </c>
      <c r="F158" s="286" t="str">
        <f>'T. Generadora'!G155</f>
        <v>1 H</v>
      </c>
      <c r="G158" s="286">
        <f>'T. Generadora'!H155</f>
        <v>42</v>
      </c>
      <c r="H158" s="286">
        <f>'T. Generadora'!I155</f>
        <v>10</v>
      </c>
      <c r="I158" s="286">
        <f>'T. Generadora'!J155</f>
        <v>0</v>
      </c>
      <c r="J158" s="286">
        <f>+'T. Generadora'!K155</f>
        <v>0</v>
      </c>
      <c r="K158" s="287">
        <f>'T. Generadora'!L155</f>
        <v>52</v>
      </c>
      <c r="L158" s="287">
        <f>'T. Generadora'!M155</f>
        <v>1</v>
      </c>
      <c r="M158" s="288">
        <f>'T. Generadora'!N155</f>
        <v>1</v>
      </c>
      <c r="N158" s="287">
        <f>'T. Generadora'!T155</f>
        <v>1</v>
      </c>
      <c r="O158" s="287">
        <f>'T. Generadora'!O155</f>
        <v>0</v>
      </c>
      <c r="P158" s="287">
        <f>'T. Generadora'!Q155</f>
        <v>0</v>
      </c>
      <c r="Q158" s="287">
        <f>'T. Generadora'!U155</f>
        <v>0</v>
      </c>
      <c r="R158" s="287">
        <f>'T. Generadora'!V155</f>
        <v>0</v>
      </c>
      <c r="S158" s="289">
        <f>+'Listas de precios Fase 1'!R157</f>
        <v>2660000</v>
      </c>
      <c r="T158" s="289">
        <f>+'Listas de precios Fase 1'!S157</f>
        <v>51153.846153846156</v>
      </c>
      <c r="U158" s="285" t="str">
        <f>'Control Ventas'!D154</f>
        <v>X Vender</v>
      </c>
    </row>
    <row r="159" spans="1:21" ht="14.25" customHeight="1" x14ac:dyDescent="0.35">
      <c r="A159" s="285">
        <f>'T. Generadora'!A156</f>
        <v>154</v>
      </c>
      <c r="B159" s="285">
        <f>'T. Generadora'!B156</f>
        <v>1202</v>
      </c>
      <c r="C159" s="285">
        <f>+'T. Generadora'!C156</f>
        <v>1</v>
      </c>
      <c r="D159" s="285" t="str">
        <f>'T. Generadora'!D156</f>
        <v>Humbolt</v>
      </c>
      <c r="E159" s="285">
        <f>'T. Generadora'!E156</f>
        <v>12</v>
      </c>
      <c r="F159" s="286" t="str">
        <f>'T. Generadora'!G156</f>
        <v>2 H</v>
      </c>
      <c r="G159" s="286">
        <f>'T. Generadora'!H156</f>
        <v>36</v>
      </c>
      <c r="H159" s="286">
        <f>'T. Generadora'!I156</f>
        <v>4</v>
      </c>
      <c r="I159" s="286">
        <f>'T. Generadora'!J156</f>
        <v>0</v>
      </c>
      <c r="J159" s="286">
        <f>+'T. Generadora'!K156</f>
        <v>0</v>
      </c>
      <c r="K159" s="287">
        <f>'T. Generadora'!L156</f>
        <v>40</v>
      </c>
      <c r="L159" s="287">
        <f>'T. Generadora'!M156</f>
        <v>1</v>
      </c>
      <c r="M159" s="288">
        <f>'T. Generadora'!N156</f>
        <v>1</v>
      </c>
      <c r="N159" s="287">
        <f>'T. Generadora'!T156</f>
        <v>1</v>
      </c>
      <c r="O159" s="287">
        <f>'T. Generadora'!O156</f>
        <v>0</v>
      </c>
      <c r="P159" s="287">
        <f>'T. Generadora'!Q156</f>
        <v>0</v>
      </c>
      <c r="Q159" s="287">
        <f>'T. Generadora'!U156</f>
        <v>0</v>
      </c>
      <c r="R159" s="287">
        <f>'T. Generadora'!V156</f>
        <v>0</v>
      </c>
      <c r="S159" s="289">
        <f>+'Listas de precios Fase 1'!R158</f>
        <v>2160000</v>
      </c>
      <c r="T159" s="289">
        <f>+'Listas de precios Fase 1'!S158</f>
        <v>54000</v>
      </c>
      <c r="U159" s="285" t="str">
        <f>'Control Ventas'!D155</f>
        <v>X Vender</v>
      </c>
    </row>
    <row r="160" spans="1:21" ht="14.25" customHeight="1" x14ac:dyDescent="0.35">
      <c r="A160" s="285">
        <f>'T. Generadora'!A157</f>
        <v>155</v>
      </c>
      <c r="B160" s="285">
        <f>'T. Generadora'!B157</f>
        <v>1203</v>
      </c>
      <c r="C160" s="285">
        <f>+'T. Generadora'!C157</f>
        <v>1</v>
      </c>
      <c r="D160" s="285" t="str">
        <f>'T. Generadora'!D157</f>
        <v>Humbolt</v>
      </c>
      <c r="E160" s="285">
        <f>'T. Generadora'!E157</f>
        <v>12</v>
      </c>
      <c r="F160" s="286" t="str">
        <f>'T. Generadora'!G157</f>
        <v>3 H</v>
      </c>
      <c r="G160" s="286">
        <f>'T. Generadora'!H157</f>
        <v>61</v>
      </c>
      <c r="H160" s="286">
        <f>'T. Generadora'!I157</f>
        <v>8</v>
      </c>
      <c r="I160" s="286">
        <f>'T. Generadora'!J157</f>
        <v>0</v>
      </c>
      <c r="J160" s="286">
        <f>+'T. Generadora'!K157</f>
        <v>0</v>
      </c>
      <c r="K160" s="287">
        <f>'T. Generadora'!L157</f>
        <v>69</v>
      </c>
      <c r="L160" s="287">
        <f>'T. Generadora'!M157</f>
        <v>2</v>
      </c>
      <c r="M160" s="288">
        <f>'T. Generadora'!N157</f>
        <v>2</v>
      </c>
      <c r="N160" s="287">
        <f>'T. Generadora'!T157</f>
        <v>1</v>
      </c>
      <c r="O160" s="287">
        <f>'T. Generadora'!O157</f>
        <v>0</v>
      </c>
      <c r="P160" s="287">
        <f>'T. Generadora'!Q157</f>
        <v>0</v>
      </c>
      <c r="Q160" s="287">
        <f>'T. Generadora'!U157</f>
        <v>0</v>
      </c>
      <c r="R160" s="287">
        <f>'T. Generadora'!V157</f>
        <v>0</v>
      </c>
      <c r="S160" s="289">
        <f>+'Listas de precios Fase 1'!R159</f>
        <v>3280000</v>
      </c>
      <c r="T160" s="289">
        <f>+'Listas de precios Fase 1'!S159</f>
        <v>47536.231884057968</v>
      </c>
      <c r="U160" s="285" t="str">
        <f>'Control Ventas'!D156</f>
        <v>X Vender</v>
      </c>
    </row>
    <row r="161" spans="1:21" ht="14.25" customHeight="1" x14ac:dyDescent="0.35">
      <c r="A161" s="285">
        <f>'T. Generadora'!A158</f>
        <v>156</v>
      </c>
      <c r="B161" s="285">
        <f>'T. Generadora'!B158</f>
        <v>1204</v>
      </c>
      <c r="C161" s="285">
        <f>+'T. Generadora'!C158</f>
        <v>1</v>
      </c>
      <c r="D161" s="285" t="str">
        <f>'T. Generadora'!D158</f>
        <v>Humbolt</v>
      </c>
      <c r="E161" s="285">
        <f>'T. Generadora'!E158</f>
        <v>12</v>
      </c>
      <c r="F161" s="286" t="str">
        <f>'T. Generadora'!G158</f>
        <v>4 H</v>
      </c>
      <c r="G161" s="286">
        <f>'T. Generadora'!H158</f>
        <v>36</v>
      </c>
      <c r="H161" s="286">
        <f>'T. Generadora'!I158</f>
        <v>7</v>
      </c>
      <c r="I161" s="286">
        <f>'T. Generadora'!J158</f>
        <v>0</v>
      </c>
      <c r="J161" s="286">
        <f>+'T. Generadora'!K158</f>
        <v>0</v>
      </c>
      <c r="K161" s="287">
        <f>'T. Generadora'!L158</f>
        <v>43</v>
      </c>
      <c r="L161" s="287">
        <f>'T. Generadora'!M158</f>
        <v>1</v>
      </c>
      <c r="M161" s="288">
        <f>'T. Generadora'!N158</f>
        <v>1</v>
      </c>
      <c r="N161" s="287">
        <f>'T. Generadora'!T158</f>
        <v>1</v>
      </c>
      <c r="O161" s="287">
        <f>'T. Generadora'!O158</f>
        <v>0</v>
      </c>
      <c r="P161" s="287">
        <f>'T. Generadora'!Q158</f>
        <v>0</v>
      </c>
      <c r="Q161" s="287">
        <f>'T. Generadora'!U158</f>
        <v>0</v>
      </c>
      <c r="R161" s="287">
        <f>'T. Generadora'!V158</f>
        <v>0</v>
      </c>
      <c r="S161" s="289">
        <f>+'Listas de precios Fase 1'!R160</f>
        <v>2280000</v>
      </c>
      <c r="T161" s="289">
        <f>+'Listas de precios Fase 1'!S160</f>
        <v>53023.255813953489</v>
      </c>
      <c r="U161" s="285" t="str">
        <f>'Control Ventas'!D157</f>
        <v>X Vender</v>
      </c>
    </row>
    <row r="162" spans="1:21" ht="14.25" customHeight="1" x14ac:dyDescent="0.35">
      <c r="A162" s="285">
        <f>'T. Generadora'!A159</f>
        <v>157</v>
      </c>
      <c r="B162" s="285">
        <f>'T. Generadora'!B159</f>
        <v>1401</v>
      </c>
      <c r="C162" s="285">
        <f>+'T. Generadora'!C159</f>
        <v>1</v>
      </c>
      <c r="D162" s="285" t="str">
        <f>'T. Generadora'!D159</f>
        <v>Humbolt</v>
      </c>
      <c r="E162" s="285">
        <f>'T. Generadora'!E159</f>
        <v>14</v>
      </c>
      <c r="F162" s="286" t="str">
        <f>'T. Generadora'!G159</f>
        <v>1 H</v>
      </c>
      <c r="G162" s="286">
        <f>'T. Generadora'!H159</f>
        <v>42</v>
      </c>
      <c r="H162" s="286">
        <f>'T. Generadora'!I159</f>
        <v>10</v>
      </c>
      <c r="I162" s="286">
        <f>'T. Generadora'!J159</f>
        <v>0</v>
      </c>
      <c r="J162" s="286">
        <f>+'T. Generadora'!K159</f>
        <v>0</v>
      </c>
      <c r="K162" s="287">
        <f>'T. Generadora'!L159</f>
        <v>52</v>
      </c>
      <c r="L162" s="287">
        <f>'T. Generadora'!M159</f>
        <v>1</v>
      </c>
      <c r="M162" s="288">
        <f>'T. Generadora'!N159</f>
        <v>1</v>
      </c>
      <c r="N162" s="287">
        <f>'T. Generadora'!T159</f>
        <v>1</v>
      </c>
      <c r="O162" s="287">
        <f>'T. Generadora'!O159</f>
        <v>0</v>
      </c>
      <c r="P162" s="287">
        <f>'T. Generadora'!Q159</f>
        <v>0</v>
      </c>
      <c r="Q162" s="287">
        <f>'T. Generadora'!U159</f>
        <v>0</v>
      </c>
      <c r="R162" s="287">
        <f>'T. Generadora'!V159</f>
        <v>0</v>
      </c>
      <c r="S162" s="289">
        <f>+'Listas de precios Fase 1'!R161</f>
        <v>2690000</v>
      </c>
      <c r="T162" s="289">
        <f>+'Listas de precios Fase 1'!S161</f>
        <v>51730.769230769234</v>
      </c>
      <c r="U162" s="285" t="str">
        <f>'Control Ventas'!D158</f>
        <v>X Vender</v>
      </c>
    </row>
    <row r="163" spans="1:21" ht="14.25" customHeight="1" x14ac:dyDescent="0.35">
      <c r="A163" s="285">
        <f>'T. Generadora'!A160</f>
        <v>158</v>
      </c>
      <c r="B163" s="285">
        <f>'T. Generadora'!B160</f>
        <v>1402</v>
      </c>
      <c r="C163" s="285">
        <f>+'T. Generadora'!C160</f>
        <v>1</v>
      </c>
      <c r="D163" s="285" t="str">
        <f>'T. Generadora'!D160</f>
        <v>Humbolt</v>
      </c>
      <c r="E163" s="285">
        <f>'T. Generadora'!E160</f>
        <v>14</v>
      </c>
      <c r="F163" s="286" t="str">
        <f>'T. Generadora'!G160</f>
        <v>2 H</v>
      </c>
      <c r="G163" s="286">
        <f>'T. Generadora'!H160</f>
        <v>36</v>
      </c>
      <c r="H163" s="286">
        <f>'T. Generadora'!I160</f>
        <v>4</v>
      </c>
      <c r="I163" s="286">
        <f>'T. Generadora'!J160</f>
        <v>0</v>
      </c>
      <c r="J163" s="286">
        <f>+'T. Generadora'!K160</f>
        <v>0</v>
      </c>
      <c r="K163" s="287">
        <f>'T. Generadora'!L160</f>
        <v>40</v>
      </c>
      <c r="L163" s="287">
        <f>'T. Generadora'!M160</f>
        <v>1</v>
      </c>
      <c r="M163" s="288">
        <f>'T. Generadora'!N160</f>
        <v>1</v>
      </c>
      <c r="N163" s="287">
        <f>'T. Generadora'!T160</f>
        <v>1</v>
      </c>
      <c r="O163" s="287">
        <f>'T. Generadora'!O160</f>
        <v>0</v>
      </c>
      <c r="P163" s="287">
        <f>'T. Generadora'!Q160</f>
        <v>0</v>
      </c>
      <c r="Q163" s="287">
        <f>'T. Generadora'!U160</f>
        <v>0</v>
      </c>
      <c r="R163" s="287">
        <f>'T. Generadora'!V160</f>
        <v>0</v>
      </c>
      <c r="S163" s="289">
        <f>+'Listas de precios Fase 1'!R162</f>
        <v>2170000</v>
      </c>
      <c r="T163" s="289">
        <f>+'Listas de precios Fase 1'!S162</f>
        <v>54250</v>
      </c>
      <c r="U163" s="285" t="str">
        <f>'Control Ventas'!D159</f>
        <v>X Vender</v>
      </c>
    </row>
    <row r="164" spans="1:21" ht="14.25" customHeight="1" x14ac:dyDescent="0.35">
      <c r="A164" s="285">
        <f>'T. Generadora'!A161</f>
        <v>159</v>
      </c>
      <c r="B164" s="285">
        <f>'T. Generadora'!B161</f>
        <v>1403</v>
      </c>
      <c r="C164" s="285">
        <f>+'T. Generadora'!C161</f>
        <v>1</v>
      </c>
      <c r="D164" s="285" t="str">
        <f>'T. Generadora'!D161</f>
        <v>Humbolt</v>
      </c>
      <c r="E164" s="285">
        <f>'T. Generadora'!E161</f>
        <v>14</v>
      </c>
      <c r="F164" s="286" t="str">
        <f>'T. Generadora'!G161</f>
        <v>3 H</v>
      </c>
      <c r="G164" s="286">
        <f>'T. Generadora'!H161</f>
        <v>61</v>
      </c>
      <c r="H164" s="286">
        <f>'T. Generadora'!I161</f>
        <v>8</v>
      </c>
      <c r="I164" s="286">
        <f>'T. Generadora'!J161</f>
        <v>0</v>
      </c>
      <c r="J164" s="286">
        <f>+'T. Generadora'!K161</f>
        <v>0</v>
      </c>
      <c r="K164" s="287">
        <f>'T. Generadora'!L161</f>
        <v>69</v>
      </c>
      <c r="L164" s="287">
        <f>'T. Generadora'!M161</f>
        <v>2</v>
      </c>
      <c r="M164" s="288">
        <f>'T. Generadora'!N161</f>
        <v>2</v>
      </c>
      <c r="N164" s="287">
        <f>'T. Generadora'!T161</f>
        <v>1</v>
      </c>
      <c r="O164" s="287">
        <f>'T. Generadora'!O161</f>
        <v>0</v>
      </c>
      <c r="P164" s="287">
        <f>'T. Generadora'!Q161</f>
        <v>0</v>
      </c>
      <c r="Q164" s="287">
        <f>'T. Generadora'!U161</f>
        <v>0</v>
      </c>
      <c r="R164" s="287">
        <f>'T. Generadora'!V161</f>
        <v>0</v>
      </c>
      <c r="S164" s="289">
        <f>+'Listas de precios Fase 1'!R163</f>
        <v>3310000</v>
      </c>
      <c r="T164" s="289">
        <f>+'Listas de precios Fase 1'!S163</f>
        <v>47971.014492753624</v>
      </c>
      <c r="U164" s="285" t="str">
        <f>'Control Ventas'!D160</f>
        <v>X Vender</v>
      </c>
    </row>
    <row r="165" spans="1:21" ht="14.25" customHeight="1" x14ac:dyDescent="0.35">
      <c r="A165" s="285">
        <f>'T. Generadora'!A162</f>
        <v>160</v>
      </c>
      <c r="B165" s="285">
        <f>'T. Generadora'!B162</f>
        <v>1404</v>
      </c>
      <c r="C165" s="285">
        <f>+'T. Generadora'!C162</f>
        <v>1</v>
      </c>
      <c r="D165" s="285" t="str">
        <f>'T. Generadora'!D162</f>
        <v>Humbolt</v>
      </c>
      <c r="E165" s="285">
        <f>'T. Generadora'!E162</f>
        <v>14</v>
      </c>
      <c r="F165" s="286" t="str">
        <f>'T. Generadora'!G162</f>
        <v>4 H</v>
      </c>
      <c r="G165" s="286">
        <f>'T. Generadora'!H162</f>
        <v>36</v>
      </c>
      <c r="H165" s="286">
        <f>'T. Generadora'!I162</f>
        <v>7</v>
      </c>
      <c r="I165" s="286">
        <f>'T. Generadora'!J162</f>
        <v>0</v>
      </c>
      <c r="J165" s="286">
        <f>+'T. Generadora'!K162</f>
        <v>0</v>
      </c>
      <c r="K165" s="287">
        <f>'T. Generadora'!L162</f>
        <v>43</v>
      </c>
      <c r="L165" s="287">
        <f>'T. Generadora'!M162</f>
        <v>1</v>
      </c>
      <c r="M165" s="288">
        <f>'T. Generadora'!N162</f>
        <v>1</v>
      </c>
      <c r="N165" s="287">
        <f>'T. Generadora'!T162</f>
        <v>1</v>
      </c>
      <c r="O165" s="287">
        <f>'T. Generadora'!O162</f>
        <v>0</v>
      </c>
      <c r="P165" s="287">
        <f>'T. Generadora'!Q162</f>
        <v>0</v>
      </c>
      <c r="Q165" s="287">
        <f>'T. Generadora'!U162</f>
        <v>0</v>
      </c>
      <c r="R165" s="287">
        <f>'T. Generadora'!V162</f>
        <v>0</v>
      </c>
      <c r="S165" s="289">
        <f>+'Listas de precios Fase 1'!R164</f>
        <v>2300000</v>
      </c>
      <c r="T165" s="289">
        <f>+'Listas de precios Fase 1'!S164</f>
        <v>53488.372093023259</v>
      </c>
      <c r="U165" s="285" t="str">
        <f>'Control Ventas'!D161</f>
        <v>X Vender</v>
      </c>
    </row>
    <row r="166" spans="1:21" ht="14.25" customHeight="1" x14ac:dyDescent="0.35">
      <c r="A166" s="285">
        <f>'T. Generadora'!A163</f>
        <v>161</v>
      </c>
      <c r="B166" s="285">
        <f>'T. Generadora'!B163</f>
        <v>1501</v>
      </c>
      <c r="C166" s="285">
        <f>+'T. Generadora'!C163</f>
        <v>1</v>
      </c>
      <c r="D166" s="285" t="str">
        <f>'T. Generadora'!D163</f>
        <v>Humbolt</v>
      </c>
      <c r="E166" s="285">
        <f>'T. Generadora'!E163</f>
        <v>15</v>
      </c>
      <c r="F166" s="286" t="str">
        <f>'T. Generadora'!G163</f>
        <v>1 H</v>
      </c>
      <c r="G166" s="286">
        <f>'T. Generadora'!H163</f>
        <v>42</v>
      </c>
      <c r="H166" s="286">
        <f>'T. Generadora'!I163</f>
        <v>10</v>
      </c>
      <c r="I166" s="286">
        <f>'T. Generadora'!J163</f>
        <v>0</v>
      </c>
      <c r="J166" s="286">
        <f>+'T. Generadora'!K163</f>
        <v>0</v>
      </c>
      <c r="K166" s="287">
        <f>'T. Generadora'!L163</f>
        <v>52</v>
      </c>
      <c r="L166" s="287">
        <f>'T. Generadora'!M163</f>
        <v>1</v>
      </c>
      <c r="M166" s="288">
        <f>'T. Generadora'!N163</f>
        <v>1</v>
      </c>
      <c r="N166" s="287">
        <f>'T. Generadora'!T163</f>
        <v>1</v>
      </c>
      <c r="O166" s="287">
        <f>'T. Generadora'!O163</f>
        <v>0</v>
      </c>
      <c r="P166" s="287">
        <f>'T. Generadora'!Q163</f>
        <v>0</v>
      </c>
      <c r="Q166" s="287">
        <f>'T. Generadora'!U163</f>
        <v>0</v>
      </c>
      <c r="R166" s="287">
        <f>'T. Generadora'!V163</f>
        <v>0</v>
      </c>
      <c r="S166" s="289">
        <f>+'Listas de precios Fase 1'!R165</f>
        <v>2710000</v>
      </c>
      <c r="T166" s="289">
        <f>+'Listas de precios Fase 1'!S165</f>
        <v>52115.384615384617</v>
      </c>
      <c r="U166" s="285" t="str">
        <f>'Control Ventas'!D162</f>
        <v>X Vender</v>
      </c>
    </row>
    <row r="167" spans="1:21" ht="14.25" customHeight="1" x14ac:dyDescent="0.35">
      <c r="A167" s="285">
        <f>'T. Generadora'!A164</f>
        <v>162</v>
      </c>
      <c r="B167" s="285">
        <f>'T. Generadora'!B164</f>
        <v>1502</v>
      </c>
      <c r="C167" s="285">
        <f>+'T. Generadora'!C164</f>
        <v>1</v>
      </c>
      <c r="D167" s="285" t="str">
        <f>'T. Generadora'!D164</f>
        <v>Humbolt</v>
      </c>
      <c r="E167" s="285">
        <f>'T. Generadora'!E164</f>
        <v>15</v>
      </c>
      <c r="F167" s="286" t="str">
        <f>'T. Generadora'!G164</f>
        <v>2 H</v>
      </c>
      <c r="G167" s="286">
        <f>'T. Generadora'!H164</f>
        <v>36</v>
      </c>
      <c r="H167" s="286">
        <f>'T. Generadora'!I164</f>
        <v>4</v>
      </c>
      <c r="I167" s="286">
        <f>'T. Generadora'!J164</f>
        <v>0</v>
      </c>
      <c r="J167" s="286">
        <f>+'T. Generadora'!K164</f>
        <v>0</v>
      </c>
      <c r="K167" s="287">
        <f>'T. Generadora'!L164</f>
        <v>40</v>
      </c>
      <c r="L167" s="287">
        <f>'T. Generadora'!M164</f>
        <v>1</v>
      </c>
      <c r="M167" s="288">
        <f>'T. Generadora'!N164</f>
        <v>1</v>
      </c>
      <c r="N167" s="287">
        <f>'T. Generadora'!T164</f>
        <v>1</v>
      </c>
      <c r="O167" s="287">
        <f>'T. Generadora'!O164</f>
        <v>0</v>
      </c>
      <c r="P167" s="287">
        <f>'T. Generadora'!Q164</f>
        <v>0</v>
      </c>
      <c r="Q167" s="287">
        <f>'T. Generadora'!U164</f>
        <v>0</v>
      </c>
      <c r="R167" s="287">
        <f>'T. Generadora'!V164</f>
        <v>0</v>
      </c>
      <c r="S167" s="289">
        <f>+'Listas de precios Fase 1'!R166</f>
        <v>2190000</v>
      </c>
      <c r="T167" s="289">
        <f>+'Listas de precios Fase 1'!S166</f>
        <v>54750</v>
      </c>
      <c r="U167" s="285" t="str">
        <f>'Control Ventas'!D163</f>
        <v>X Vender</v>
      </c>
    </row>
    <row r="168" spans="1:21" ht="14.25" customHeight="1" x14ac:dyDescent="0.35">
      <c r="A168" s="285">
        <f>'T. Generadora'!A165</f>
        <v>163</v>
      </c>
      <c r="B168" s="285">
        <f>'T. Generadora'!B165</f>
        <v>1503</v>
      </c>
      <c r="C168" s="285">
        <f>+'T. Generadora'!C165</f>
        <v>1</v>
      </c>
      <c r="D168" s="285" t="str">
        <f>'T. Generadora'!D165</f>
        <v>Humbolt</v>
      </c>
      <c r="E168" s="285">
        <f>'T. Generadora'!E165</f>
        <v>15</v>
      </c>
      <c r="F168" s="286" t="str">
        <f>'T. Generadora'!G165</f>
        <v>3 H</v>
      </c>
      <c r="G168" s="286">
        <f>'T. Generadora'!H165</f>
        <v>61</v>
      </c>
      <c r="H168" s="286">
        <f>'T. Generadora'!I165</f>
        <v>8</v>
      </c>
      <c r="I168" s="286">
        <f>'T. Generadora'!J165</f>
        <v>0</v>
      </c>
      <c r="J168" s="286">
        <f>+'T. Generadora'!K165</f>
        <v>0</v>
      </c>
      <c r="K168" s="287">
        <f>'T. Generadora'!L165</f>
        <v>69</v>
      </c>
      <c r="L168" s="287">
        <f>'T. Generadora'!M165</f>
        <v>2</v>
      </c>
      <c r="M168" s="288">
        <f>'T. Generadora'!N165</f>
        <v>2</v>
      </c>
      <c r="N168" s="287">
        <f>'T. Generadora'!T165</f>
        <v>1</v>
      </c>
      <c r="O168" s="287">
        <f>'T. Generadora'!O165</f>
        <v>0</v>
      </c>
      <c r="P168" s="287">
        <f>'T. Generadora'!Q165</f>
        <v>0</v>
      </c>
      <c r="Q168" s="287">
        <f>'T. Generadora'!U165</f>
        <v>0</v>
      </c>
      <c r="R168" s="287">
        <f>'T. Generadora'!V165</f>
        <v>0</v>
      </c>
      <c r="S168" s="289">
        <f>+'Listas de precios Fase 1'!R167</f>
        <v>3340000</v>
      </c>
      <c r="T168" s="289">
        <f>+'Listas de precios Fase 1'!S167</f>
        <v>48405.797101449272</v>
      </c>
      <c r="U168" s="285" t="str">
        <f>'Control Ventas'!D164</f>
        <v>X Vender</v>
      </c>
    </row>
    <row r="169" spans="1:21" ht="14.25" customHeight="1" x14ac:dyDescent="0.35">
      <c r="A169" s="285">
        <f>'T. Generadora'!A166</f>
        <v>164</v>
      </c>
      <c r="B169" s="285">
        <f>'T. Generadora'!B166</f>
        <v>1504</v>
      </c>
      <c r="C169" s="285">
        <f>+'T. Generadora'!C166</f>
        <v>1</v>
      </c>
      <c r="D169" s="285" t="str">
        <f>'T. Generadora'!D166</f>
        <v>Humbolt</v>
      </c>
      <c r="E169" s="285">
        <f>'T. Generadora'!E166</f>
        <v>15</v>
      </c>
      <c r="F169" s="286" t="str">
        <f>'T. Generadora'!G166</f>
        <v>4 H</v>
      </c>
      <c r="G169" s="286">
        <f>'T. Generadora'!H166</f>
        <v>36</v>
      </c>
      <c r="H169" s="286">
        <f>'T. Generadora'!I166</f>
        <v>7</v>
      </c>
      <c r="I169" s="286">
        <f>'T. Generadora'!J166</f>
        <v>0</v>
      </c>
      <c r="J169" s="286">
        <f>+'T. Generadora'!K166</f>
        <v>0</v>
      </c>
      <c r="K169" s="287">
        <f>'T. Generadora'!L166</f>
        <v>43</v>
      </c>
      <c r="L169" s="287">
        <f>'T. Generadora'!M166</f>
        <v>1</v>
      </c>
      <c r="M169" s="288">
        <f>'T. Generadora'!N166</f>
        <v>1</v>
      </c>
      <c r="N169" s="287">
        <f>'T. Generadora'!T166</f>
        <v>1</v>
      </c>
      <c r="O169" s="287">
        <f>'T. Generadora'!O166</f>
        <v>0</v>
      </c>
      <c r="P169" s="287">
        <f>'T. Generadora'!Q166</f>
        <v>0</v>
      </c>
      <c r="Q169" s="287">
        <f>'T. Generadora'!U166</f>
        <v>0</v>
      </c>
      <c r="R169" s="287">
        <f>'T. Generadora'!V166</f>
        <v>0</v>
      </c>
      <c r="S169" s="289">
        <f>+'Listas de precios Fase 1'!R168</f>
        <v>2320000</v>
      </c>
      <c r="T169" s="289">
        <f>+'Listas de precios Fase 1'!S168</f>
        <v>53953.488372093023</v>
      </c>
      <c r="U169" s="285" t="str">
        <f>'Control Ventas'!D165</f>
        <v>X Vender</v>
      </c>
    </row>
    <row r="170" spans="1:21" ht="14.25" customHeight="1" x14ac:dyDescent="0.35">
      <c r="A170" s="285">
        <f>'T. Generadora'!A167</f>
        <v>165</v>
      </c>
      <c r="B170" s="285">
        <f>'T. Generadora'!B167</f>
        <v>1601</v>
      </c>
      <c r="C170" s="285">
        <f>+'T. Generadora'!C167</f>
        <v>1</v>
      </c>
      <c r="D170" s="285" t="str">
        <f>'T. Generadora'!D167</f>
        <v>Humbolt</v>
      </c>
      <c r="E170" s="285">
        <f>'T. Generadora'!E167</f>
        <v>16</v>
      </c>
      <c r="F170" s="286" t="str">
        <f>'T. Generadora'!G167</f>
        <v>1 H</v>
      </c>
      <c r="G170" s="286">
        <f>'T. Generadora'!H167</f>
        <v>42</v>
      </c>
      <c r="H170" s="286">
        <f>'T. Generadora'!I167</f>
        <v>10</v>
      </c>
      <c r="I170" s="286">
        <f>'T. Generadora'!J167</f>
        <v>0</v>
      </c>
      <c r="J170" s="286">
        <f>+'T. Generadora'!K167</f>
        <v>0</v>
      </c>
      <c r="K170" s="287">
        <f>'T. Generadora'!L167</f>
        <v>52</v>
      </c>
      <c r="L170" s="287">
        <f>'T. Generadora'!M167</f>
        <v>1</v>
      </c>
      <c r="M170" s="288">
        <f>'T. Generadora'!N167</f>
        <v>1</v>
      </c>
      <c r="N170" s="287">
        <f>'T. Generadora'!T167</f>
        <v>1</v>
      </c>
      <c r="O170" s="287">
        <f>'T. Generadora'!O167</f>
        <v>0</v>
      </c>
      <c r="P170" s="287">
        <f>'T. Generadora'!Q167</f>
        <v>0</v>
      </c>
      <c r="Q170" s="287">
        <f>'T. Generadora'!U167</f>
        <v>0</v>
      </c>
      <c r="R170" s="287">
        <f>'T. Generadora'!V167</f>
        <v>0</v>
      </c>
      <c r="S170" s="289">
        <f>+'Listas de precios Fase 1'!R169</f>
        <v>2730000</v>
      </c>
      <c r="T170" s="289">
        <f>+'Listas de precios Fase 1'!S169</f>
        <v>52500</v>
      </c>
      <c r="U170" s="285" t="str">
        <f>'Control Ventas'!D166</f>
        <v>X Vender</v>
      </c>
    </row>
    <row r="171" spans="1:21" ht="14.25" customHeight="1" x14ac:dyDescent="0.35">
      <c r="A171" s="285">
        <f>'T. Generadora'!A168</f>
        <v>166</v>
      </c>
      <c r="B171" s="285">
        <f>'T. Generadora'!B168</f>
        <v>1602</v>
      </c>
      <c r="C171" s="285">
        <f>+'T. Generadora'!C168</f>
        <v>1</v>
      </c>
      <c r="D171" s="285" t="str">
        <f>'T. Generadora'!D168</f>
        <v>Humbolt</v>
      </c>
      <c r="E171" s="285">
        <f>'T. Generadora'!E168</f>
        <v>16</v>
      </c>
      <c r="F171" s="286" t="str">
        <f>'T. Generadora'!G168</f>
        <v>2 H</v>
      </c>
      <c r="G171" s="286">
        <f>'T. Generadora'!H168</f>
        <v>36</v>
      </c>
      <c r="H171" s="286">
        <f>'T. Generadora'!I168</f>
        <v>4</v>
      </c>
      <c r="I171" s="286">
        <f>'T. Generadora'!J168</f>
        <v>0</v>
      </c>
      <c r="J171" s="286">
        <f>+'T. Generadora'!K168</f>
        <v>0</v>
      </c>
      <c r="K171" s="287">
        <f>'T. Generadora'!L168</f>
        <v>40</v>
      </c>
      <c r="L171" s="287">
        <f>'T. Generadora'!M168</f>
        <v>1</v>
      </c>
      <c r="M171" s="288">
        <f>'T. Generadora'!N168</f>
        <v>1</v>
      </c>
      <c r="N171" s="287">
        <f>'T. Generadora'!T168</f>
        <v>1</v>
      </c>
      <c r="O171" s="287">
        <f>'T. Generadora'!O168</f>
        <v>0</v>
      </c>
      <c r="P171" s="287">
        <f>'T. Generadora'!Q168</f>
        <v>0</v>
      </c>
      <c r="Q171" s="287">
        <f>'T. Generadora'!U168</f>
        <v>0</v>
      </c>
      <c r="R171" s="287">
        <f>'T. Generadora'!V168</f>
        <v>0</v>
      </c>
      <c r="S171" s="289">
        <f>+'Listas de precios Fase 1'!R170</f>
        <v>2210000</v>
      </c>
      <c r="T171" s="289">
        <f>+'Listas de precios Fase 1'!S170</f>
        <v>55250</v>
      </c>
      <c r="U171" s="285" t="str">
        <f>'Control Ventas'!D167</f>
        <v>X Vender</v>
      </c>
    </row>
    <row r="172" spans="1:21" ht="14.25" customHeight="1" x14ac:dyDescent="0.35">
      <c r="A172" s="285">
        <f>'T. Generadora'!A169</f>
        <v>167</v>
      </c>
      <c r="B172" s="285">
        <f>'T. Generadora'!B169</f>
        <v>1603</v>
      </c>
      <c r="C172" s="285">
        <f>+'T. Generadora'!C169</f>
        <v>1</v>
      </c>
      <c r="D172" s="285" t="str">
        <f>'T. Generadora'!D169</f>
        <v>Humbolt</v>
      </c>
      <c r="E172" s="285">
        <f>'T. Generadora'!E169</f>
        <v>16</v>
      </c>
      <c r="F172" s="286" t="str">
        <f>'T. Generadora'!G169</f>
        <v>3 H</v>
      </c>
      <c r="G172" s="286">
        <f>'T. Generadora'!H169</f>
        <v>61</v>
      </c>
      <c r="H172" s="286">
        <f>'T. Generadora'!I169</f>
        <v>8</v>
      </c>
      <c r="I172" s="286">
        <f>'T. Generadora'!J169</f>
        <v>0</v>
      </c>
      <c r="J172" s="286">
        <f>+'T. Generadora'!K169</f>
        <v>0</v>
      </c>
      <c r="K172" s="287">
        <f>'T. Generadora'!L169</f>
        <v>69</v>
      </c>
      <c r="L172" s="287">
        <f>'T. Generadora'!M169</f>
        <v>2</v>
      </c>
      <c r="M172" s="288">
        <f>'T. Generadora'!N169</f>
        <v>2</v>
      </c>
      <c r="N172" s="287">
        <f>'T. Generadora'!T169</f>
        <v>1</v>
      </c>
      <c r="O172" s="287">
        <f>'T. Generadora'!O169</f>
        <v>0</v>
      </c>
      <c r="P172" s="287">
        <f>'T. Generadora'!Q169</f>
        <v>0</v>
      </c>
      <c r="Q172" s="287">
        <f>'T. Generadora'!U169</f>
        <v>0</v>
      </c>
      <c r="R172" s="287">
        <f>'T. Generadora'!V169</f>
        <v>0</v>
      </c>
      <c r="S172" s="289">
        <f>+'Listas de precios Fase 1'!R171</f>
        <v>3370000</v>
      </c>
      <c r="T172" s="289">
        <f>+'Listas de precios Fase 1'!S171</f>
        <v>48840.579710144928</v>
      </c>
      <c r="U172" s="285" t="str">
        <f>'Control Ventas'!D168</f>
        <v>X Vender</v>
      </c>
    </row>
    <row r="173" spans="1:21" ht="14.25" customHeight="1" x14ac:dyDescent="0.35">
      <c r="A173" s="285">
        <f>'T. Generadora'!A170</f>
        <v>168</v>
      </c>
      <c r="B173" s="285">
        <f>'T. Generadora'!B170</f>
        <v>1604</v>
      </c>
      <c r="C173" s="285">
        <f>+'T. Generadora'!C170</f>
        <v>1</v>
      </c>
      <c r="D173" s="285" t="str">
        <f>'T. Generadora'!D170</f>
        <v>Humbolt</v>
      </c>
      <c r="E173" s="285">
        <f>'T. Generadora'!E170</f>
        <v>16</v>
      </c>
      <c r="F173" s="286" t="str">
        <f>'T. Generadora'!G170</f>
        <v>4 H</v>
      </c>
      <c r="G173" s="286">
        <f>'T. Generadora'!H170</f>
        <v>36</v>
      </c>
      <c r="H173" s="286">
        <f>'T. Generadora'!I170</f>
        <v>7</v>
      </c>
      <c r="I173" s="286">
        <f>'T. Generadora'!J170</f>
        <v>0</v>
      </c>
      <c r="J173" s="286">
        <f>+'T. Generadora'!K170</f>
        <v>0</v>
      </c>
      <c r="K173" s="287">
        <f>'T. Generadora'!L170</f>
        <v>43</v>
      </c>
      <c r="L173" s="287">
        <f>'T. Generadora'!M170</f>
        <v>1</v>
      </c>
      <c r="M173" s="288">
        <f>'T. Generadora'!N170</f>
        <v>1</v>
      </c>
      <c r="N173" s="287">
        <f>'T. Generadora'!T170</f>
        <v>1</v>
      </c>
      <c r="O173" s="287">
        <f>'T. Generadora'!O170</f>
        <v>0</v>
      </c>
      <c r="P173" s="287">
        <f>'T. Generadora'!Q170</f>
        <v>0</v>
      </c>
      <c r="Q173" s="287">
        <f>'T. Generadora'!U170</f>
        <v>0</v>
      </c>
      <c r="R173" s="287">
        <f>'T. Generadora'!V170</f>
        <v>0</v>
      </c>
      <c r="S173" s="289">
        <f>+'Listas de precios Fase 1'!R172</f>
        <v>2340000</v>
      </c>
      <c r="T173" s="289">
        <f>+'Listas de precios Fase 1'!S172</f>
        <v>54418.604651162794</v>
      </c>
      <c r="U173" s="285" t="str">
        <f>'Control Ventas'!D169</f>
        <v>X Vender</v>
      </c>
    </row>
    <row r="174" spans="1:21" ht="14.25" customHeight="1" x14ac:dyDescent="0.35">
      <c r="A174" s="285">
        <f>'T. Generadora'!A171</f>
        <v>169</v>
      </c>
      <c r="B174" s="285">
        <f>'T. Generadora'!B171</f>
        <v>201</v>
      </c>
      <c r="C174" s="285">
        <f>+'T. Generadora'!C171</f>
        <v>2</v>
      </c>
      <c r="D174" s="285" t="str">
        <f>'T. Generadora'!D171</f>
        <v>Port</v>
      </c>
      <c r="E174" s="285">
        <f>'T. Generadora'!E171</f>
        <v>2</v>
      </c>
      <c r="F174" s="286" t="str">
        <f>'T. Generadora'!G171</f>
        <v>1 P</v>
      </c>
      <c r="G174" s="286">
        <f>'T. Generadora'!H171</f>
        <v>71</v>
      </c>
      <c r="H174" s="286">
        <f>'T. Generadora'!I171</f>
        <v>18</v>
      </c>
      <c r="I174" s="286">
        <f>'T. Generadora'!J171</f>
        <v>0</v>
      </c>
      <c r="J174" s="286">
        <f>+'T. Generadora'!K171</f>
        <v>0</v>
      </c>
      <c r="K174" s="287">
        <f>'T. Generadora'!L171</f>
        <v>89</v>
      </c>
      <c r="L174" s="287">
        <f>'T. Generadora'!M171</f>
        <v>2</v>
      </c>
      <c r="M174" s="288">
        <f>'T. Generadora'!N171</f>
        <v>2</v>
      </c>
      <c r="N174" s="287">
        <f>'T. Generadora'!T171</f>
        <v>2</v>
      </c>
      <c r="O174" s="287">
        <f>'T. Generadora'!O171</f>
        <v>0</v>
      </c>
      <c r="P174" s="287">
        <f>'T. Generadora'!Q171</f>
        <v>0</v>
      </c>
      <c r="Q174" s="287">
        <f>'T. Generadora'!U171</f>
        <v>0</v>
      </c>
      <c r="R174" s="287">
        <f>'T. Generadora'!V171</f>
        <v>0</v>
      </c>
      <c r="S174" s="289">
        <f>+'Listas de precios Fase 1'!R173</f>
        <v>0</v>
      </c>
      <c r="T174" s="289">
        <f>+'Listas de precios Fase 1'!S173</f>
        <v>0</v>
      </c>
      <c r="U174" s="285" t="str">
        <f>'Control Ventas'!D170</f>
        <v>X Vender</v>
      </c>
    </row>
    <row r="175" spans="1:21" ht="14.25" customHeight="1" x14ac:dyDescent="0.35">
      <c r="A175" s="285">
        <f>'T. Generadora'!A172</f>
        <v>170</v>
      </c>
      <c r="B175" s="285">
        <f>'T. Generadora'!B172</f>
        <v>202</v>
      </c>
      <c r="C175" s="285">
        <f>+'T. Generadora'!C172</f>
        <v>2</v>
      </c>
      <c r="D175" s="285" t="str">
        <f>'T. Generadora'!D172</f>
        <v>Port</v>
      </c>
      <c r="E175" s="285">
        <f>'T. Generadora'!E172</f>
        <v>2</v>
      </c>
      <c r="F175" s="286" t="str">
        <f>'T. Generadora'!G172</f>
        <v>2 P</v>
      </c>
      <c r="G175" s="286">
        <f>'T. Generadora'!H172</f>
        <v>53</v>
      </c>
      <c r="H175" s="286">
        <f>'T. Generadora'!I172</f>
        <v>6</v>
      </c>
      <c r="I175" s="286">
        <f>'T. Generadora'!J172</f>
        <v>0</v>
      </c>
      <c r="J175" s="286">
        <f>+'T. Generadora'!K172</f>
        <v>0</v>
      </c>
      <c r="K175" s="287">
        <f>'T. Generadora'!L172</f>
        <v>59</v>
      </c>
      <c r="L175" s="287">
        <f>'T. Generadora'!M172</f>
        <v>1</v>
      </c>
      <c r="M175" s="288">
        <f>'T. Generadora'!N172</f>
        <v>1</v>
      </c>
      <c r="N175" s="287">
        <f>'T. Generadora'!T172</f>
        <v>1</v>
      </c>
      <c r="O175" s="287">
        <f>'T. Generadora'!O172</f>
        <v>0</v>
      </c>
      <c r="P175" s="287">
        <f>'T. Generadora'!Q172</f>
        <v>0</v>
      </c>
      <c r="Q175" s="287">
        <f>'T. Generadora'!U172</f>
        <v>0</v>
      </c>
      <c r="R175" s="287">
        <f>'T. Generadora'!V172</f>
        <v>0</v>
      </c>
      <c r="S175" s="289">
        <f>+'Listas de precios Fase 1'!R174</f>
        <v>453440000</v>
      </c>
      <c r="T175" s="289">
        <f>+'Listas de precios Fase 1'!S174</f>
        <v>48023.723787333191</v>
      </c>
      <c r="U175" s="285" t="str">
        <f>'Control Ventas'!D171</f>
        <v>X Vender</v>
      </c>
    </row>
    <row r="176" spans="1:21" ht="14.25" customHeight="1" x14ac:dyDescent="0.35">
      <c r="A176" s="285">
        <f>'T. Generadora'!A173</f>
        <v>171</v>
      </c>
      <c r="B176" s="285">
        <f>'T. Generadora'!B173</f>
        <v>203</v>
      </c>
      <c r="C176" s="285">
        <f>+'T. Generadora'!C173</f>
        <v>2</v>
      </c>
      <c r="D176" s="285" t="str">
        <f>'T. Generadora'!D173</f>
        <v>Port</v>
      </c>
      <c r="E176" s="285">
        <f>'T. Generadora'!E173</f>
        <v>2</v>
      </c>
      <c r="F176" s="286" t="str">
        <f>'T. Generadora'!G173</f>
        <v>3 P</v>
      </c>
      <c r="G176" s="286">
        <f>'T. Generadora'!H173</f>
        <v>53</v>
      </c>
      <c r="H176" s="286">
        <f>'T. Generadora'!I173</f>
        <v>11</v>
      </c>
      <c r="I176" s="286">
        <f>'T. Generadora'!J173</f>
        <v>0</v>
      </c>
      <c r="J176" s="286">
        <f>+'T. Generadora'!K173</f>
        <v>0</v>
      </c>
      <c r="K176" s="287">
        <f>'T. Generadora'!L173</f>
        <v>64</v>
      </c>
      <c r="L176" s="287">
        <f>'T. Generadora'!M173</f>
        <v>2</v>
      </c>
      <c r="M176" s="288">
        <f>'T. Generadora'!N173</f>
        <v>2</v>
      </c>
      <c r="N176" s="287">
        <f>'T. Generadora'!T173</f>
        <v>1</v>
      </c>
      <c r="O176" s="287">
        <f>'T. Generadora'!O173</f>
        <v>0</v>
      </c>
      <c r="P176" s="287">
        <f>'T. Generadora'!Q173</f>
        <v>0</v>
      </c>
      <c r="Q176" s="287">
        <f>'T. Generadora'!U173</f>
        <v>0</v>
      </c>
      <c r="R176" s="287">
        <f>'T. Generadora'!V173</f>
        <v>0</v>
      </c>
      <c r="S176" s="289">
        <f>+'Listas de precios Fase 1'!R175</f>
        <v>0</v>
      </c>
      <c r="T176" s="289">
        <f>+'Listas de precios Fase 1'!S175</f>
        <v>0</v>
      </c>
      <c r="U176" s="285" t="str">
        <f>'Control Ventas'!D172</f>
        <v>X Vender</v>
      </c>
    </row>
    <row r="177" spans="1:21" ht="14.25" customHeight="1" x14ac:dyDescent="0.35">
      <c r="A177" s="285">
        <f>'T. Generadora'!A174</f>
        <v>172</v>
      </c>
      <c r="B177" s="285">
        <f>'T. Generadora'!B174</f>
        <v>204</v>
      </c>
      <c r="C177" s="285">
        <f>+'T. Generadora'!C174</f>
        <v>2</v>
      </c>
      <c r="D177" s="285" t="str">
        <f>'T. Generadora'!D174</f>
        <v>Port</v>
      </c>
      <c r="E177" s="285">
        <f>'T. Generadora'!E174</f>
        <v>2</v>
      </c>
      <c r="F177" s="286" t="str">
        <f>'T. Generadora'!G174</f>
        <v>4 P</v>
      </c>
      <c r="G177" s="286">
        <f>'T. Generadora'!H174</f>
        <v>61</v>
      </c>
      <c r="H177" s="286">
        <f>'T. Generadora'!I174</f>
        <v>3</v>
      </c>
      <c r="I177" s="286">
        <f>'T. Generadora'!J174</f>
        <v>0</v>
      </c>
      <c r="J177" s="286">
        <f>+'T. Generadora'!K174</f>
        <v>0</v>
      </c>
      <c r="K177" s="287">
        <f>'T. Generadora'!L174</f>
        <v>64</v>
      </c>
      <c r="L177" s="287">
        <f>'T. Generadora'!M174</f>
        <v>2</v>
      </c>
      <c r="M177" s="288">
        <f>'T. Generadora'!N174</f>
        <v>2</v>
      </c>
      <c r="N177" s="287">
        <f>'T. Generadora'!T174</f>
        <v>1</v>
      </c>
      <c r="O177" s="287">
        <f>'T. Generadora'!O174</f>
        <v>0</v>
      </c>
      <c r="P177" s="287">
        <f>'T. Generadora'!Q174</f>
        <v>0</v>
      </c>
      <c r="Q177" s="287">
        <f>'T. Generadora'!U174</f>
        <v>0</v>
      </c>
      <c r="R177" s="287">
        <f>'T. Generadora'!V174</f>
        <v>0</v>
      </c>
      <c r="S177" s="289">
        <f>+'Listas de precios Fase 1'!R176</f>
        <v>0</v>
      </c>
      <c r="T177" s="289">
        <f>+'Listas de precios Fase 1'!S176</f>
        <v>0</v>
      </c>
      <c r="U177" s="285" t="str">
        <f>'Control Ventas'!D173</f>
        <v>X Vender</v>
      </c>
    </row>
    <row r="178" spans="1:21" ht="14.25" customHeight="1" x14ac:dyDescent="0.35">
      <c r="A178" s="285">
        <f>'T. Generadora'!A175</f>
        <v>173</v>
      </c>
      <c r="B178" s="285">
        <f>'T. Generadora'!B175</f>
        <v>301</v>
      </c>
      <c r="C178" s="285">
        <f>+'T. Generadora'!C175</f>
        <v>2</v>
      </c>
      <c r="D178" s="285" t="str">
        <f>'T. Generadora'!D175</f>
        <v>Port</v>
      </c>
      <c r="E178" s="285">
        <f>'T. Generadora'!E175</f>
        <v>3</v>
      </c>
      <c r="F178" s="286" t="str">
        <f>'T. Generadora'!G175</f>
        <v>1 P</v>
      </c>
      <c r="G178" s="286">
        <f>'T. Generadora'!H175</f>
        <v>71</v>
      </c>
      <c r="H178" s="286">
        <f>'T. Generadora'!I175</f>
        <v>18</v>
      </c>
      <c r="I178" s="286">
        <f>'T. Generadora'!J175</f>
        <v>0</v>
      </c>
      <c r="J178" s="286">
        <f>+'T. Generadora'!K175</f>
        <v>0</v>
      </c>
      <c r="K178" s="287">
        <f>'T. Generadora'!L175</f>
        <v>89</v>
      </c>
      <c r="L178" s="287">
        <f>'T. Generadora'!M175</f>
        <v>2</v>
      </c>
      <c r="M178" s="288">
        <f>'T. Generadora'!N175</f>
        <v>2</v>
      </c>
      <c r="N178" s="287">
        <f>'T. Generadora'!T175</f>
        <v>2</v>
      </c>
      <c r="O178" s="287">
        <f>'T. Generadora'!O175</f>
        <v>0</v>
      </c>
      <c r="P178" s="287">
        <f>'T. Generadora'!Q175</f>
        <v>0</v>
      </c>
      <c r="Q178" s="287">
        <f>'T. Generadora'!U175</f>
        <v>0</v>
      </c>
      <c r="R178" s="287">
        <f>'T. Generadora'!V175</f>
        <v>0</v>
      </c>
      <c r="S178" s="289">
        <f>+'Listas de precios Fase 1'!R177</f>
        <v>0</v>
      </c>
      <c r="T178" s="289">
        <f>+'Listas de precios Fase 1'!S177</f>
        <v>0</v>
      </c>
      <c r="U178" s="285" t="str">
        <f>'Control Ventas'!D174</f>
        <v>X Vender</v>
      </c>
    </row>
    <row r="179" spans="1:21" ht="14.25" customHeight="1" x14ac:dyDescent="0.35">
      <c r="A179" s="285">
        <f>'T. Generadora'!A176</f>
        <v>174</v>
      </c>
      <c r="B179" s="285">
        <f>'T. Generadora'!B176</f>
        <v>302</v>
      </c>
      <c r="C179" s="285">
        <f>+'T. Generadora'!C176</f>
        <v>2</v>
      </c>
      <c r="D179" s="285" t="str">
        <f>'T. Generadora'!D176</f>
        <v>Port</v>
      </c>
      <c r="E179" s="285">
        <f>'T. Generadora'!E176</f>
        <v>3</v>
      </c>
      <c r="F179" s="286" t="str">
        <f>'T. Generadora'!G176</f>
        <v>2 P</v>
      </c>
      <c r="G179" s="286">
        <f>'T. Generadora'!H176</f>
        <v>53</v>
      </c>
      <c r="H179" s="286">
        <f>'T. Generadora'!I176</f>
        <v>6</v>
      </c>
      <c r="I179" s="286">
        <f>'T. Generadora'!J176</f>
        <v>0</v>
      </c>
      <c r="J179" s="286">
        <f>+'T. Generadora'!K176</f>
        <v>0</v>
      </c>
      <c r="K179" s="287">
        <f>'T. Generadora'!L176</f>
        <v>59</v>
      </c>
      <c r="L179" s="287">
        <f>'T. Generadora'!M176</f>
        <v>1</v>
      </c>
      <c r="M179" s="288">
        <f>'T. Generadora'!N176</f>
        <v>1</v>
      </c>
      <c r="N179" s="287">
        <f>'T. Generadora'!T176</f>
        <v>1</v>
      </c>
      <c r="O179" s="287">
        <f>'T. Generadora'!O176</f>
        <v>0</v>
      </c>
      <c r="P179" s="287">
        <f>'T. Generadora'!Q176</f>
        <v>0</v>
      </c>
      <c r="Q179" s="287">
        <f>'T. Generadora'!U176</f>
        <v>0</v>
      </c>
      <c r="R179" s="287">
        <f>'T. Generadora'!V176</f>
        <v>0</v>
      </c>
      <c r="S179" s="289">
        <f>+'Listas de precios Fase 1'!R178</f>
        <v>0</v>
      </c>
      <c r="T179" s="289">
        <f>+'Listas de precios Fase 1'!S178</f>
        <v>0</v>
      </c>
      <c r="U179" s="285" t="str">
        <f>'Control Ventas'!D175</f>
        <v>X Vender</v>
      </c>
    </row>
    <row r="180" spans="1:21" ht="14.25" customHeight="1" x14ac:dyDescent="0.35">
      <c r="A180" s="285">
        <f>'T. Generadora'!A177</f>
        <v>175</v>
      </c>
      <c r="B180" s="285">
        <f>'T. Generadora'!B177</f>
        <v>303</v>
      </c>
      <c r="C180" s="285">
        <f>+'T. Generadora'!C177</f>
        <v>2</v>
      </c>
      <c r="D180" s="285" t="str">
        <f>'T. Generadora'!D177</f>
        <v>Port</v>
      </c>
      <c r="E180" s="285">
        <f>'T. Generadora'!E177</f>
        <v>3</v>
      </c>
      <c r="F180" s="286" t="str">
        <f>'T. Generadora'!G177</f>
        <v>3 P</v>
      </c>
      <c r="G180" s="286">
        <f>'T. Generadora'!H177</f>
        <v>53</v>
      </c>
      <c r="H180" s="286">
        <f>'T. Generadora'!I177</f>
        <v>11</v>
      </c>
      <c r="I180" s="286">
        <f>'T. Generadora'!J177</f>
        <v>0</v>
      </c>
      <c r="J180" s="286">
        <f>+'T. Generadora'!K177</f>
        <v>0</v>
      </c>
      <c r="K180" s="287">
        <f>'T. Generadora'!L177</f>
        <v>64</v>
      </c>
      <c r="L180" s="287">
        <f>'T. Generadora'!M177</f>
        <v>2</v>
      </c>
      <c r="M180" s="288">
        <f>'T. Generadora'!N177</f>
        <v>2</v>
      </c>
      <c r="N180" s="287">
        <f>'T. Generadora'!T177</f>
        <v>1</v>
      </c>
      <c r="O180" s="287">
        <f>'T. Generadora'!O177</f>
        <v>0</v>
      </c>
      <c r="P180" s="287">
        <f>'T. Generadora'!Q177</f>
        <v>0</v>
      </c>
      <c r="Q180" s="287">
        <f>'T. Generadora'!U177</f>
        <v>0</v>
      </c>
      <c r="R180" s="287">
        <f>'T. Generadora'!V177</f>
        <v>0</v>
      </c>
      <c r="S180" s="289">
        <f>+'Listas de precios Fase 1'!R179</f>
        <v>0</v>
      </c>
      <c r="T180" s="289">
        <f>+'Listas de precios Fase 1'!S179</f>
        <v>0</v>
      </c>
      <c r="U180" s="285" t="str">
        <f>'Control Ventas'!D176</f>
        <v>X Vender</v>
      </c>
    </row>
    <row r="181" spans="1:21" ht="14.25" customHeight="1" x14ac:dyDescent="0.35">
      <c r="A181" s="285">
        <f>'T. Generadora'!A178</f>
        <v>176</v>
      </c>
      <c r="B181" s="285">
        <f>'T. Generadora'!B178</f>
        <v>304</v>
      </c>
      <c r="C181" s="285">
        <f>+'T. Generadora'!C178</f>
        <v>2</v>
      </c>
      <c r="D181" s="285" t="str">
        <f>'T. Generadora'!D178</f>
        <v>Port</v>
      </c>
      <c r="E181" s="285">
        <f>'T. Generadora'!E178</f>
        <v>3</v>
      </c>
      <c r="F181" s="286" t="str">
        <f>'T. Generadora'!G178</f>
        <v>4 P</v>
      </c>
      <c r="G181" s="286">
        <f>'T. Generadora'!H178</f>
        <v>61</v>
      </c>
      <c r="H181" s="286">
        <f>'T. Generadora'!I178</f>
        <v>3</v>
      </c>
      <c r="I181" s="286">
        <f>'T. Generadora'!J178</f>
        <v>0</v>
      </c>
      <c r="J181" s="286">
        <f>+'T. Generadora'!K178</f>
        <v>0</v>
      </c>
      <c r="K181" s="287">
        <f>'T. Generadora'!L178</f>
        <v>64</v>
      </c>
      <c r="L181" s="287">
        <f>'T. Generadora'!M178</f>
        <v>2</v>
      </c>
      <c r="M181" s="288">
        <f>'T. Generadora'!N178</f>
        <v>2</v>
      </c>
      <c r="N181" s="287">
        <f>'T. Generadora'!T178</f>
        <v>1</v>
      </c>
      <c r="O181" s="287">
        <f>'T. Generadora'!O178</f>
        <v>0</v>
      </c>
      <c r="P181" s="287">
        <f>'T. Generadora'!Q178</f>
        <v>0</v>
      </c>
      <c r="Q181" s="287">
        <f>'T. Generadora'!U178</f>
        <v>0</v>
      </c>
      <c r="R181" s="287">
        <f>'T. Generadora'!V178</f>
        <v>0</v>
      </c>
      <c r="S181" s="289">
        <f>+'Listas de precios Fase 1'!R180</f>
        <v>0</v>
      </c>
      <c r="T181" s="289">
        <f>+'Listas de precios Fase 1'!S180</f>
        <v>0</v>
      </c>
      <c r="U181" s="285" t="str">
        <f>'Control Ventas'!D177</f>
        <v>X Vender</v>
      </c>
    </row>
    <row r="182" spans="1:21" ht="14.25" customHeight="1" x14ac:dyDescent="0.35">
      <c r="A182" s="285">
        <f>'T. Generadora'!A179</f>
        <v>177</v>
      </c>
      <c r="B182" s="285">
        <f>'T. Generadora'!B179</f>
        <v>401</v>
      </c>
      <c r="C182" s="285">
        <f>+'T. Generadora'!C179</f>
        <v>2</v>
      </c>
      <c r="D182" s="285" t="str">
        <f>'T. Generadora'!D179</f>
        <v>Port</v>
      </c>
      <c r="E182" s="285">
        <f>'T. Generadora'!E179</f>
        <v>4</v>
      </c>
      <c r="F182" s="286" t="str">
        <f>'T. Generadora'!G179</f>
        <v>1 P</v>
      </c>
      <c r="G182" s="286">
        <f>'T. Generadora'!H179</f>
        <v>71</v>
      </c>
      <c r="H182" s="286">
        <f>'T. Generadora'!I179</f>
        <v>18</v>
      </c>
      <c r="I182" s="286">
        <f>'T. Generadora'!J179</f>
        <v>0</v>
      </c>
      <c r="J182" s="286">
        <f>+'T. Generadora'!K179</f>
        <v>0</v>
      </c>
      <c r="K182" s="287">
        <f>'T. Generadora'!L179</f>
        <v>89</v>
      </c>
      <c r="L182" s="287">
        <f>'T. Generadora'!M179</f>
        <v>2</v>
      </c>
      <c r="M182" s="288">
        <f>'T. Generadora'!N179</f>
        <v>2</v>
      </c>
      <c r="N182" s="287">
        <f>'T. Generadora'!T179</f>
        <v>2</v>
      </c>
      <c r="O182" s="287">
        <f>'T. Generadora'!O179</f>
        <v>0</v>
      </c>
      <c r="P182" s="287">
        <f>'T. Generadora'!Q179</f>
        <v>0</v>
      </c>
      <c r="Q182" s="287">
        <f>'T. Generadora'!U179</f>
        <v>0</v>
      </c>
      <c r="R182" s="287">
        <f>'T. Generadora'!V179</f>
        <v>0</v>
      </c>
      <c r="S182" s="289">
        <f>+'Listas de precios Fase 1'!R181</f>
        <v>0</v>
      </c>
      <c r="T182" s="289">
        <f>+'Listas de precios Fase 1'!S181</f>
        <v>0</v>
      </c>
      <c r="U182" s="285" t="str">
        <f>'Control Ventas'!D178</f>
        <v>X Vender</v>
      </c>
    </row>
    <row r="183" spans="1:21" ht="14.25" customHeight="1" x14ac:dyDescent="0.35">
      <c r="A183" s="285">
        <f>'T. Generadora'!A180</f>
        <v>178</v>
      </c>
      <c r="B183" s="285">
        <f>'T. Generadora'!B180</f>
        <v>402</v>
      </c>
      <c r="C183" s="285">
        <f>+'T. Generadora'!C180</f>
        <v>2</v>
      </c>
      <c r="D183" s="285" t="str">
        <f>'T. Generadora'!D180</f>
        <v>Port</v>
      </c>
      <c r="E183" s="285">
        <f>'T. Generadora'!E180</f>
        <v>4</v>
      </c>
      <c r="F183" s="286" t="str">
        <f>'T. Generadora'!G180</f>
        <v>2 P</v>
      </c>
      <c r="G183" s="286">
        <f>'T. Generadora'!H180</f>
        <v>53</v>
      </c>
      <c r="H183" s="286">
        <f>'T. Generadora'!I180</f>
        <v>6</v>
      </c>
      <c r="I183" s="286">
        <f>'T. Generadora'!J180</f>
        <v>0</v>
      </c>
      <c r="J183" s="286">
        <f>+'T. Generadora'!K180</f>
        <v>0</v>
      </c>
      <c r="K183" s="287">
        <f>'T. Generadora'!L180</f>
        <v>59</v>
      </c>
      <c r="L183" s="287">
        <f>'T. Generadora'!M180</f>
        <v>1</v>
      </c>
      <c r="M183" s="288">
        <f>'T. Generadora'!N180</f>
        <v>1</v>
      </c>
      <c r="N183" s="287">
        <f>'T. Generadora'!T180</f>
        <v>1</v>
      </c>
      <c r="O183" s="287">
        <f>'T. Generadora'!O180</f>
        <v>0</v>
      </c>
      <c r="P183" s="287">
        <f>'T. Generadora'!Q180</f>
        <v>0</v>
      </c>
      <c r="Q183" s="287">
        <f>'T. Generadora'!U180</f>
        <v>0</v>
      </c>
      <c r="R183" s="287">
        <f>'T. Generadora'!V180</f>
        <v>0</v>
      </c>
      <c r="S183" s="289">
        <f>+'Listas de precios Fase 1'!R182</f>
        <v>0</v>
      </c>
      <c r="T183" s="289">
        <f>+'Listas de precios Fase 1'!S182</f>
        <v>0</v>
      </c>
      <c r="U183" s="285" t="str">
        <f>'Control Ventas'!D179</f>
        <v>X Vender</v>
      </c>
    </row>
    <row r="184" spans="1:21" ht="14.25" customHeight="1" x14ac:dyDescent="0.35">
      <c r="A184" s="285">
        <f>'T. Generadora'!A181</f>
        <v>179</v>
      </c>
      <c r="B184" s="285">
        <f>'T. Generadora'!B181</f>
        <v>403</v>
      </c>
      <c r="C184" s="285">
        <f>+'T. Generadora'!C181</f>
        <v>2</v>
      </c>
      <c r="D184" s="285" t="str">
        <f>'T. Generadora'!D181</f>
        <v>Port</v>
      </c>
      <c r="E184" s="285">
        <f>'T. Generadora'!E181</f>
        <v>4</v>
      </c>
      <c r="F184" s="286" t="str">
        <f>'T. Generadora'!G181</f>
        <v>3 P</v>
      </c>
      <c r="G184" s="286">
        <f>'T. Generadora'!H181</f>
        <v>53</v>
      </c>
      <c r="H184" s="286">
        <f>'T. Generadora'!I181</f>
        <v>11</v>
      </c>
      <c r="I184" s="286">
        <f>'T. Generadora'!J181</f>
        <v>0</v>
      </c>
      <c r="J184" s="286">
        <f>+'T. Generadora'!K181</f>
        <v>0</v>
      </c>
      <c r="K184" s="287">
        <f>'T. Generadora'!L181</f>
        <v>64</v>
      </c>
      <c r="L184" s="287">
        <f>'T. Generadora'!M181</f>
        <v>2</v>
      </c>
      <c r="M184" s="288">
        <f>'T. Generadora'!N181</f>
        <v>2</v>
      </c>
      <c r="N184" s="287">
        <f>'T. Generadora'!T181</f>
        <v>1</v>
      </c>
      <c r="O184" s="287">
        <f>'T. Generadora'!O181</f>
        <v>0</v>
      </c>
      <c r="P184" s="287">
        <f>'T. Generadora'!Q181</f>
        <v>0</v>
      </c>
      <c r="Q184" s="287">
        <f>'T. Generadora'!U181</f>
        <v>0</v>
      </c>
      <c r="R184" s="287">
        <f>'T. Generadora'!V181</f>
        <v>0</v>
      </c>
      <c r="S184" s="289">
        <f>+'Listas de precios Fase 1'!R183</f>
        <v>0</v>
      </c>
      <c r="T184" s="289">
        <f>+'Listas de precios Fase 1'!S183</f>
        <v>0</v>
      </c>
      <c r="U184" s="285" t="str">
        <f>'Control Ventas'!D180</f>
        <v>X Vender</v>
      </c>
    </row>
    <row r="185" spans="1:21" ht="14.25" customHeight="1" x14ac:dyDescent="0.35">
      <c r="A185" s="285">
        <f>'T. Generadora'!A182</f>
        <v>180</v>
      </c>
      <c r="B185" s="285">
        <f>'T. Generadora'!B182</f>
        <v>404</v>
      </c>
      <c r="C185" s="285">
        <f>+'T. Generadora'!C182</f>
        <v>2</v>
      </c>
      <c r="D185" s="285" t="str">
        <f>'T. Generadora'!D182</f>
        <v>Port</v>
      </c>
      <c r="E185" s="285">
        <f>'T. Generadora'!E182</f>
        <v>4</v>
      </c>
      <c r="F185" s="286" t="str">
        <f>'T. Generadora'!G182</f>
        <v>4 P</v>
      </c>
      <c r="G185" s="286">
        <f>'T. Generadora'!H182</f>
        <v>61</v>
      </c>
      <c r="H185" s="286">
        <f>'T. Generadora'!I182</f>
        <v>3</v>
      </c>
      <c r="I185" s="286">
        <f>'T. Generadora'!J182</f>
        <v>0</v>
      </c>
      <c r="J185" s="286">
        <f>+'T. Generadora'!K182</f>
        <v>0</v>
      </c>
      <c r="K185" s="287">
        <f>'T. Generadora'!L182</f>
        <v>64</v>
      </c>
      <c r="L185" s="287">
        <f>'T. Generadora'!M182</f>
        <v>2</v>
      </c>
      <c r="M185" s="288">
        <f>'T. Generadora'!N182</f>
        <v>2</v>
      </c>
      <c r="N185" s="287">
        <f>'T. Generadora'!T182</f>
        <v>1</v>
      </c>
      <c r="O185" s="287">
        <f>'T. Generadora'!O182</f>
        <v>0</v>
      </c>
      <c r="P185" s="287">
        <f>'T. Generadora'!Q182</f>
        <v>0</v>
      </c>
      <c r="Q185" s="287">
        <f>'T. Generadora'!U182</f>
        <v>0</v>
      </c>
      <c r="R185" s="287">
        <f>'T. Generadora'!V182</f>
        <v>0</v>
      </c>
      <c r="S185" s="289">
        <f>+'Listas de precios Fase 1'!R184</f>
        <v>0</v>
      </c>
      <c r="T185" s="289">
        <f>+'Listas de precios Fase 1'!S184</f>
        <v>0</v>
      </c>
      <c r="U185" s="285" t="str">
        <f>'Control Ventas'!D181</f>
        <v>X Vender</v>
      </c>
    </row>
    <row r="186" spans="1:21" ht="14.25" customHeight="1" x14ac:dyDescent="0.35">
      <c r="A186" s="285">
        <f>'T. Generadora'!A183</f>
        <v>181</v>
      </c>
      <c r="B186" s="285">
        <f>'T. Generadora'!B183</f>
        <v>501</v>
      </c>
      <c r="C186" s="285">
        <f>+'T. Generadora'!C183</f>
        <v>2</v>
      </c>
      <c r="D186" s="285" t="str">
        <f>'T. Generadora'!D183</f>
        <v>Port</v>
      </c>
      <c r="E186" s="285">
        <f>'T. Generadora'!E183</f>
        <v>5</v>
      </c>
      <c r="F186" s="286" t="str">
        <f>'T. Generadora'!G183</f>
        <v>1 P</v>
      </c>
      <c r="G186" s="286">
        <f>'T. Generadora'!H183</f>
        <v>71</v>
      </c>
      <c r="H186" s="286">
        <f>'T. Generadora'!I183</f>
        <v>18</v>
      </c>
      <c r="I186" s="286">
        <f>'T. Generadora'!J183</f>
        <v>0</v>
      </c>
      <c r="J186" s="286">
        <f>+'T. Generadora'!K183</f>
        <v>0</v>
      </c>
      <c r="K186" s="287">
        <f>'T. Generadora'!L183</f>
        <v>89</v>
      </c>
      <c r="L186" s="287">
        <f>'T. Generadora'!M183</f>
        <v>2</v>
      </c>
      <c r="M186" s="288">
        <f>'T. Generadora'!N183</f>
        <v>2</v>
      </c>
      <c r="N186" s="287">
        <f>'T. Generadora'!T183</f>
        <v>2</v>
      </c>
      <c r="O186" s="287">
        <f>'T. Generadora'!O183</f>
        <v>0</v>
      </c>
      <c r="P186" s="287">
        <f>'T. Generadora'!Q183</f>
        <v>0</v>
      </c>
      <c r="Q186" s="287">
        <f>'T. Generadora'!U183</f>
        <v>0</v>
      </c>
      <c r="R186" s="287">
        <f>'T. Generadora'!V183</f>
        <v>0</v>
      </c>
      <c r="S186" s="289">
        <f>+'Listas de precios Fase 1'!R185</f>
        <v>0</v>
      </c>
      <c r="T186" s="289">
        <f>+'Listas de precios Fase 1'!S185</f>
        <v>0</v>
      </c>
      <c r="U186" s="285" t="str">
        <f>'Control Ventas'!D182</f>
        <v>X Vender</v>
      </c>
    </row>
    <row r="187" spans="1:21" ht="14.25" customHeight="1" x14ac:dyDescent="0.35">
      <c r="A187" s="285">
        <f>'T. Generadora'!A184</f>
        <v>182</v>
      </c>
      <c r="B187" s="285">
        <f>'T. Generadora'!B184</f>
        <v>502</v>
      </c>
      <c r="C187" s="285">
        <f>+'T. Generadora'!C184</f>
        <v>2</v>
      </c>
      <c r="D187" s="285" t="str">
        <f>'T. Generadora'!D184</f>
        <v>Port</v>
      </c>
      <c r="E187" s="285">
        <f>'T. Generadora'!E184</f>
        <v>5</v>
      </c>
      <c r="F187" s="286" t="str">
        <f>'T. Generadora'!G184</f>
        <v>2 P</v>
      </c>
      <c r="G187" s="286">
        <f>'T. Generadora'!H184</f>
        <v>53</v>
      </c>
      <c r="H187" s="286">
        <f>'T. Generadora'!I184</f>
        <v>6</v>
      </c>
      <c r="I187" s="286">
        <f>'T. Generadora'!J184</f>
        <v>0</v>
      </c>
      <c r="J187" s="286">
        <f>+'T. Generadora'!K184</f>
        <v>0</v>
      </c>
      <c r="K187" s="287">
        <f>'T. Generadora'!L184</f>
        <v>59</v>
      </c>
      <c r="L187" s="287">
        <f>'T. Generadora'!M184</f>
        <v>1</v>
      </c>
      <c r="M187" s="288">
        <f>'T. Generadora'!N184</f>
        <v>1</v>
      </c>
      <c r="N187" s="287">
        <f>'T. Generadora'!T184</f>
        <v>1</v>
      </c>
      <c r="O187" s="287">
        <f>'T. Generadora'!O184</f>
        <v>0</v>
      </c>
      <c r="P187" s="287">
        <f>'T. Generadora'!Q184</f>
        <v>0</v>
      </c>
      <c r="Q187" s="287">
        <f>'T. Generadora'!U184</f>
        <v>0</v>
      </c>
      <c r="R187" s="287">
        <f>'T. Generadora'!V184</f>
        <v>0</v>
      </c>
      <c r="S187" s="289">
        <f>+'Listas de precios Fase 1'!R186</f>
        <v>0</v>
      </c>
      <c r="T187" s="289">
        <f>+'Listas de precios Fase 1'!S186</f>
        <v>0</v>
      </c>
      <c r="U187" s="285" t="str">
        <f>'Control Ventas'!D183</f>
        <v>X Vender</v>
      </c>
    </row>
    <row r="188" spans="1:21" ht="14.25" customHeight="1" x14ac:dyDescent="0.35">
      <c r="A188" s="285">
        <f>'T. Generadora'!A185</f>
        <v>183</v>
      </c>
      <c r="B188" s="285">
        <f>'T. Generadora'!B185</f>
        <v>503</v>
      </c>
      <c r="C188" s="285">
        <f>+'T. Generadora'!C185</f>
        <v>2</v>
      </c>
      <c r="D188" s="285" t="str">
        <f>'T. Generadora'!D185</f>
        <v>Port</v>
      </c>
      <c r="E188" s="285">
        <f>'T. Generadora'!E185</f>
        <v>5</v>
      </c>
      <c r="F188" s="286" t="str">
        <f>'T. Generadora'!G185</f>
        <v>3 P</v>
      </c>
      <c r="G188" s="286">
        <f>'T. Generadora'!H185</f>
        <v>53</v>
      </c>
      <c r="H188" s="286">
        <f>'T. Generadora'!I185</f>
        <v>11</v>
      </c>
      <c r="I188" s="286">
        <f>'T. Generadora'!J185</f>
        <v>0</v>
      </c>
      <c r="J188" s="286">
        <f>+'T. Generadora'!K185</f>
        <v>0</v>
      </c>
      <c r="K188" s="287">
        <f>'T. Generadora'!L185</f>
        <v>64</v>
      </c>
      <c r="L188" s="287">
        <f>'T. Generadora'!M185</f>
        <v>2</v>
      </c>
      <c r="M188" s="288">
        <f>'T. Generadora'!N185</f>
        <v>2</v>
      </c>
      <c r="N188" s="287">
        <f>'T. Generadora'!T185</f>
        <v>1</v>
      </c>
      <c r="O188" s="287">
        <f>'T. Generadora'!O185</f>
        <v>0</v>
      </c>
      <c r="P188" s="287">
        <f>'T. Generadora'!Q185</f>
        <v>0</v>
      </c>
      <c r="Q188" s="287">
        <f>'T. Generadora'!U185</f>
        <v>0</v>
      </c>
      <c r="R188" s="287">
        <f>'T. Generadora'!V185</f>
        <v>0</v>
      </c>
      <c r="S188" s="289">
        <f>+'Listas de precios Fase 1'!R187</f>
        <v>0</v>
      </c>
      <c r="T188" s="289">
        <f>+'Listas de precios Fase 1'!S187</f>
        <v>0</v>
      </c>
      <c r="U188" s="285" t="str">
        <f>'Control Ventas'!D184</f>
        <v>X Vender</v>
      </c>
    </row>
    <row r="189" spans="1:21" ht="14.25" customHeight="1" x14ac:dyDescent="0.35">
      <c r="A189" s="285">
        <f>'T. Generadora'!A186</f>
        <v>184</v>
      </c>
      <c r="B189" s="285">
        <f>'T. Generadora'!B186</f>
        <v>504</v>
      </c>
      <c r="C189" s="285">
        <f>+'T. Generadora'!C186</f>
        <v>2</v>
      </c>
      <c r="D189" s="285" t="str">
        <f>'T. Generadora'!D186</f>
        <v>Port</v>
      </c>
      <c r="E189" s="285">
        <f>'T. Generadora'!E186</f>
        <v>5</v>
      </c>
      <c r="F189" s="286" t="str">
        <f>'T. Generadora'!G186</f>
        <v>4 P</v>
      </c>
      <c r="G189" s="286">
        <f>'T. Generadora'!H186</f>
        <v>61</v>
      </c>
      <c r="H189" s="286">
        <f>'T. Generadora'!I186</f>
        <v>3</v>
      </c>
      <c r="I189" s="286">
        <f>'T. Generadora'!J186</f>
        <v>0</v>
      </c>
      <c r="J189" s="286">
        <f>+'T. Generadora'!K186</f>
        <v>0</v>
      </c>
      <c r="K189" s="287">
        <f>'T. Generadora'!L186</f>
        <v>64</v>
      </c>
      <c r="L189" s="287">
        <f>'T. Generadora'!M186</f>
        <v>2</v>
      </c>
      <c r="M189" s="288">
        <f>'T. Generadora'!N186</f>
        <v>2</v>
      </c>
      <c r="N189" s="287">
        <f>'T. Generadora'!T186</f>
        <v>1</v>
      </c>
      <c r="O189" s="287">
        <f>'T. Generadora'!O186</f>
        <v>0</v>
      </c>
      <c r="P189" s="287">
        <f>'T. Generadora'!Q186</f>
        <v>0</v>
      </c>
      <c r="Q189" s="287">
        <f>'T. Generadora'!U186</f>
        <v>0</v>
      </c>
      <c r="R189" s="287">
        <f>'T. Generadora'!V186</f>
        <v>0</v>
      </c>
      <c r="S189" s="289">
        <f>+'Listas de precios Fase 1'!R188</f>
        <v>0</v>
      </c>
      <c r="T189" s="289">
        <f>+'Listas de precios Fase 1'!S188</f>
        <v>0</v>
      </c>
      <c r="U189" s="285" t="str">
        <f>'Control Ventas'!D185</f>
        <v>X Vender</v>
      </c>
    </row>
    <row r="190" spans="1:21" ht="14.25" customHeight="1" x14ac:dyDescent="0.35">
      <c r="A190" s="285">
        <f>'T. Generadora'!A187</f>
        <v>185</v>
      </c>
      <c r="B190" s="285">
        <f>'T. Generadora'!B187</f>
        <v>601</v>
      </c>
      <c r="C190" s="285">
        <f>+'T. Generadora'!C187</f>
        <v>2</v>
      </c>
      <c r="D190" s="285" t="str">
        <f>'T. Generadora'!D187</f>
        <v>Port</v>
      </c>
      <c r="E190" s="285">
        <f>'T. Generadora'!E187</f>
        <v>6</v>
      </c>
      <c r="F190" s="286" t="str">
        <f>'T. Generadora'!G187</f>
        <v>1 P</v>
      </c>
      <c r="G190" s="286">
        <f>'T. Generadora'!H187</f>
        <v>71</v>
      </c>
      <c r="H190" s="286">
        <f>'T. Generadora'!I187</f>
        <v>18</v>
      </c>
      <c r="I190" s="286">
        <f>'T. Generadora'!J187</f>
        <v>0</v>
      </c>
      <c r="J190" s="286">
        <f>+'T. Generadora'!K187</f>
        <v>0</v>
      </c>
      <c r="K190" s="287">
        <f>'T. Generadora'!L187</f>
        <v>89</v>
      </c>
      <c r="L190" s="287">
        <f>'T. Generadora'!M187</f>
        <v>2</v>
      </c>
      <c r="M190" s="288">
        <f>'T. Generadora'!N187</f>
        <v>2</v>
      </c>
      <c r="N190" s="287">
        <f>'T. Generadora'!T187</f>
        <v>2</v>
      </c>
      <c r="O190" s="287">
        <f>'T. Generadora'!O187</f>
        <v>0</v>
      </c>
      <c r="P190" s="287">
        <f>'T. Generadora'!Q187</f>
        <v>0</v>
      </c>
      <c r="Q190" s="287">
        <f>'T. Generadora'!U187</f>
        <v>0</v>
      </c>
      <c r="R190" s="287">
        <f>'T. Generadora'!V187</f>
        <v>0</v>
      </c>
      <c r="S190" s="289">
        <f>+'Listas de precios Fase 1'!R189</f>
        <v>0</v>
      </c>
      <c r="T190" s="289">
        <f>+'Listas de precios Fase 1'!S189</f>
        <v>0</v>
      </c>
      <c r="U190" s="285" t="str">
        <f>'Control Ventas'!D186</f>
        <v>X Vender</v>
      </c>
    </row>
    <row r="191" spans="1:21" ht="14.25" customHeight="1" x14ac:dyDescent="0.35">
      <c r="A191" s="285">
        <f>'T. Generadora'!A188</f>
        <v>186</v>
      </c>
      <c r="B191" s="285">
        <f>'T. Generadora'!B188</f>
        <v>602</v>
      </c>
      <c r="C191" s="285">
        <f>+'T. Generadora'!C188</f>
        <v>2</v>
      </c>
      <c r="D191" s="285" t="str">
        <f>'T. Generadora'!D188</f>
        <v>Port</v>
      </c>
      <c r="E191" s="285">
        <f>'T. Generadora'!E188</f>
        <v>6</v>
      </c>
      <c r="F191" s="286" t="str">
        <f>'T. Generadora'!G188</f>
        <v>2 P</v>
      </c>
      <c r="G191" s="286">
        <f>'T. Generadora'!H188</f>
        <v>53</v>
      </c>
      <c r="H191" s="286">
        <f>'T. Generadora'!I188</f>
        <v>6</v>
      </c>
      <c r="I191" s="286">
        <f>'T. Generadora'!J188</f>
        <v>0</v>
      </c>
      <c r="J191" s="286">
        <f>+'T. Generadora'!K188</f>
        <v>0</v>
      </c>
      <c r="K191" s="287">
        <f>'T. Generadora'!L188</f>
        <v>59</v>
      </c>
      <c r="L191" s="287">
        <f>'T. Generadora'!M188</f>
        <v>1</v>
      </c>
      <c r="M191" s="288">
        <f>'T. Generadora'!N188</f>
        <v>1</v>
      </c>
      <c r="N191" s="287">
        <f>'T. Generadora'!T188</f>
        <v>1</v>
      </c>
      <c r="O191" s="287">
        <f>'T. Generadora'!O188</f>
        <v>0</v>
      </c>
      <c r="P191" s="287">
        <f>'T. Generadora'!Q188</f>
        <v>0</v>
      </c>
      <c r="Q191" s="287">
        <f>'T. Generadora'!U188</f>
        <v>0</v>
      </c>
      <c r="R191" s="287">
        <f>'T. Generadora'!V188</f>
        <v>0</v>
      </c>
      <c r="S191" s="289">
        <f>+'Listas de precios Fase 1'!R190</f>
        <v>0</v>
      </c>
      <c r="T191" s="289">
        <f>+'Listas de precios Fase 1'!S190</f>
        <v>0</v>
      </c>
      <c r="U191" s="285" t="str">
        <f>'Control Ventas'!D187</f>
        <v>X Vender</v>
      </c>
    </row>
    <row r="192" spans="1:21" ht="14.25" customHeight="1" x14ac:dyDescent="0.35">
      <c r="A192" s="285">
        <f>'T. Generadora'!A189</f>
        <v>187</v>
      </c>
      <c r="B192" s="285">
        <f>'T. Generadora'!B189</f>
        <v>603</v>
      </c>
      <c r="C192" s="285">
        <f>+'T. Generadora'!C189</f>
        <v>2</v>
      </c>
      <c r="D192" s="285" t="str">
        <f>'T. Generadora'!D189</f>
        <v>Port</v>
      </c>
      <c r="E192" s="285">
        <f>'T. Generadora'!E189</f>
        <v>6</v>
      </c>
      <c r="F192" s="286" t="str">
        <f>'T. Generadora'!G189</f>
        <v>3 P</v>
      </c>
      <c r="G192" s="286">
        <f>'T. Generadora'!H189</f>
        <v>53</v>
      </c>
      <c r="H192" s="286">
        <f>'T. Generadora'!I189</f>
        <v>11</v>
      </c>
      <c r="I192" s="286">
        <f>'T. Generadora'!J189</f>
        <v>0</v>
      </c>
      <c r="J192" s="286">
        <f>+'T. Generadora'!K189</f>
        <v>0</v>
      </c>
      <c r="K192" s="287">
        <f>'T. Generadora'!L189</f>
        <v>64</v>
      </c>
      <c r="L192" s="287">
        <f>'T. Generadora'!M189</f>
        <v>2</v>
      </c>
      <c r="M192" s="288">
        <f>'T. Generadora'!N189</f>
        <v>2</v>
      </c>
      <c r="N192" s="287">
        <f>'T. Generadora'!T189</f>
        <v>1</v>
      </c>
      <c r="O192" s="287">
        <f>'T. Generadora'!O189</f>
        <v>0</v>
      </c>
      <c r="P192" s="287">
        <f>'T. Generadora'!Q189</f>
        <v>0</v>
      </c>
      <c r="Q192" s="287">
        <f>'T. Generadora'!U189</f>
        <v>0</v>
      </c>
      <c r="R192" s="287">
        <f>'T. Generadora'!V189</f>
        <v>0</v>
      </c>
      <c r="S192" s="289">
        <f>+'Listas de precios Fase 1'!R191</f>
        <v>0</v>
      </c>
      <c r="T192" s="289">
        <f>+'Listas de precios Fase 1'!S191</f>
        <v>0</v>
      </c>
      <c r="U192" s="285" t="str">
        <f>'Control Ventas'!D188</f>
        <v>X Vender</v>
      </c>
    </row>
    <row r="193" spans="1:21" ht="14.25" customHeight="1" x14ac:dyDescent="0.35">
      <c r="A193" s="285">
        <f>'T. Generadora'!A190</f>
        <v>188</v>
      </c>
      <c r="B193" s="285">
        <f>'T. Generadora'!B190</f>
        <v>604</v>
      </c>
      <c r="C193" s="285">
        <f>+'T. Generadora'!C190</f>
        <v>2</v>
      </c>
      <c r="D193" s="285" t="str">
        <f>'T. Generadora'!D190</f>
        <v>Port</v>
      </c>
      <c r="E193" s="285">
        <f>'T. Generadora'!E190</f>
        <v>6</v>
      </c>
      <c r="F193" s="286" t="str">
        <f>'T. Generadora'!G190</f>
        <v>4 P</v>
      </c>
      <c r="G193" s="286">
        <f>'T. Generadora'!H190</f>
        <v>61</v>
      </c>
      <c r="H193" s="286">
        <f>'T. Generadora'!I190</f>
        <v>3</v>
      </c>
      <c r="I193" s="286">
        <f>'T. Generadora'!J190</f>
        <v>0</v>
      </c>
      <c r="J193" s="286">
        <f>+'T. Generadora'!K190</f>
        <v>0</v>
      </c>
      <c r="K193" s="287">
        <f>'T. Generadora'!L190</f>
        <v>64</v>
      </c>
      <c r="L193" s="287">
        <f>'T. Generadora'!M190</f>
        <v>2</v>
      </c>
      <c r="M193" s="288">
        <f>'T. Generadora'!N190</f>
        <v>2</v>
      </c>
      <c r="N193" s="287">
        <f>'T. Generadora'!T190</f>
        <v>1</v>
      </c>
      <c r="O193" s="287">
        <f>'T. Generadora'!O190</f>
        <v>0</v>
      </c>
      <c r="P193" s="287">
        <f>'T. Generadora'!Q190</f>
        <v>0</v>
      </c>
      <c r="Q193" s="287">
        <f>'T. Generadora'!U190</f>
        <v>0</v>
      </c>
      <c r="R193" s="287">
        <f>'T. Generadora'!V190</f>
        <v>0</v>
      </c>
      <c r="S193" s="289">
        <f>+'Listas de precios Fase 1'!R192</f>
        <v>0</v>
      </c>
      <c r="T193" s="289">
        <f>+'Listas de precios Fase 1'!S192</f>
        <v>0</v>
      </c>
      <c r="U193" s="285" t="str">
        <f>'Control Ventas'!D189</f>
        <v>X Vender</v>
      </c>
    </row>
    <row r="194" spans="1:21" ht="14.25" customHeight="1" x14ac:dyDescent="0.35">
      <c r="A194" s="285">
        <f>'T. Generadora'!A191</f>
        <v>189</v>
      </c>
      <c r="B194" s="285">
        <f>'T. Generadora'!B191</f>
        <v>701</v>
      </c>
      <c r="C194" s="285">
        <f>+'T. Generadora'!C191</f>
        <v>2</v>
      </c>
      <c r="D194" s="285" t="str">
        <f>'T. Generadora'!D191</f>
        <v>Port</v>
      </c>
      <c r="E194" s="285">
        <f>'T. Generadora'!E191</f>
        <v>7</v>
      </c>
      <c r="F194" s="286" t="str">
        <f>'T. Generadora'!G191</f>
        <v>1 P</v>
      </c>
      <c r="G194" s="286">
        <f>'T. Generadora'!H191</f>
        <v>71</v>
      </c>
      <c r="H194" s="286">
        <f>'T. Generadora'!I191</f>
        <v>0</v>
      </c>
      <c r="I194" s="286">
        <f>'T. Generadora'!J191</f>
        <v>0</v>
      </c>
      <c r="J194" s="286">
        <f>+'T. Generadora'!K191</f>
        <v>0</v>
      </c>
      <c r="K194" s="287">
        <f>'T. Generadora'!L191</f>
        <v>71</v>
      </c>
      <c r="L194" s="287">
        <f>'T. Generadora'!M191</f>
        <v>2</v>
      </c>
      <c r="M194" s="288">
        <f>'T. Generadora'!N191</f>
        <v>2</v>
      </c>
      <c r="N194" s="287">
        <f>'T. Generadora'!T191</f>
        <v>2</v>
      </c>
      <c r="O194" s="287">
        <f>'T. Generadora'!O191</f>
        <v>0</v>
      </c>
      <c r="P194" s="287">
        <f>'T. Generadora'!Q191</f>
        <v>0</v>
      </c>
      <c r="Q194" s="287">
        <f>'T. Generadora'!U191</f>
        <v>0</v>
      </c>
      <c r="R194" s="287">
        <f>'T. Generadora'!V191</f>
        <v>0</v>
      </c>
      <c r="S194" s="289">
        <f>+'Listas de precios Fase 1'!R193</f>
        <v>0</v>
      </c>
      <c r="T194" s="289">
        <f>+'Listas de precios Fase 1'!S193</f>
        <v>0</v>
      </c>
      <c r="U194" s="285" t="str">
        <f>'Control Ventas'!D190</f>
        <v>X Vender</v>
      </c>
    </row>
    <row r="195" spans="1:21" ht="14.25" customHeight="1" x14ac:dyDescent="0.35">
      <c r="A195" s="285">
        <f>'T. Generadora'!A192</f>
        <v>190</v>
      </c>
      <c r="B195" s="285">
        <f>'T. Generadora'!B192</f>
        <v>702</v>
      </c>
      <c r="C195" s="285">
        <f>+'T. Generadora'!C192</f>
        <v>2</v>
      </c>
      <c r="D195" s="285" t="str">
        <f>'T. Generadora'!D192</f>
        <v>Port</v>
      </c>
      <c r="E195" s="285">
        <f>'T. Generadora'!E192</f>
        <v>7</v>
      </c>
      <c r="F195" s="286" t="str">
        <f>'T. Generadora'!G192</f>
        <v>2 P</v>
      </c>
      <c r="G195" s="286">
        <f>'T. Generadora'!H192</f>
        <v>53</v>
      </c>
      <c r="H195" s="286">
        <f>'T. Generadora'!I192</f>
        <v>6</v>
      </c>
      <c r="I195" s="286">
        <f>'T. Generadora'!J192</f>
        <v>0</v>
      </c>
      <c r="J195" s="286">
        <f>+'T. Generadora'!K192</f>
        <v>0</v>
      </c>
      <c r="K195" s="287">
        <f>'T. Generadora'!L192</f>
        <v>59</v>
      </c>
      <c r="L195" s="287">
        <f>'T. Generadora'!M192</f>
        <v>1</v>
      </c>
      <c r="M195" s="288">
        <f>'T. Generadora'!N192</f>
        <v>1</v>
      </c>
      <c r="N195" s="287">
        <f>'T. Generadora'!T192</f>
        <v>1</v>
      </c>
      <c r="O195" s="287">
        <f>'T. Generadora'!O192</f>
        <v>0</v>
      </c>
      <c r="P195" s="287">
        <f>'T. Generadora'!Q192</f>
        <v>0</v>
      </c>
      <c r="Q195" s="287">
        <f>'T. Generadora'!U192</f>
        <v>0</v>
      </c>
      <c r="R195" s="287">
        <f>'T. Generadora'!V192</f>
        <v>0</v>
      </c>
      <c r="S195" s="289">
        <f>+'Listas de precios Fase 1'!R194</f>
        <v>0</v>
      </c>
      <c r="T195" s="289">
        <f>+'Listas de precios Fase 1'!S194</f>
        <v>0</v>
      </c>
      <c r="U195" s="285" t="str">
        <f>'Control Ventas'!D191</f>
        <v>X Vender</v>
      </c>
    </row>
    <row r="196" spans="1:21" ht="14.25" customHeight="1" x14ac:dyDescent="0.35">
      <c r="A196" s="285">
        <f>'T. Generadora'!A193</f>
        <v>191</v>
      </c>
      <c r="B196" s="285">
        <f>'T. Generadora'!B193</f>
        <v>703</v>
      </c>
      <c r="C196" s="285">
        <f>+'T. Generadora'!C193</f>
        <v>2</v>
      </c>
      <c r="D196" s="285" t="str">
        <f>'T. Generadora'!D193</f>
        <v>Port</v>
      </c>
      <c r="E196" s="285">
        <f>'T. Generadora'!E193</f>
        <v>7</v>
      </c>
      <c r="F196" s="286" t="str">
        <f>'T. Generadora'!G193</f>
        <v>3 P</v>
      </c>
      <c r="G196" s="286">
        <f>'T. Generadora'!H193</f>
        <v>53</v>
      </c>
      <c r="H196" s="286">
        <f>'T. Generadora'!I193</f>
        <v>11</v>
      </c>
      <c r="I196" s="286">
        <f>'T. Generadora'!J193</f>
        <v>0</v>
      </c>
      <c r="J196" s="286">
        <f>+'T. Generadora'!K193</f>
        <v>0</v>
      </c>
      <c r="K196" s="287">
        <f>'T. Generadora'!L193</f>
        <v>64</v>
      </c>
      <c r="L196" s="287">
        <f>'T. Generadora'!M193</f>
        <v>2</v>
      </c>
      <c r="M196" s="288">
        <f>'T. Generadora'!N193</f>
        <v>2</v>
      </c>
      <c r="N196" s="287">
        <f>'T. Generadora'!T193</f>
        <v>1</v>
      </c>
      <c r="O196" s="287">
        <f>'T. Generadora'!O193</f>
        <v>0</v>
      </c>
      <c r="P196" s="287">
        <f>'T. Generadora'!Q193</f>
        <v>0</v>
      </c>
      <c r="Q196" s="287">
        <f>'T. Generadora'!U193</f>
        <v>0</v>
      </c>
      <c r="R196" s="287">
        <f>'T. Generadora'!V193</f>
        <v>0</v>
      </c>
      <c r="S196" s="289">
        <f>+'Listas de precios Fase 1'!R195</f>
        <v>0</v>
      </c>
      <c r="T196" s="289">
        <f>+'Listas de precios Fase 1'!S195</f>
        <v>0</v>
      </c>
      <c r="U196" s="285" t="str">
        <f>'Control Ventas'!D192</f>
        <v>X Vender</v>
      </c>
    </row>
    <row r="197" spans="1:21" ht="14.25" customHeight="1" x14ac:dyDescent="0.35">
      <c r="A197" s="285">
        <f>'T. Generadora'!A194</f>
        <v>192</v>
      </c>
      <c r="B197" s="285">
        <f>'T. Generadora'!B194</f>
        <v>704</v>
      </c>
      <c r="C197" s="285">
        <f>+'T. Generadora'!C194</f>
        <v>2</v>
      </c>
      <c r="D197" s="285" t="str">
        <f>'T. Generadora'!D194</f>
        <v>Port</v>
      </c>
      <c r="E197" s="285">
        <f>'T. Generadora'!E194</f>
        <v>7</v>
      </c>
      <c r="F197" s="286" t="str">
        <f>'T. Generadora'!G194</f>
        <v>4 P</v>
      </c>
      <c r="G197" s="286">
        <f>'T. Generadora'!H194</f>
        <v>61</v>
      </c>
      <c r="H197" s="286">
        <f>'T. Generadora'!I194</f>
        <v>3</v>
      </c>
      <c r="I197" s="286">
        <f>'T. Generadora'!J194</f>
        <v>0</v>
      </c>
      <c r="J197" s="286">
        <f>+'T. Generadora'!K194</f>
        <v>0</v>
      </c>
      <c r="K197" s="287">
        <f>'T. Generadora'!L194</f>
        <v>64</v>
      </c>
      <c r="L197" s="287">
        <f>'T. Generadora'!M194</f>
        <v>2</v>
      </c>
      <c r="M197" s="288">
        <f>'T. Generadora'!N194</f>
        <v>2</v>
      </c>
      <c r="N197" s="287">
        <f>'T. Generadora'!T194</f>
        <v>1</v>
      </c>
      <c r="O197" s="287">
        <f>'T. Generadora'!O194</f>
        <v>0</v>
      </c>
      <c r="P197" s="287">
        <f>'T. Generadora'!Q194</f>
        <v>0</v>
      </c>
      <c r="Q197" s="287">
        <f>'T. Generadora'!U194</f>
        <v>0</v>
      </c>
      <c r="R197" s="287">
        <f>'T. Generadora'!V194</f>
        <v>0</v>
      </c>
      <c r="S197" s="289">
        <f>+'Listas de precios Fase 1'!R196</f>
        <v>0</v>
      </c>
      <c r="T197" s="289">
        <f>+'Listas de precios Fase 1'!S196</f>
        <v>0</v>
      </c>
      <c r="U197" s="285" t="str">
        <f>'Control Ventas'!D193</f>
        <v>X Vender</v>
      </c>
    </row>
    <row r="198" spans="1:21" ht="14.25" customHeight="1" x14ac:dyDescent="0.35">
      <c r="A198" s="285">
        <f>'T. Generadora'!A195</f>
        <v>193</v>
      </c>
      <c r="B198" s="285">
        <f>'T. Generadora'!B195</f>
        <v>801</v>
      </c>
      <c r="C198" s="285">
        <f>+'T. Generadora'!C195</f>
        <v>2</v>
      </c>
      <c r="D198" s="285" t="str">
        <f>'T. Generadora'!D195</f>
        <v>Port</v>
      </c>
      <c r="E198" s="285">
        <f>'T. Generadora'!E195</f>
        <v>8</v>
      </c>
      <c r="F198" s="286" t="str">
        <f>'T. Generadora'!G195</f>
        <v>1 P</v>
      </c>
      <c r="G198" s="286">
        <f>'T. Generadora'!H195</f>
        <v>71</v>
      </c>
      <c r="H198" s="286">
        <f>'T. Generadora'!I195</f>
        <v>18</v>
      </c>
      <c r="I198" s="286">
        <f>'T. Generadora'!J195</f>
        <v>0</v>
      </c>
      <c r="J198" s="286">
        <f>+'T. Generadora'!K195</f>
        <v>0</v>
      </c>
      <c r="K198" s="287">
        <f>'T. Generadora'!L195</f>
        <v>89</v>
      </c>
      <c r="L198" s="287">
        <f>'T. Generadora'!M195</f>
        <v>2</v>
      </c>
      <c r="M198" s="288">
        <f>'T. Generadora'!N195</f>
        <v>2</v>
      </c>
      <c r="N198" s="287">
        <f>'T. Generadora'!T195</f>
        <v>2</v>
      </c>
      <c r="O198" s="287">
        <f>'T. Generadora'!O195</f>
        <v>0</v>
      </c>
      <c r="P198" s="287">
        <f>'T. Generadora'!Q195</f>
        <v>0</v>
      </c>
      <c r="Q198" s="287">
        <f>'T. Generadora'!U195</f>
        <v>0</v>
      </c>
      <c r="R198" s="287">
        <f>'T. Generadora'!V195</f>
        <v>0</v>
      </c>
      <c r="S198" s="289">
        <f>+'Listas de precios Fase 1'!R197</f>
        <v>0</v>
      </c>
      <c r="T198" s="289">
        <f>+'Listas de precios Fase 1'!S197</f>
        <v>0</v>
      </c>
      <c r="U198" s="285" t="str">
        <f>'Control Ventas'!D194</f>
        <v>X Vender</v>
      </c>
    </row>
    <row r="199" spans="1:21" ht="14.25" customHeight="1" x14ac:dyDescent="0.35">
      <c r="A199" s="285">
        <f>'T. Generadora'!A196</f>
        <v>194</v>
      </c>
      <c r="B199" s="285">
        <f>'T. Generadora'!B196</f>
        <v>802</v>
      </c>
      <c r="C199" s="285">
        <f>+'T. Generadora'!C196</f>
        <v>2</v>
      </c>
      <c r="D199" s="285" t="str">
        <f>'T. Generadora'!D196</f>
        <v>Port</v>
      </c>
      <c r="E199" s="285">
        <f>'T. Generadora'!E196</f>
        <v>8</v>
      </c>
      <c r="F199" s="286" t="str">
        <f>'T. Generadora'!G196</f>
        <v>2 P</v>
      </c>
      <c r="G199" s="286">
        <f>'T. Generadora'!H196</f>
        <v>53</v>
      </c>
      <c r="H199" s="286">
        <f>'T. Generadora'!I196</f>
        <v>6</v>
      </c>
      <c r="I199" s="286">
        <f>'T. Generadora'!J196</f>
        <v>0</v>
      </c>
      <c r="J199" s="286">
        <f>+'T. Generadora'!K196</f>
        <v>0</v>
      </c>
      <c r="K199" s="287">
        <f>'T. Generadora'!L196</f>
        <v>59</v>
      </c>
      <c r="L199" s="287">
        <f>'T. Generadora'!M196</f>
        <v>1</v>
      </c>
      <c r="M199" s="288">
        <f>'T. Generadora'!N196</f>
        <v>1</v>
      </c>
      <c r="N199" s="287">
        <f>'T. Generadora'!T196</f>
        <v>1</v>
      </c>
      <c r="O199" s="287">
        <f>'T. Generadora'!O196</f>
        <v>0</v>
      </c>
      <c r="P199" s="287">
        <f>'T. Generadora'!Q196</f>
        <v>0</v>
      </c>
      <c r="Q199" s="287">
        <f>'T. Generadora'!U196</f>
        <v>0</v>
      </c>
      <c r="R199" s="287">
        <f>'T. Generadora'!V196</f>
        <v>0</v>
      </c>
      <c r="S199" s="289">
        <f>+'Listas de precios Fase 1'!R198</f>
        <v>0</v>
      </c>
      <c r="T199" s="289">
        <f>+'Listas de precios Fase 1'!S198</f>
        <v>0</v>
      </c>
      <c r="U199" s="285" t="str">
        <f>'Control Ventas'!D195</f>
        <v>X Vender</v>
      </c>
    </row>
    <row r="200" spans="1:21" ht="14.25" customHeight="1" x14ac:dyDescent="0.35">
      <c r="A200" s="285">
        <f>'T. Generadora'!A197</f>
        <v>195</v>
      </c>
      <c r="B200" s="285">
        <f>'T. Generadora'!B197</f>
        <v>803</v>
      </c>
      <c r="C200" s="285">
        <f>+'T. Generadora'!C197</f>
        <v>2</v>
      </c>
      <c r="D200" s="285" t="str">
        <f>'T. Generadora'!D197</f>
        <v>Port</v>
      </c>
      <c r="E200" s="285">
        <f>'T. Generadora'!E197</f>
        <v>8</v>
      </c>
      <c r="F200" s="286" t="str">
        <f>'T. Generadora'!G197</f>
        <v>3 P</v>
      </c>
      <c r="G200" s="286">
        <f>'T. Generadora'!H197</f>
        <v>53</v>
      </c>
      <c r="H200" s="286">
        <f>'T. Generadora'!I197</f>
        <v>11</v>
      </c>
      <c r="I200" s="286">
        <f>'T. Generadora'!J197</f>
        <v>0</v>
      </c>
      <c r="J200" s="286">
        <f>+'T. Generadora'!K197</f>
        <v>0</v>
      </c>
      <c r="K200" s="287">
        <f>'T. Generadora'!L197</f>
        <v>64</v>
      </c>
      <c r="L200" s="287">
        <f>'T. Generadora'!M197</f>
        <v>2</v>
      </c>
      <c r="M200" s="288">
        <f>'T. Generadora'!N197</f>
        <v>2</v>
      </c>
      <c r="N200" s="287">
        <f>'T. Generadora'!T197</f>
        <v>1</v>
      </c>
      <c r="O200" s="287">
        <f>'T. Generadora'!O197</f>
        <v>0</v>
      </c>
      <c r="P200" s="287">
        <f>'T. Generadora'!Q197</f>
        <v>0</v>
      </c>
      <c r="Q200" s="287">
        <f>'T. Generadora'!U197</f>
        <v>0</v>
      </c>
      <c r="R200" s="287">
        <f>'T. Generadora'!V197</f>
        <v>0</v>
      </c>
      <c r="S200" s="289">
        <f>+'Listas de precios Fase 1'!R199</f>
        <v>0</v>
      </c>
      <c r="T200" s="289">
        <f>+'Listas de precios Fase 1'!S199</f>
        <v>0</v>
      </c>
      <c r="U200" s="285" t="str">
        <f>'Control Ventas'!D196</f>
        <v>X Vender</v>
      </c>
    </row>
    <row r="201" spans="1:21" ht="14.25" customHeight="1" x14ac:dyDescent="0.35">
      <c r="A201" s="285">
        <f>'T. Generadora'!A198</f>
        <v>196</v>
      </c>
      <c r="B201" s="285">
        <f>'T. Generadora'!B198</f>
        <v>804</v>
      </c>
      <c r="C201" s="285">
        <f>+'T. Generadora'!C198</f>
        <v>2</v>
      </c>
      <c r="D201" s="285" t="str">
        <f>'T. Generadora'!D198</f>
        <v>Port</v>
      </c>
      <c r="E201" s="285">
        <f>'T. Generadora'!E198</f>
        <v>8</v>
      </c>
      <c r="F201" s="286" t="str">
        <f>'T. Generadora'!G198</f>
        <v>4 P</v>
      </c>
      <c r="G201" s="286">
        <f>'T. Generadora'!H198</f>
        <v>61</v>
      </c>
      <c r="H201" s="286">
        <f>'T. Generadora'!I198</f>
        <v>3</v>
      </c>
      <c r="I201" s="286">
        <f>'T. Generadora'!J198</f>
        <v>0</v>
      </c>
      <c r="J201" s="286">
        <f>+'T. Generadora'!K198</f>
        <v>0</v>
      </c>
      <c r="K201" s="287">
        <f>'T. Generadora'!L198</f>
        <v>64</v>
      </c>
      <c r="L201" s="287">
        <f>'T. Generadora'!M198</f>
        <v>2</v>
      </c>
      <c r="M201" s="288">
        <f>'T. Generadora'!N198</f>
        <v>2</v>
      </c>
      <c r="N201" s="287">
        <f>'T. Generadora'!T198</f>
        <v>1</v>
      </c>
      <c r="O201" s="287">
        <f>'T. Generadora'!O198</f>
        <v>0</v>
      </c>
      <c r="P201" s="287">
        <f>'T. Generadora'!Q198</f>
        <v>0</v>
      </c>
      <c r="Q201" s="287">
        <f>'T. Generadora'!U198</f>
        <v>0</v>
      </c>
      <c r="R201" s="287">
        <f>'T. Generadora'!V198</f>
        <v>0</v>
      </c>
      <c r="S201" s="289">
        <f>+'Listas de precios Fase 1'!R200</f>
        <v>0</v>
      </c>
      <c r="T201" s="289">
        <f>+'Listas de precios Fase 1'!S200</f>
        <v>0</v>
      </c>
      <c r="U201" s="285" t="str">
        <f>'Control Ventas'!D197</f>
        <v>X Vender</v>
      </c>
    </row>
    <row r="202" spans="1:21" ht="14.25" customHeight="1" x14ac:dyDescent="0.35">
      <c r="A202" s="285">
        <f>'T. Generadora'!A199</f>
        <v>197</v>
      </c>
      <c r="B202" s="285">
        <f>'T. Generadora'!B199</f>
        <v>901</v>
      </c>
      <c r="C202" s="285">
        <f>+'T. Generadora'!C199</f>
        <v>2</v>
      </c>
      <c r="D202" s="285" t="str">
        <f>'T. Generadora'!D199</f>
        <v>Port</v>
      </c>
      <c r="E202" s="285">
        <f>'T. Generadora'!E199</f>
        <v>9</v>
      </c>
      <c r="F202" s="286" t="str">
        <f>'T. Generadora'!G199</f>
        <v>1 P</v>
      </c>
      <c r="G202" s="286">
        <f>'T. Generadora'!H199</f>
        <v>71</v>
      </c>
      <c r="H202" s="286">
        <f>'T. Generadora'!I199</f>
        <v>0</v>
      </c>
      <c r="I202" s="286">
        <f>'T. Generadora'!J199</f>
        <v>0</v>
      </c>
      <c r="J202" s="286">
        <f>+'T. Generadora'!K199</f>
        <v>0</v>
      </c>
      <c r="K202" s="287">
        <f>'T. Generadora'!L199</f>
        <v>71</v>
      </c>
      <c r="L202" s="287">
        <f>'T. Generadora'!M199</f>
        <v>2</v>
      </c>
      <c r="M202" s="288">
        <f>'T. Generadora'!N199</f>
        <v>2</v>
      </c>
      <c r="N202" s="287">
        <f>'T. Generadora'!T199</f>
        <v>2</v>
      </c>
      <c r="O202" s="287">
        <f>'T. Generadora'!O199</f>
        <v>0</v>
      </c>
      <c r="P202" s="287">
        <f>'T. Generadora'!Q199</f>
        <v>0</v>
      </c>
      <c r="Q202" s="287">
        <f>'T. Generadora'!U199</f>
        <v>0</v>
      </c>
      <c r="R202" s="287">
        <f>'T. Generadora'!V199</f>
        <v>0</v>
      </c>
      <c r="S202" s="289">
        <f>+'Listas de precios Fase 1'!R201</f>
        <v>0</v>
      </c>
      <c r="T202" s="289">
        <f>+'Listas de precios Fase 1'!S201</f>
        <v>0</v>
      </c>
      <c r="U202" s="285" t="str">
        <f>'Control Ventas'!D198</f>
        <v>X Vender</v>
      </c>
    </row>
    <row r="203" spans="1:21" ht="14.25" customHeight="1" x14ac:dyDescent="0.35">
      <c r="A203" s="285">
        <f>'T. Generadora'!A200</f>
        <v>198</v>
      </c>
      <c r="B203" s="285">
        <f>'T. Generadora'!B200</f>
        <v>902</v>
      </c>
      <c r="C203" s="285">
        <f>+'T. Generadora'!C200</f>
        <v>2</v>
      </c>
      <c r="D203" s="285" t="str">
        <f>'T. Generadora'!D200</f>
        <v>Port</v>
      </c>
      <c r="E203" s="285">
        <f>'T. Generadora'!E200</f>
        <v>9</v>
      </c>
      <c r="F203" s="286" t="str">
        <f>'T. Generadora'!G200</f>
        <v>2 P</v>
      </c>
      <c r="G203" s="286">
        <f>'T. Generadora'!H200</f>
        <v>53</v>
      </c>
      <c r="H203" s="286">
        <f>'T. Generadora'!I200</f>
        <v>6</v>
      </c>
      <c r="I203" s="286">
        <f>'T. Generadora'!J200</f>
        <v>0</v>
      </c>
      <c r="J203" s="286">
        <f>+'T. Generadora'!K200</f>
        <v>0</v>
      </c>
      <c r="K203" s="287">
        <f>'T. Generadora'!L200</f>
        <v>59</v>
      </c>
      <c r="L203" s="287">
        <f>'T. Generadora'!M200</f>
        <v>1</v>
      </c>
      <c r="M203" s="288">
        <f>'T. Generadora'!N200</f>
        <v>1</v>
      </c>
      <c r="N203" s="287">
        <f>'T. Generadora'!T200</f>
        <v>1</v>
      </c>
      <c r="O203" s="287">
        <f>'T. Generadora'!O200</f>
        <v>0</v>
      </c>
      <c r="P203" s="287">
        <f>'T. Generadora'!Q200</f>
        <v>0</v>
      </c>
      <c r="Q203" s="287">
        <f>'T. Generadora'!U200</f>
        <v>0</v>
      </c>
      <c r="R203" s="287">
        <f>'T. Generadora'!V200</f>
        <v>0</v>
      </c>
      <c r="S203" s="289">
        <f>+'Listas de precios Fase 1'!R202</f>
        <v>0</v>
      </c>
      <c r="T203" s="289">
        <f>+'Listas de precios Fase 1'!S202</f>
        <v>0</v>
      </c>
      <c r="U203" s="285" t="str">
        <f>'Control Ventas'!D199</f>
        <v>X Vender</v>
      </c>
    </row>
    <row r="204" spans="1:21" ht="14.25" customHeight="1" x14ac:dyDescent="0.35">
      <c r="A204" s="285">
        <f>'T. Generadora'!A201</f>
        <v>199</v>
      </c>
      <c r="B204" s="285">
        <f>'T. Generadora'!B201</f>
        <v>903</v>
      </c>
      <c r="C204" s="285">
        <f>+'T. Generadora'!C201</f>
        <v>2</v>
      </c>
      <c r="D204" s="285" t="str">
        <f>'T. Generadora'!D201</f>
        <v>Port</v>
      </c>
      <c r="E204" s="285">
        <f>'T. Generadora'!E201</f>
        <v>9</v>
      </c>
      <c r="F204" s="286" t="str">
        <f>'T. Generadora'!G201</f>
        <v>3 P</v>
      </c>
      <c r="G204" s="286">
        <f>'T. Generadora'!H201</f>
        <v>53</v>
      </c>
      <c r="H204" s="286">
        <f>'T. Generadora'!I201</f>
        <v>11</v>
      </c>
      <c r="I204" s="286">
        <f>'T. Generadora'!J201</f>
        <v>0</v>
      </c>
      <c r="J204" s="286">
        <f>+'T. Generadora'!K201</f>
        <v>0</v>
      </c>
      <c r="K204" s="287">
        <f>'T. Generadora'!L201</f>
        <v>64</v>
      </c>
      <c r="L204" s="287">
        <f>'T. Generadora'!M201</f>
        <v>2</v>
      </c>
      <c r="M204" s="288">
        <f>'T. Generadora'!N201</f>
        <v>2</v>
      </c>
      <c r="N204" s="287">
        <f>'T. Generadora'!T201</f>
        <v>1</v>
      </c>
      <c r="O204" s="287">
        <f>'T. Generadora'!O201</f>
        <v>0</v>
      </c>
      <c r="P204" s="287">
        <f>'T. Generadora'!Q201</f>
        <v>0</v>
      </c>
      <c r="Q204" s="287">
        <f>'T. Generadora'!U201</f>
        <v>0</v>
      </c>
      <c r="R204" s="287">
        <f>'T. Generadora'!V201</f>
        <v>0</v>
      </c>
      <c r="S204" s="289">
        <f>+'Listas de precios Fase 1'!R203</f>
        <v>0</v>
      </c>
      <c r="T204" s="289">
        <f>+'Listas de precios Fase 1'!S203</f>
        <v>0</v>
      </c>
      <c r="U204" s="285" t="str">
        <f>'Control Ventas'!D200</f>
        <v>X Vender</v>
      </c>
    </row>
    <row r="205" spans="1:21" ht="14.25" customHeight="1" x14ac:dyDescent="0.35">
      <c r="A205" s="285">
        <f>'T. Generadora'!A202</f>
        <v>200</v>
      </c>
      <c r="B205" s="285">
        <f>'T. Generadora'!B202</f>
        <v>904</v>
      </c>
      <c r="C205" s="285">
        <f>+'T. Generadora'!C202</f>
        <v>2</v>
      </c>
      <c r="D205" s="285" t="str">
        <f>'T. Generadora'!D202</f>
        <v>Port</v>
      </c>
      <c r="E205" s="285">
        <f>'T. Generadora'!E202</f>
        <v>9</v>
      </c>
      <c r="F205" s="286" t="str">
        <f>'T. Generadora'!G202</f>
        <v>4 P</v>
      </c>
      <c r="G205" s="286">
        <f>'T. Generadora'!H202</f>
        <v>61</v>
      </c>
      <c r="H205" s="286">
        <f>'T. Generadora'!I202</f>
        <v>3</v>
      </c>
      <c r="I205" s="286">
        <f>'T. Generadora'!J202</f>
        <v>0</v>
      </c>
      <c r="J205" s="286">
        <f>+'T. Generadora'!K202</f>
        <v>0</v>
      </c>
      <c r="K205" s="287">
        <f>'T. Generadora'!L202</f>
        <v>64</v>
      </c>
      <c r="L205" s="287">
        <f>'T. Generadora'!M202</f>
        <v>2</v>
      </c>
      <c r="M205" s="288">
        <f>'T. Generadora'!N202</f>
        <v>2</v>
      </c>
      <c r="N205" s="287">
        <f>'T. Generadora'!T202</f>
        <v>1</v>
      </c>
      <c r="O205" s="287">
        <f>'T. Generadora'!O202</f>
        <v>0</v>
      </c>
      <c r="P205" s="287">
        <f>'T. Generadora'!Q202</f>
        <v>0</v>
      </c>
      <c r="Q205" s="287">
        <f>'T. Generadora'!U202</f>
        <v>0</v>
      </c>
      <c r="R205" s="287">
        <f>'T. Generadora'!V202</f>
        <v>0</v>
      </c>
      <c r="S205" s="289">
        <f>+'Listas de precios Fase 1'!R204</f>
        <v>0</v>
      </c>
      <c r="T205" s="289">
        <f>+'Listas de precios Fase 1'!S204</f>
        <v>0</v>
      </c>
      <c r="U205" s="285" t="str">
        <f>'Control Ventas'!D201</f>
        <v>X Vender</v>
      </c>
    </row>
    <row r="206" spans="1:21" ht="14.25" customHeight="1" x14ac:dyDescent="0.35">
      <c r="A206" s="285">
        <f>'T. Generadora'!A203</f>
        <v>201</v>
      </c>
      <c r="B206" s="285">
        <f>'T. Generadora'!B203</f>
        <v>1001</v>
      </c>
      <c r="C206" s="285">
        <f>+'T. Generadora'!C203</f>
        <v>2</v>
      </c>
      <c r="D206" s="285" t="str">
        <f>'T. Generadora'!D203</f>
        <v>Port</v>
      </c>
      <c r="E206" s="285">
        <f>'T. Generadora'!E203</f>
        <v>10</v>
      </c>
      <c r="F206" s="286" t="str">
        <f>'T. Generadora'!G203</f>
        <v>1 P</v>
      </c>
      <c r="G206" s="286">
        <f>'T. Generadora'!H203</f>
        <v>71</v>
      </c>
      <c r="H206" s="286">
        <f>'T. Generadora'!I203</f>
        <v>18</v>
      </c>
      <c r="I206" s="286">
        <f>'T. Generadora'!J203</f>
        <v>0</v>
      </c>
      <c r="J206" s="286">
        <f>+'T. Generadora'!K203</f>
        <v>0</v>
      </c>
      <c r="K206" s="287">
        <f>'T. Generadora'!L203</f>
        <v>89</v>
      </c>
      <c r="L206" s="287">
        <f>'T. Generadora'!M203</f>
        <v>2</v>
      </c>
      <c r="M206" s="288">
        <f>'T. Generadora'!N203</f>
        <v>2</v>
      </c>
      <c r="N206" s="287">
        <f>'T. Generadora'!T203</f>
        <v>2</v>
      </c>
      <c r="O206" s="287">
        <f>'T. Generadora'!O203</f>
        <v>0</v>
      </c>
      <c r="P206" s="287">
        <f>'T. Generadora'!Q203</f>
        <v>0</v>
      </c>
      <c r="Q206" s="287">
        <f>'T. Generadora'!U203</f>
        <v>0</v>
      </c>
      <c r="R206" s="287">
        <f>'T. Generadora'!V203</f>
        <v>0</v>
      </c>
      <c r="S206" s="289">
        <f>+'Listas de precios Fase 1'!R205</f>
        <v>0</v>
      </c>
      <c r="T206" s="289">
        <f>+'Listas de precios Fase 1'!S205</f>
        <v>0</v>
      </c>
      <c r="U206" s="285" t="str">
        <f>'Control Ventas'!D202</f>
        <v>X Vender</v>
      </c>
    </row>
    <row r="207" spans="1:21" ht="14.25" customHeight="1" x14ac:dyDescent="0.35">
      <c r="A207" s="285">
        <f>'T. Generadora'!A204</f>
        <v>202</v>
      </c>
      <c r="B207" s="285">
        <f>'T. Generadora'!B204</f>
        <v>1002</v>
      </c>
      <c r="C207" s="285">
        <f>+'T. Generadora'!C204</f>
        <v>2</v>
      </c>
      <c r="D207" s="285" t="str">
        <f>'T. Generadora'!D204</f>
        <v>Port</v>
      </c>
      <c r="E207" s="285">
        <f>'T. Generadora'!E204</f>
        <v>10</v>
      </c>
      <c r="F207" s="286" t="str">
        <f>'T. Generadora'!G204</f>
        <v>2 P</v>
      </c>
      <c r="G207" s="286">
        <f>'T. Generadora'!H204</f>
        <v>53</v>
      </c>
      <c r="H207" s="286">
        <f>'T. Generadora'!I204</f>
        <v>6</v>
      </c>
      <c r="I207" s="286">
        <f>'T. Generadora'!J204</f>
        <v>0</v>
      </c>
      <c r="J207" s="286">
        <f>+'T. Generadora'!K204</f>
        <v>0</v>
      </c>
      <c r="K207" s="287">
        <f>'T. Generadora'!L204</f>
        <v>59</v>
      </c>
      <c r="L207" s="287">
        <f>'T. Generadora'!M204</f>
        <v>1</v>
      </c>
      <c r="M207" s="288">
        <f>'T. Generadora'!N204</f>
        <v>1</v>
      </c>
      <c r="N207" s="287">
        <f>'T. Generadora'!T204</f>
        <v>1</v>
      </c>
      <c r="O207" s="287">
        <f>'T. Generadora'!O204</f>
        <v>0</v>
      </c>
      <c r="P207" s="287">
        <f>'T. Generadora'!Q204</f>
        <v>0</v>
      </c>
      <c r="Q207" s="287">
        <f>'T. Generadora'!U204</f>
        <v>0</v>
      </c>
      <c r="R207" s="287">
        <f>'T. Generadora'!V204</f>
        <v>0</v>
      </c>
      <c r="S207" s="289">
        <f>+'Listas de precios Fase 1'!R206</f>
        <v>0</v>
      </c>
      <c r="T207" s="289">
        <f>+'Listas de precios Fase 1'!S206</f>
        <v>0</v>
      </c>
      <c r="U207" s="285" t="str">
        <f>'Control Ventas'!D203</f>
        <v>X Vender</v>
      </c>
    </row>
    <row r="208" spans="1:21" ht="14.25" customHeight="1" x14ac:dyDescent="0.35">
      <c r="A208" s="285">
        <f>'T. Generadora'!A205</f>
        <v>203</v>
      </c>
      <c r="B208" s="285">
        <f>'T. Generadora'!B205</f>
        <v>1003</v>
      </c>
      <c r="C208" s="285">
        <f>+'T. Generadora'!C205</f>
        <v>2</v>
      </c>
      <c r="D208" s="285" t="str">
        <f>'T. Generadora'!D205</f>
        <v>Port</v>
      </c>
      <c r="E208" s="285">
        <f>'T. Generadora'!E205</f>
        <v>10</v>
      </c>
      <c r="F208" s="286" t="str">
        <f>'T. Generadora'!G205</f>
        <v>3 P</v>
      </c>
      <c r="G208" s="286">
        <f>'T. Generadora'!H205</f>
        <v>53</v>
      </c>
      <c r="H208" s="286">
        <f>'T. Generadora'!I205</f>
        <v>11</v>
      </c>
      <c r="I208" s="286">
        <f>'T. Generadora'!J205</f>
        <v>0</v>
      </c>
      <c r="J208" s="286">
        <f>+'T. Generadora'!K205</f>
        <v>0</v>
      </c>
      <c r="K208" s="287">
        <f>'T. Generadora'!L205</f>
        <v>64</v>
      </c>
      <c r="L208" s="287">
        <f>'T. Generadora'!M205</f>
        <v>2</v>
      </c>
      <c r="M208" s="288">
        <f>'T. Generadora'!N205</f>
        <v>2</v>
      </c>
      <c r="N208" s="287">
        <f>'T. Generadora'!T205</f>
        <v>1</v>
      </c>
      <c r="O208" s="287">
        <f>'T. Generadora'!O205</f>
        <v>0</v>
      </c>
      <c r="P208" s="287">
        <f>'T. Generadora'!Q205</f>
        <v>0</v>
      </c>
      <c r="Q208" s="287">
        <f>'T. Generadora'!U205</f>
        <v>0</v>
      </c>
      <c r="R208" s="287">
        <f>'T. Generadora'!V205</f>
        <v>0</v>
      </c>
      <c r="S208" s="289">
        <f>+'Listas de precios Fase 1'!R207</f>
        <v>0</v>
      </c>
      <c r="T208" s="289">
        <f>+'Listas de precios Fase 1'!S207</f>
        <v>0</v>
      </c>
      <c r="U208" s="285" t="str">
        <f>'Control Ventas'!D204</f>
        <v>X Vender</v>
      </c>
    </row>
    <row r="209" spans="1:21" ht="14.25" customHeight="1" x14ac:dyDescent="0.35">
      <c r="A209" s="285">
        <f>'T. Generadora'!A206</f>
        <v>204</v>
      </c>
      <c r="B209" s="285">
        <f>'T. Generadora'!B206</f>
        <v>1004</v>
      </c>
      <c r="C209" s="285">
        <f>+'T. Generadora'!C206</f>
        <v>2</v>
      </c>
      <c r="D209" s="285" t="str">
        <f>'T. Generadora'!D206</f>
        <v>Port</v>
      </c>
      <c r="E209" s="285">
        <f>'T. Generadora'!E206</f>
        <v>10</v>
      </c>
      <c r="F209" s="286" t="str">
        <f>'T. Generadora'!G206</f>
        <v>4 P</v>
      </c>
      <c r="G209" s="286">
        <f>'T. Generadora'!H206</f>
        <v>61</v>
      </c>
      <c r="H209" s="286">
        <f>'T. Generadora'!I206</f>
        <v>3</v>
      </c>
      <c r="I209" s="286">
        <f>'T. Generadora'!J206</f>
        <v>0</v>
      </c>
      <c r="J209" s="286">
        <f>+'T. Generadora'!K206</f>
        <v>0</v>
      </c>
      <c r="K209" s="287">
        <f>'T. Generadora'!L206</f>
        <v>64</v>
      </c>
      <c r="L209" s="287">
        <f>'T. Generadora'!M206</f>
        <v>2</v>
      </c>
      <c r="M209" s="288">
        <f>'T. Generadora'!N206</f>
        <v>2</v>
      </c>
      <c r="N209" s="287">
        <f>'T. Generadora'!T206</f>
        <v>1</v>
      </c>
      <c r="O209" s="287">
        <f>'T. Generadora'!O206</f>
        <v>0</v>
      </c>
      <c r="P209" s="287">
        <f>'T. Generadora'!Q206</f>
        <v>0</v>
      </c>
      <c r="Q209" s="287">
        <f>'T. Generadora'!U206</f>
        <v>0</v>
      </c>
      <c r="R209" s="287">
        <f>'T. Generadora'!V206</f>
        <v>0</v>
      </c>
      <c r="S209" s="289">
        <f>+'Listas de precios Fase 1'!R208</f>
        <v>0</v>
      </c>
      <c r="T209" s="289">
        <f>+'Listas de precios Fase 1'!S208</f>
        <v>0</v>
      </c>
      <c r="U209" s="285" t="str">
        <f>'Control Ventas'!D205</f>
        <v>X Vender</v>
      </c>
    </row>
    <row r="210" spans="1:21" ht="14.25" customHeight="1" x14ac:dyDescent="0.35">
      <c r="A210" s="285">
        <f>'T. Generadora'!A207</f>
        <v>205</v>
      </c>
      <c r="B210" s="285">
        <f>'T. Generadora'!B207</f>
        <v>1101</v>
      </c>
      <c r="C210" s="285">
        <f>+'T. Generadora'!C207</f>
        <v>2</v>
      </c>
      <c r="D210" s="285" t="str">
        <f>'T. Generadora'!D207</f>
        <v>Port</v>
      </c>
      <c r="E210" s="285">
        <f>'T. Generadora'!E207</f>
        <v>11</v>
      </c>
      <c r="F210" s="286" t="str">
        <f>'T. Generadora'!G207</f>
        <v>1 P</v>
      </c>
      <c r="G210" s="286">
        <f>'T. Generadora'!H207</f>
        <v>71</v>
      </c>
      <c r="H210" s="286">
        <f>'T. Generadora'!I207</f>
        <v>0</v>
      </c>
      <c r="I210" s="286">
        <f>'T. Generadora'!J207</f>
        <v>0</v>
      </c>
      <c r="J210" s="286">
        <f>+'T. Generadora'!K207</f>
        <v>0</v>
      </c>
      <c r="K210" s="287">
        <f>'T. Generadora'!L207</f>
        <v>71</v>
      </c>
      <c r="L210" s="287">
        <f>'T. Generadora'!M207</f>
        <v>2</v>
      </c>
      <c r="M210" s="288">
        <f>'T. Generadora'!N207</f>
        <v>2</v>
      </c>
      <c r="N210" s="287">
        <f>'T. Generadora'!T207</f>
        <v>2</v>
      </c>
      <c r="O210" s="287">
        <f>'T. Generadora'!O207</f>
        <v>0</v>
      </c>
      <c r="P210" s="287">
        <f>'T. Generadora'!Q207</f>
        <v>0</v>
      </c>
      <c r="Q210" s="287">
        <f>'T. Generadora'!U207</f>
        <v>0</v>
      </c>
      <c r="R210" s="287">
        <f>'T. Generadora'!V207</f>
        <v>0</v>
      </c>
      <c r="S210" s="289">
        <f>+'Listas de precios Fase 1'!R209</f>
        <v>0</v>
      </c>
      <c r="T210" s="289">
        <f>+'Listas de precios Fase 1'!S209</f>
        <v>0</v>
      </c>
      <c r="U210" s="285" t="str">
        <f>'Control Ventas'!D206</f>
        <v>X Vender</v>
      </c>
    </row>
    <row r="211" spans="1:21" ht="14.25" customHeight="1" x14ac:dyDescent="0.35">
      <c r="A211" s="285">
        <f>'T. Generadora'!A208</f>
        <v>206</v>
      </c>
      <c r="B211" s="285">
        <f>'T. Generadora'!B208</f>
        <v>1102</v>
      </c>
      <c r="C211" s="285">
        <f>+'T. Generadora'!C208</f>
        <v>2</v>
      </c>
      <c r="D211" s="285" t="str">
        <f>'T. Generadora'!D208</f>
        <v>Port</v>
      </c>
      <c r="E211" s="285">
        <f>'T. Generadora'!E208</f>
        <v>11</v>
      </c>
      <c r="F211" s="286" t="str">
        <f>'T. Generadora'!G208</f>
        <v>2 P</v>
      </c>
      <c r="G211" s="286">
        <f>'T. Generadora'!H208</f>
        <v>53</v>
      </c>
      <c r="H211" s="286">
        <f>'T. Generadora'!I208</f>
        <v>6</v>
      </c>
      <c r="I211" s="286">
        <f>'T. Generadora'!J208</f>
        <v>0</v>
      </c>
      <c r="J211" s="286">
        <f>+'T. Generadora'!K208</f>
        <v>0</v>
      </c>
      <c r="K211" s="287">
        <f>'T. Generadora'!L208</f>
        <v>59</v>
      </c>
      <c r="L211" s="287">
        <f>'T. Generadora'!M208</f>
        <v>1</v>
      </c>
      <c r="M211" s="288">
        <f>'T. Generadora'!N208</f>
        <v>1</v>
      </c>
      <c r="N211" s="287">
        <f>'T. Generadora'!T208</f>
        <v>1</v>
      </c>
      <c r="O211" s="287">
        <f>'T. Generadora'!O208</f>
        <v>0</v>
      </c>
      <c r="P211" s="287">
        <f>'T. Generadora'!Q208</f>
        <v>0</v>
      </c>
      <c r="Q211" s="287">
        <f>'T. Generadora'!U208</f>
        <v>0</v>
      </c>
      <c r="R211" s="287">
        <f>'T. Generadora'!V208</f>
        <v>0</v>
      </c>
      <c r="S211" s="289">
        <f>+'Listas de precios Fase 1'!R210</f>
        <v>0</v>
      </c>
      <c r="T211" s="289">
        <f>+'Listas de precios Fase 1'!S210</f>
        <v>0</v>
      </c>
      <c r="U211" s="285" t="str">
        <f>'Control Ventas'!D207</f>
        <v>X Vender</v>
      </c>
    </row>
    <row r="212" spans="1:21" ht="14.25" customHeight="1" x14ac:dyDescent="0.35">
      <c r="A212" s="285">
        <f>'T. Generadora'!A209</f>
        <v>207</v>
      </c>
      <c r="B212" s="285">
        <f>'T. Generadora'!B209</f>
        <v>1103</v>
      </c>
      <c r="C212" s="285">
        <f>+'T. Generadora'!C209</f>
        <v>2</v>
      </c>
      <c r="D212" s="285" t="str">
        <f>'T. Generadora'!D209</f>
        <v>Port</v>
      </c>
      <c r="E212" s="285">
        <f>'T. Generadora'!E209</f>
        <v>11</v>
      </c>
      <c r="F212" s="286" t="str">
        <f>'T. Generadora'!G209</f>
        <v>3 P</v>
      </c>
      <c r="G212" s="286">
        <f>'T. Generadora'!H209</f>
        <v>53</v>
      </c>
      <c r="H212" s="286">
        <f>'T. Generadora'!I209</f>
        <v>11</v>
      </c>
      <c r="I212" s="286">
        <f>'T. Generadora'!J209</f>
        <v>0</v>
      </c>
      <c r="J212" s="286">
        <f>+'T. Generadora'!K209</f>
        <v>0</v>
      </c>
      <c r="K212" s="287">
        <f>'T. Generadora'!L209</f>
        <v>64</v>
      </c>
      <c r="L212" s="287">
        <f>'T. Generadora'!M209</f>
        <v>2</v>
      </c>
      <c r="M212" s="288">
        <f>'T. Generadora'!N209</f>
        <v>2</v>
      </c>
      <c r="N212" s="287">
        <f>'T. Generadora'!T209</f>
        <v>1</v>
      </c>
      <c r="O212" s="287">
        <f>'T. Generadora'!O209</f>
        <v>0</v>
      </c>
      <c r="P212" s="287">
        <f>'T. Generadora'!Q209</f>
        <v>0</v>
      </c>
      <c r="Q212" s="287">
        <f>'T. Generadora'!U209</f>
        <v>0</v>
      </c>
      <c r="R212" s="287">
        <f>'T. Generadora'!V209</f>
        <v>0</v>
      </c>
      <c r="S212" s="289">
        <f>+'Listas de precios Fase 1'!R211</f>
        <v>0</v>
      </c>
      <c r="T212" s="289">
        <f>+'Listas de precios Fase 1'!S211</f>
        <v>0</v>
      </c>
      <c r="U212" s="285" t="str">
        <f>'Control Ventas'!D208</f>
        <v>X Vender</v>
      </c>
    </row>
    <row r="213" spans="1:21" ht="14.25" customHeight="1" x14ac:dyDescent="0.35">
      <c r="A213" s="285">
        <f>'T. Generadora'!A210</f>
        <v>208</v>
      </c>
      <c r="B213" s="285">
        <f>'T. Generadora'!B210</f>
        <v>1104</v>
      </c>
      <c r="C213" s="285">
        <f>+'T. Generadora'!C210</f>
        <v>2</v>
      </c>
      <c r="D213" s="285" t="str">
        <f>'T. Generadora'!D210</f>
        <v>Port</v>
      </c>
      <c r="E213" s="285">
        <f>'T. Generadora'!E210</f>
        <v>11</v>
      </c>
      <c r="F213" s="286" t="str">
        <f>'T. Generadora'!G210</f>
        <v>4 P</v>
      </c>
      <c r="G213" s="286">
        <f>'T. Generadora'!H210</f>
        <v>61</v>
      </c>
      <c r="H213" s="286">
        <f>'T. Generadora'!I210</f>
        <v>3</v>
      </c>
      <c r="I213" s="286">
        <f>'T. Generadora'!J210</f>
        <v>0</v>
      </c>
      <c r="J213" s="286">
        <f>+'T. Generadora'!K210</f>
        <v>0</v>
      </c>
      <c r="K213" s="287">
        <f>'T. Generadora'!L210</f>
        <v>64</v>
      </c>
      <c r="L213" s="287">
        <f>'T. Generadora'!M210</f>
        <v>2</v>
      </c>
      <c r="M213" s="288">
        <f>'T. Generadora'!N210</f>
        <v>2</v>
      </c>
      <c r="N213" s="287">
        <f>'T. Generadora'!T210</f>
        <v>1</v>
      </c>
      <c r="O213" s="287">
        <f>'T. Generadora'!O210</f>
        <v>0</v>
      </c>
      <c r="P213" s="287">
        <f>'T. Generadora'!Q210</f>
        <v>0</v>
      </c>
      <c r="Q213" s="287">
        <f>'T. Generadora'!U210</f>
        <v>0</v>
      </c>
      <c r="R213" s="287">
        <f>'T. Generadora'!V210</f>
        <v>0</v>
      </c>
      <c r="S213" s="289">
        <f>+'Listas de precios Fase 1'!R212</f>
        <v>0</v>
      </c>
      <c r="T213" s="289">
        <f>+'Listas de precios Fase 1'!S212</f>
        <v>0</v>
      </c>
      <c r="U213" s="285" t="str">
        <f>'Control Ventas'!D209</f>
        <v>X Vender</v>
      </c>
    </row>
    <row r="214" spans="1:21" ht="14.25" customHeight="1" x14ac:dyDescent="0.35">
      <c r="A214" s="285">
        <f>'T. Generadora'!A211</f>
        <v>209</v>
      </c>
      <c r="B214" s="285">
        <f>'T. Generadora'!B211</f>
        <v>1201</v>
      </c>
      <c r="C214" s="285">
        <f>+'T. Generadora'!C211</f>
        <v>2</v>
      </c>
      <c r="D214" s="285" t="str">
        <f>'T. Generadora'!D211</f>
        <v>Port</v>
      </c>
      <c r="E214" s="285">
        <f>'T. Generadora'!E211</f>
        <v>12</v>
      </c>
      <c r="F214" s="286" t="str">
        <f>'T. Generadora'!G211</f>
        <v>1 P</v>
      </c>
      <c r="G214" s="286">
        <f>'T. Generadora'!H211</f>
        <v>71</v>
      </c>
      <c r="H214" s="286">
        <f>'T. Generadora'!I211</f>
        <v>18</v>
      </c>
      <c r="I214" s="286">
        <f>'T. Generadora'!J211</f>
        <v>0</v>
      </c>
      <c r="J214" s="286">
        <f>+'T. Generadora'!K211</f>
        <v>0</v>
      </c>
      <c r="K214" s="287">
        <f>'T. Generadora'!L211</f>
        <v>89</v>
      </c>
      <c r="L214" s="287">
        <f>'T. Generadora'!M211</f>
        <v>2</v>
      </c>
      <c r="M214" s="288">
        <f>'T. Generadora'!N211</f>
        <v>2</v>
      </c>
      <c r="N214" s="287">
        <f>'T. Generadora'!T211</f>
        <v>2</v>
      </c>
      <c r="O214" s="287">
        <f>'T. Generadora'!O211</f>
        <v>0</v>
      </c>
      <c r="P214" s="287">
        <f>'T. Generadora'!Q211</f>
        <v>0</v>
      </c>
      <c r="Q214" s="287">
        <f>'T. Generadora'!U211</f>
        <v>0</v>
      </c>
      <c r="R214" s="287">
        <f>'T. Generadora'!V211</f>
        <v>0</v>
      </c>
      <c r="S214" s="289">
        <f>+'Listas de precios Fase 1'!R213</f>
        <v>0</v>
      </c>
      <c r="T214" s="289">
        <f>+'Listas de precios Fase 1'!S213</f>
        <v>0</v>
      </c>
      <c r="U214" s="285" t="str">
        <f>'Control Ventas'!D210</f>
        <v>X Vender</v>
      </c>
    </row>
    <row r="215" spans="1:21" ht="14.25" customHeight="1" x14ac:dyDescent="0.35">
      <c r="A215" s="285">
        <f>'T. Generadora'!A212</f>
        <v>210</v>
      </c>
      <c r="B215" s="285">
        <f>'T. Generadora'!B212</f>
        <v>1202</v>
      </c>
      <c r="C215" s="285">
        <f>+'T. Generadora'!C212</f>
        <v>2</v>
      </c>
      <c r="D215" s="285" t="str">
        <f>'T. Generadora'!D212</f>
        <v>Port</v>
      </c>
      <c r="E215" s="285">
        <f>'T. Generadora'!E212</f>
        <v>12</v>
      </c>
      <c r="F215" s="286" t="str">
        <f>'T. Generadora'!G212</f>
        <v>2 P</v>
      </c>
      <c r="G215" s="286">
        <f>'T. Generadora'!H212</f>
        <v>53</v>
      </c>
      <c r="H215" s="286">
        <f>'T. Generadora'!I212</f>
        <v>6</v>
      </c>
      <c r="I215" s="286">
        <f>'T. Generadora'!J212</f>
        <v>0</v>
      </c>
      <c r="J215" s="286">
        <f>+'T. Generadora'!K212</f>
        <v>0</v>
      </c>
      <c r="K215" s="287">
        <f>'T. Generadora'!L212</f>
        <v>59</v>
      </c>
      <c r="L215" s="287">
        <f>'T. Generadora'!M212</f>
        <v>1</v>
      </c>
      <c r="M215" s="288">
        <f>'T. Generadora'!N212</f>
        <v>1</v>
      </c>
      <c r="N215" s="287">
        <f>'T. Generadora'!T212</f>
        <v>1</v>
      </c>
      <c r="O215" s="287">
        <f>'T. Generadora'!O212</f>
        <v>0</v>
      </c>
      <c r="P215" s="287">
        <f>'T. Generadora'!Q212</f>
        <v>0</v>
      </c>
      <c r="Q215" s="287">
        <f>'T. Generadora'!U212</f>
        <v>0</v>
      </c>
      <c r="R215" s="287">
        <f>'T. Generadora'!V212</f>
        <v>0</v>
      </c>
      <c r="S215" s="289">
        <f>+'Listas de precios Fase 1'!R214</f>
        <v>0</v>
      </c>
      <c r="T215" s="289">
        <f>+'Listas de precios Fase 1'!S214</f>
        <v>0</v>
      </c>
      <c r="U215" s="285" t="str">
        <f>'Control Ventas'!D211</f>
        <v>X Vender</v>
      </c>
    </row>
    <row r="216" spans="1:21" ht="14.25" customHeight="1" x14ac:dyDescent="0.35">
      <c r="A216" s="285">
        <f>'T. Generadora'!A213</f>
        <v>211</v>
      </c>
      <c r="B216" s="285">
        <f>'T. Generadora'!B213</f>
        <v>1203</v>
      </c>
      <c r="C216" s="285">
        <f>+'T. Generadora'!C213</f>
        <v>2</v>
      </c>
      <c r="D216" s="285" t="str">
        <f>'T. Generadora'!D213</f>
        <v>Port</v>
      </c>
      <c r="E216" s="285">
        <f>'T. Generadora'!E213</f>
        <v>12</v>
      </c>
      <c r="F216" s="286" t="str">
        <f>'T. Generadora'!G213</f>
        <v>3 P</v>
      </c>
      <c r="G216" s="286">
        <f>'T. Generadora'!H213</f>
        <v>53</v>
      </c>
      <c r="H216" s="286">
        <f>'T. Generadora'!I213</f>
        <v>11</v>
      </c>
      <c r="I216" s="286">
        <f>'T. Generadora'!J213</f>
        <v>0</v>
      </c>
      <c r="J216" s="286">
        <f>+'T. Generadora'!K213</f>
        <v>0</v>
      </c>
      <c r="K216" s="287">
        <f>'T. Generadora'!L213</f>
        <v>64</v>
      </c>
      <c r="L216" s="287">
        <f>'T. Generadora'!M213</f>
        <v>2</v>
      </c>
      <c r="M216" s="288">
        <f>'T. Generadora'!N213</f>
        <v>2</v>
      </c>
      <c r="N216" s="287">
        <f>'T. Generadora'!T213</f>
        <v>1</v>
      </c>
      <c r="O216" s="287">
        <f>'T. Generadora'!O213</f>
        <v>0</v>
      </c>
      <c r="P216" s="287">
        <f>'T. Generadora'!Q213</f>
        <v>0</v>
      </c>
      <c r="Q216" s="287">
        <f>'T. Generadora'!U213</f>
        <v>0</v>
      </c>
      <c r="R216" s="287">
        <f>'T. Generadora'!V213</f>
        <v>0</v>
      </c>
      <c r="S216" s="289">
        <f>+'Listas de precios Fase 1'!R215</f>
        <v>0</v>
      </c>
      <c r="T216" s="289">
        <f>+'Listas de precios Fase 1'!S215</f>
        <v>0</v>
      </c>
      <c r="U216" s="285" t="str">
        <f>'Control Ventas'!D212</f>
        <v>X Vender</v>
      </c>
    </row>
    <row r="217" spans="1:21" ht="14.25" customHeight="1" x14ac:dyDescent="0.35">
      <c r="A217" s="285">
        <f>'T. Generadora'!A214</f>
        <v>212</v>
      </c>
      <c r="B217" s="285">
        <f>'T. Generadora'!B214</f>
        <v>1204</v>
      </c>
      <c r="C217" s="285">
        <f>+'T. Generadora'!C214</f>
        <v>2</v>
      </c>
      <c r="D217" s="285" t="str">
        <f>'T. Generadora'!D214</f>
        <v>Port</v>
      </c>
      <c r="E217" s="285">
        <f>'T. Generadora'!E214</f>
        <v>12</v>
      </c>
      <c r="F217" s="286" t="str">
        <f>'T. Generadora'!G214</f>
        <v>4 P</v>
      </c>
      <c r="G217" s="286">
        <f>'T. Generadora'!H214</f>
        <v>61</v>
      </c>
      <c r="H217" s="286">
        <f>'T. Generadora'!I214</f>
        <v>3</v>
      </c>
      <c r="I217" s="286">
        <f>'T. Generadora'!J214</f>
        <v>0</v>
      </c>
      <c r="J217" s="286">
        <f>+'T. Generadora'!K214</f>
        <v>0</v>
      </c>
      <c r="K217" s="287">
        <f>'T. Generadora'!L214</f>
        <v>64</v>
      </c>
      <c r="L217" s="287">
        <f>'T. Generadora'!M214</f>
        <v>2</v>
      </c>
      <c r="M217" s="288">
        <f>'T. Generadora'!N214</f>
        <v>2</v>
      </c>
      <c r="N217" s="287">
        <f>'T. Generadora'!T214</f>
        <v>1</v>
      </c>
      <c r="O217" s="287">
        <f>'T. Generadora'!O214</f>
        <v>0</v>
      </c>
      <c r="P217" s="287">
        <f>'T. Generadora'!Q214</f>
        <v>0</v>
      </c>
      <c r="Q217" s="287">
        <f>'T. Generadora'!U214</f>
        <v>0</v>
      </c>
      <c r="R217" s="287">
        <f>'T. Generadora'!V214</f>
        <v>0</v>
      </c>
      <c r="S217" s="289">
        <f>+'Listas de precios Fase 1'!R216</f>
        <v>0</v>
      </c>
      <c r="T217" s="289">
        <f>+'Listas de precios Fase 1'!S216</f>
        <v>0</v>
      </c>
      <c r="U217" s="285" t="str">
        <f>'Control Ventas'!D213</f>
        <v>X Vender</v>
      </c>
    </row>
    <row r="218" spans="1:21" ht="14.25" customHeight="1" x14ac:dyDescent="0.35">
      <c r="A218" s="285">
        <f>'T. Generadora'!A215</f>
        <v>213</v>
      </c>
      <c r="B218" s="285">
        <f>'T. Generadora'!B215</f>
        <v>1401</v>
      </c>
      <c r="C218" s="285">
        <f>+'T. Generadora'!C215</f>
        <v>2</v>
      </c>
      <c r="D218" s="285" t="str">
        <f>'T. Generadora'!D215</f>
        <v>Port</v>
      </c>
      <c r="E218" s="285">
        <f>'T. Generadora'!E215</f>
        <v>14</v>
      </c>
      <c r="F218" s="286" t="str">
        <f>'T. Generadora'!G215</f>
        <v>1 P</v>
      </c>
      <c r="G218" s="286">
        <f>'T. Generadora'!H215</f>
        <v>71</v>
      </c>
      <c r="H218" s="286">
        <f>'T. Generadora'!I215</f>
        <v>18</v>
      </c>
      <c r="I218" s="286">
        <f>'T. Generadora'!J215</f>
        <v>0</v>
      </c>
      <c r="J218" s="286">
        <f>+'T. Generadora'!K215</f>
        <v>0</v>
      </c>
      <c r="K218" s="287">
        <f>'T. Generadora'!L215</f>
        <v>89</v>
      </c>
      <c r="L218" s="287">
        <f>'T. Generadora'!M215</f>
        <v>2</v>
      </c>
      <c r="M218" s="288">
        <f>'T. Generadora'!N215</f>
        <v>2</v>
      </c>
      <c r="N218" s="287">
        <f>'T. Generadora'!T215</f>
        <v>2</v>
      </c>
      <c r="O218" s="287">
        <f>'T. Generadora'!O215</f>
        <v>0</v>
      </c>
      <c r="P218" s="287">
        <f>'T. Generadora'!Q215</f>
        <v>0</v>
      </c>
      <c r="Q218" s="287">
        <f>'T. Generadora'!U215</f>
        <v>0</v>
      </c>
      <c r="R218" s="287">
        <f>'T. Generadora'!V215</f>
        <v>0</v>
      </c>
      <c r="S218" s="289">
        <f>+'Listas de precios Fase 1'!R217</f>
        <v>0</v>
      </c>
      <c r="T218" s="289">
        <f>+'Listas de precios Fase 1'!S217</f>
        <v>0</v>
      </c>
      <c r="U218" s="285" t="str">
        <f>'Control Ventas'!D214</f>
        <v>X Vender</v>
      </c>
    </row>
    <row r="219" spans="1:21" ht="14.25" customHeight="1" x14ac:dyDescent="0.35">
      <c r="A219" s="285">
        <f>'T. Generadora'!A216</f>
        <v>214</v>
      </c>
      <c r="B219" s="285">
        <f>'T. Generadora'!B216</f>
        <v>1402</v>
      </c>
      <c r="C219" s="285">
        <f>+'T. Generadora'!C216</f>
        <v>2</v>
      </c>
      <c r="D219" s="285" t="str">
        <f>'T. Generadora'!D216</f>
        <v>Port</v>
      </c>
      <c r="E219" s="285">
        <f>'T. Generadora'!E216</f>
        <v>14</v>
      </c>
      <c r="F219" s="286" t="str">
        <f>'T. Generadora'!G216</f>
        <v>2 P</v>
      </c>
      <c r="G219" s="286">
        <f>'T. Generadora'!H216</f>
        <v>53</v>
      </c>
      <c r="H219" s="286">
        <f>'T. Generadora'!I216</f>
        <v>6</v>
      </c>
      <c r="I219" s="286">
        <f>'T. Generadora'!J216</f>
        <v>0</v>
      </c>
      <c r="J219" s="286">
        <f>+'T. Generadora'!K216</f>
        <v>0</v>
      </c>
      <c r="K219" s="287">
        <f>'T. Generadora'!L216</f>
        <v>59</v>
      </c>
      <c r="L219" s="287">
        <f>'T. Generadora'!M216</f>
        <v>1</v>
      </c>
      <c r="M219" s="288">
        <f>'T. Generadora'!N216</f>
        <v>1</v>
      </c>
      <c r="N219" s="287">
        <f>'T. Generadora'!T216</f>
        <v>1</v>
      </c>
      <c r="O219" s="287">
        <f>'T. Generadora'!O216</f>
        <v>0</v>
      </c>
      <c r="P219" s="287">
        <f>'T. Generadora'!Q216</f>
        <v>0</v>
      </c>
      <c r="Q219" s="287">
        <f>'T. Generadora'!U216</f>
        <v>0</v>
      </c>
      <c r="R219" s="287">
        <f>'T. Generadora'!V216</f>
        <v>0</v>
      </c>
      <c r="S219" s="289">
        <f>+'Listas de precios Fase 1'!R218</f>
        <v>0</v>
      </c>
      <c r="T219" s="289">
        <f>+'Listas de precios Fase 1'!S218</f>
        <v>0</v>
      </c>
      <c r="U219" s="285" t="str">
        <f>'Control Ventas'!D215</f>
        <v>X Vender</v>
      </c>
    </row>
    <row r="220" spans="1:21" ht="14.25" customHeight="1" x14ac:dyDescent="0.35">
      <c r="A220" s="285">
        <f>'T. Generadora'!A217</f>
        <v>215</v>
      </c>
      <c r="B220" s="285">
        <f>'T. Generadora'!B217</f>
        <v>1403</v>
      </c>
      <c r="C220" s="285">
        <f>+'T. Generadora'!C217</f>
        <v>2</v>
      </c>
      <c r="D220" s="285" t="str">
        <f>'T. Generadora'!D217</f>
        <v>Port</v>
      </c>
      <c r="E220" s="285">
        <f>'T. Generadora'!E217</f>
        <v>14</v>
      </c>
      <c r="F220" s="286" t="str">
        <f>'T. Generadora'!G217</f>
        <v>3 P</v>
      </c>
      <c r="G220" s="286">
        <f>'T. Generadora'!H217</f>
        <v>53</v>
      </c>
      <c r="H220" s="286">
        <f>'T. Generadora'!I217</f>
        <v>11</v>
      </c>
      <c r="I220" s="286">
        <f>'T. Generadora'!J217</f>
        <v>0</v>
      </c>
      <c r="J220" s="286">
        <f>+'T. Generadora'!K217</f>
        <v>0</v>
      </c>
      <c r="K220" s="287">
        <f>'T. Generadora'!L217</f>
        <v>64</v>
      </c>
      <c r="L220" s="287">
        <f>'T. Generadora'!M217</f>
        <v>2</v>
      </c>
      <c r="M220" s="288">
        <f>'T. Generadora'!N217</f>
        <v>2</v>
      </c>
      <c r="N220" s="287">
        <f>'T. Generadora'!T217</f>
        <v>1</v>
      </c>
      <c r="O220" s="287">
        <f>'T. Generadora'!O217</f>
        <v>0</v>
      </c>
      <c r="P220" s="287">
        <f>'T. Generadora'!Q217</f>
        <v>0</v>
      </c>
      <c r="Q220" s="287">
        <f>'T. Generadora'!U217</f>
        <v>0</v>
      </c>
      <c r="R220" s="287">
        <f>'T. Generadora'!V217</f>
        <v>0</v>
      </c>
      <c r="S220" s="289">
        <f>+'Listas de precios Fase 1'!R219</f>
        <v>0</v>
      </c>
      <c r="T220" s="289">
        <f>+'Listas de precios Fase 1'!S219</f>
        <v>0</v>
      </c>
      <c r="U220" s="285" t="str">
        <f>'Control Ventas'!D216</f>
        <v>X Vender</v>
      </c>
    </row>
    <row r="221" spans="1:21" ht="14.25" customHeight="1" x14ac:dyDescent="0.35">
      <c r="A221" s="285">
        <f>'T. Generadora'!A218</f>
        <v>216</v>
      </c>
      <c r="B221" s="285">
        <f>'T. Generadora'!B218</f>
        <v>1404</v>
      </c>
      <c r="C221" s="285">
        <f>+'T. Generadora'!C218</f>
        <v>2</v>
      </c>
      <c r="D221" s="285" t="str">
        <f>'T. Generadora'!D218</f>
        <v>Port</v>
      </c>
      <c r="E221" s="285">
        <f>'T. Generadora'!E218</f>
        <v>14</v>
      </c>
      <c r="F221" s="286" t="str">
        <f>'T. Generadora'!G218</f>
        <v>4 P</v>
      </c>
      <c r="G221" s="286">
        <f>'T. Generadora'!H218</f>
        <v>61</v>
      </c>
      <c r="H221" s="286">
        <f>'T. Generadora'!I218</f>
        <v>3</v>
      </c>
      <c r="I221" s="286">
        <f>'T. Generadora'!J218</f>
        <v>0</v>
      </c>
      <c r="J221" s="286">
        <f>+'T. Generadora'!K218</f>
        <v>0</v>
      </c>
      <c r="K221" s="287">
        <f>'T. Generadora'!L218</f>
        <v>64</v>
      </c>
      <c r="L221" s="287">
        <f>'T. Generadora'!M218</f>
        <v>2</v>
      </c>
      <c r="M221" s="288">
        <f>'T. Generadora'!N218</f>
        <v>2</v>
      </c>
      <c r="N221" s="287">
        <f>'T. Generadora'!T218</f>
        <v>1</v>
      </c>
      <c r="O221" s="287">
        <f>'T. Generadora'!O218</f>
        <v>0</v>
      </c>
      <c r="P221" s="287">
        <f>'T. Generadora'!Q218</f>
        <v>0</v>
      </c>
      <c r="Q221" s="287">
        <f>'T. Generadora'!U218</f>
        <v>0</v>
      </c>
      <c r="R221" s="287">
        <f>'T. Generadora'!V218</f>
        <v>0</v>
      </c>
      <c r="S221" s="289">
        <f>+'Listas de precios Fase 1'!R220</f>
        <v>0</v>
      </c>
      <c r="T221" s="289">
        <f>+'Listas de precios Fase 1'!S220</f>
        <v>0</v>
      </c>
      <c r="U221" s="285" t="str">
        <f>'Control Ventas'!D217</f>
        <v>X Vender</v>
      </c>
    </row>
    <row r="222" spans="1:21" ht="14.25" customHeight="1" x14ac:dyDescent="0.35">
      <c r="A222" s="285">
        <f>'T. Generadora'!A219</f>
        <v>217</v>
      </c>
      <c r="B222" s="285">
        <f>'T. Generadora'!B219</f>
        <v>1501</v>
      </c>
      <c r="C222" s="285">
        <f>+'T. Generadora'!C219</f>
        <v>2</v>
      </c>
      <c r="D222" s="285" t="str">
        <f>'T. Generadora'!D219</f>
        <v>Port</v>
      </c>
      <c r="E222" s="285">
        <f>'T. Generadora'!E219</f>
        <v>15</v>
      </c>
      <c r="F222" s="286" t="str">
        <f>'T. Generadora'!G219</f>
        <v>1 P</v>
      </c>
      <c r="G222" s="286">
        <f>'T. Generadora'!H219</f>
        <v>71</v>
      </c>
      <c r="H222" s="286">
        <f>'T. Generadora'!I219</f>
        <v>18</v>
      </c>
      <c r="I222" s="286">
        <f>'T. Generadora'!J219</f>
        <v>0</v>
      </c>
      <c r="J222" s="286">
        <f>+'T. Generadora'!K219</f>
        <v>0</v>
      </c>
      <c r="K222" s="287">
        <f>'T. Generadora'!L219</f>
        <v>89</v>
      </c>
      <c r="L222" s="287">
        <f>'T. Generadora'!M219</f>
        <v>2</v>
      </c>
      <c r="M222" s="288">
        <f>'T. Generadora'!N219</f>
        <v>2</v>
      </c>
      <c r="N222" s="287">
        <f>'T. Generadora'!T219</f>
        <v>2</v>
      </c>
      <c r="O222" s="287">
        <f>'T. Generadora'!O219</f>
        <v>0</v>
      </c>
      <c r="P222" s="287">
        <f>'T. Generadora'!Q219</f>
        <v>0</v>
      </c>
      <c r="Q222" s="287">
        <f>'T. Generadora'!U219</f>
        <v>0</v>
      </c>
      <c r="R222" s="287">
        <f>'T. Generadora'!V219</f>
        <v>0</v>
      </c>
      <c r="S222" s="289">
        <f>+'Listas de precios Fase 1'!R221</f>
        <v>0</v>
      </c>
      <c r="T222" s="289">
        <f>+'Listas de precios Fase 1'!S221</f>
        <v>0</v>
      </c>
      <c r="U222" s="285" t="str">
        <f>'Control Ventas'!D218</f>
        <v>X Vender</v>
      </c>
    </row>
    <row r="223" spans="1:21" ht="14.25" customHeight="1" x14ac:dyDescent="0.35">
      <c r="A223" s="285">
        <f>'T. Generadora'!A220</f>
        <v>218</v>
      </c>
      <c r="B223" s="285">
        <f>'T. Generadora'!B220</f>
        <v>1502</v>
      </c>
      <c r="C223" s="285">
        <f>+'T. Generadora'!C220</f>
        <v>2</v>
      </c>
      <c r="D223" s="285" t="str">
        <f>'T. Generadora'!D220</f>
        <v>Port</v>
      </c>
      <c r="E223" s="285">
        <f>'T. Generadora'!E220</f>
        <v>15</v>
      </c>
      <c r="F223" s="286" t="str">
        <f>'T. Generadora'!G220</f>
        <v>2 P</v>
      </c>
      <c r="G223" s="286">
        <f>'T. Generadora'!H220</f>
        <v>53</v>
      </c>
      <c r="H223" s="286">
        <f>'T. Generadora'!I220</f>
        <v>6</v>
      </c>
      <c r="I223" s="286">
        <f>'T. Generadora'!J220</f>
        <v>0</v>
      </c>
      <c r="J223" s="286">
        <f>+'T. Generadora'!K220</f>
        <v>0</v>
      </c>
      <c r="K223" s="287">
        <f>'T. Generadora'!L220</f>
        <v>59</v>
      </c>
      <c r="L223" s="287">
        <f>'T. Generadora'!M220</f>
        <v>1</v>
      </c>
      <c r="M223" s="288">
        <f>'T. Generadora'!N220</f>
        <v>1</v>
      </c>
      <c r="N223" s="287">
        <f>'T. Generadora'!T220</f>
        <v>1</v>
      </c>
      <c r="O223" s="287">
        <f>'T. Generadora'!O220</f>
        <v>0</v>
      </c>
      <c r="P223" s="287">
        <f>'T. Generadora'!Q220</f>
        <v>0</v>
      </c>
      <c r="Q223" s="287">
        <f>'T. Generadora'!U220</f>
        <v>0</v>
      </c>
      <c r="R223" s="287">
        <f>'T. Generadora'!V220</f>
        <v>0</v>
      </c>
      <c r="S223" s="289">
        <f>+'Listas de precios Fase 1'!R222</f>
        <v>0</v>
      </c>
      <c r="T223" s="289">
        <f>+'Listas de precios Fase 1'!S222</f>
        <v>0</v>
      </c>
      <c r="U223" s="285" t="str">
        <f>'Control Ventas'!D219</f>
        <v>X Vender</v>
      </c>
    </row>
    <row r="224" spans="1:21" ht="14.25" customHeight="1" x14ac:dyDescent="0.35">
      <c r="A224" s="285">
        <f>'T. Generadora'!A221</f>
        <v>219</v>
      </c>
      <c r="B224" s="285">
        <f>'T. Generadora'!B221</f>
        <v>1503</v>
      </c>
      <c r="C224" s="285">
        <f>+'T. Generadora'!C221</f>
        <v>2</v>
      </c>
      <c r="D224" s="285" t="str">
        <f>'T. Generadora'!D221</f>
        <v>Port</v>
      </c>
      <c r="E224" s="285">
        <f>'T. Generadora'!E221</f>
        <v>15</v>
      </c>
      <c r="F224" s="286" t="str">
        <f>'T. Generadora'!G221</f>
        <v>3 P</v>
      </c>
      <c r="G224" s="286">
        <f>'T. Generadora'!H221</f>
        <v>53</v>
      </c>
      <c r="H224" s="286">
        <f>'T. Generadora'!I221</f>
        <v>11</v>
      </c>
      <c r="I224" s="286">
        <f>'T. Generadora'!J221</f>
        <v>0</v>
      </c>
      <c r="J224" s="286">
        <f>+'T. Generadora'!K221</f>
        <v>0</v>
      </c>
      <c r="K224" s="287">
        <f>'T. Generadora'!L221</f>
        <v>64</v>
      </c>
      <c r="L224" s="287">
        <f>'T. Generadora'!M221</f>
        <v>2</v>
      </c>
      <c r="M224" s="288">
        <f>'T. Generadora'!N221</f>
        <v>2</v>
      </c>
      <c r="N224" s="287">
        <f>'T. Generadora'!T221</f>
        <v>1</v>
      </c>
      <c r="O224" s="287">
        <f>'T. Generadora'!O221</f>
        <v>0</v>
      </c>
      <c r="P224" s="287">
        <f>'T. Generadora'!Q221</f>
        <v>0</v>
      </c>
      <c r="Q224" s="287">
        <f>'T. Generadora'!U221</f>
        <v>0</v>
      </c>
      <c r="R224" s="287">
        <f>'T. Generadora'!V221</f>
        <v>0</v>
      </c>
      <c r="S224" s="289">
        <f>+'Listas de precios Fase 1'!R223</f>
        <v>0</v>
      </c>
      <c r="T224" s="289">
        <f>+'Listas de precios Fase 1'!S223</f>
        <v>0</v>
      </c>
      <c r="U224" s="285" t="str">
        <f>'Control Ventas'!D220</f>
        <v>X Vender</v>
      </c>
    </row>
    <row r="225" spans="1:21" ht="14.25" customHeight="1" x14ac:dyDescent="0.35">
      <c r="A225" s="285">
        <f>'T. Generadora'!A222</f>
        <v>220</v>
      </c>
      <c r="B225" s="285">
        <f>'T. Generadora'!B222</f>
        <v>1504</v>
      </c>
      <c r="C225" s="285">
        <f>+'T. Generadora'!C222</f>
        <v>2</v>
      </c>
      <c r="D225" s="285" t="str">
        <f>'T. Generadora'!D222</f>
        <v>Port</v>
      </c>
      <c r="E225" s="285">
        <f>'T. Generadora'!E222</f>
        <v>15</v>
      </c>
      <c r="F225" s="286" t="str">
        <f>'T. Generadora'!G222</f>
        <v>4 P</v>
      </c>
      <c r="G225" s="286">
        <f>'T. Generadora'!H222</f>
        <v>61</v>
      </c>
      <c r="H225" s="286">
        <f>'T. Generadora'!I222</f>
        <v>3</v>
      </c>
      <c r="I225" s="286">
        <f>'T. Generadora'!J222</f>
        <v>0</v>
      </c>
      <c r="J225" s="286">
        <f>+'T. Generadora'!K222</f>
        <v>0</v>
      </c>
      <c r="K225" s="287">
        <f>'T. Generadora'!L222</f>
        <v>64</v>
      </c>
      <c r="L225" s="287">
        <f>'T. Generadora'!M222</f>
        <v>2</v>
      </c>
      <c r="M225" s="288">
        <f>'T. Generadora'!N222</f>
        <v>2</v>
      </c>
      <c r="N225" s="287">
        <f>'T. Generadora'!T222</f>
        <v>1</v>
      </c>
      <c r="O225" s="287">
        <f>'T. Generadora'!O222</f>
        <v>0</v>
      </c>
      <c r="P225" s="287">
        <f>'T. Generadora'!Q222</f>
        <v>0</v>
      </c>
      <c r="Q225" s="287">
        <f>'T. Generadora'!U222</f>
        <v>0</v>
      </c>
      <c r="R225" s="287">
        <f>'T. Generadora'!V222</f>
        <v>0</v>
      </c>
      <c r="S225" s="289">
        <f>+'Listas de precios Fase 1'!R224</f>
        <v>0</v>
      </c>
      <c r="T225" s="289">
        <f>+'Listas de precios Fase 1'!S224</f>
        <v>0</v>
      </c>
      <c r="U225" s="285" t="str">
        <f>'Control Ventas'!D221</f>
        <v>X Vender</v>
      </c>
    </row>
    <row r="226" spans="1:21" ht="14.25" customHeight="1" x14ac:dyDescent="0.35">
      <c r="A226" s="285">
        <f>'T. Generadora'!A223</f>
        <v>221</v>
      </c>
      <c r="B226" s="285">
        <f>'T. Generadora'!B223</f>
        <v>1601</v>
      </c>
      <c r="C226" s="285">
        <f>+'T. Generadora'!C223</f>
        <v>2</v>
      </c>
      <c r="D226" s="285" t="str">
        <f>'T. Generadora'!D223</f>
        <v>Port</v>
      </c>
      <c r="E226" s="285">
        <f>'T. Generadora'!E223</f>
        <v>16</v>
      </c>
      <c r="F226" s="286" t="str">
        <f>'T. Generadora'!G223</f>
        <v>1 P</v>
      </c>
      <c r="G226" s="286">
        <f>'T. Generadora'!H223</f>
        <v>71</v>
      </c>
      <c r="H226" s="286">
        <f>'T. Generadora'!I223</f>
        <v>18</v>
      </c>
      <c r="I226" s="286">
        <f>'T. Generadora'!J223</f>
        <v>0</v>
      </c>
      <c r="J226" s="286">
        <f>+'T. Generadora'!K223</f>
        <v>0</v>
      </c>
      <c r="K226" s="287">
        <f>'T. Generadora'!L223</f>
        <v>89</v>
      </c>
      <c r="L226" s="287">
        <f>'T. Generadora'!M223</f>
        <v>2</v>
      </c>
      <c r="M226" s="288">
        <f>'T. Generadora'!N223</f>
        <v>2</v>
      </c>
      <c r="N226" s="287">
        <f>'T. Generadora'!T223</f>
        <v>2</v>
      </c>
      <c r="O226" s="287">
        <f>'T. Generadora'!O223</f>
        <v>0</v>
      </c>
      <c r="P226" s="287">
        <f>'T. Generadora'!Q223</f>
        <v>0</v>
      </c>
      <c r="Q226" s="287">
        <f>'T. Generadora'!U223</f>
        <v>0</v>
      </c>
      <c r="R226" s="287">
        <f>'T. Generadora'!V223</f>
        <v>0</v>
      </c>
      <c r="S226" s="289">
        <f>+'Listas de precios Fase 1'!R225</f>
        <v>0</v>
      </c>
      <c r="T226" s="289">
        <f>+'Listas de precios Fase 1'!S225</f>
        <v>0</v>
      </c>
      <c r="U226" s="285" t="str">
        <f>'Control Ventas'!D222</f>
        <v>X Vender</v>
      </c>
    </row>
    <row r="227" spans="1:21" ht="14.25" customHeight="1" x14ac:dyDescent="0.35">
      <c r="A227" s="285">
        <f>'T. Generadora'!A224</f>
        <v>222</v>
      </c>
      <c r="B227" s="285">
        <f>'T. Generadora'!B224</f>
        <v>1602</v>
      </c>
      <c r="C227" s="285">
        <f>+'T. Generadora'!C224</f>
        <v>2</v>
      </c>
      <c r="D227" s="285" t="str">
        <f>'T. Generadora'!D224</f>
        <v>Port</v>
      </c>
      <c r="E227" s="285">
        <f>'T. Generadora'!E224</f>
        <v>16</v>
      </c>
      <c r="F227" s="286" t="str">
        <f>'T. Generadora'!G224</f>
        <v>2 P</v>
      </c>
      <c r="G227" s="286">
        <f>'T. Generadora'!H224</f>
        <v>53</v>
      </c>
      <c r="H227" s="286">
        <f>'T. Generadora'!I224</f>
        <v>6</v>
      </c>
      <c r="I227" s="286">
        <f>'T. Generadora'!J224</f>
        <v>0</v>
      </c>
      <c r="J227" s="286">
        <f>+'T. Generadora'!K224</f>
        <v>0</v>
      </c>
      <c r="K227" s="287">
        <f>'T. Generadora'!L224</f>
        <v>59</v>
      </c>
      <c r="L227" s="287">
        <f>'T. Generadora'!M224</f>
        <v>1</v>
      </c>
      <c r="M227" s="288">
        <f>'T. Generadora'!N224</f>
        <v>1</v>
      </c>
      <c r="N227" s="287">
        <f>'T. Generadora'!T224</f>
        <v>1</v>
      </c>
      <c r="O227" s="287">
        <f>'T. Generadora'!O224</f>
        <v>0</v>
      </c>
      <c r="P227" s="287">
        <f>'T. Generadora'!Q224</f>
        <v>0</v>
      </c>
      <c r="Q227" s="287">
        <f>'T. Generadora'!U224</f>
        <v>0</v>
      </c>
      <c r="R227" s="287">
        <f>'T. Generadora'!V224</f>
        <v>0</v>
      </c>
      <c r="S227" s="289">
        <f>+'Listas de precios Fase 1'!R226</f>
        <v>0</v>
      </c>
      <c r="T227" s="289">
        <f>+'Listas de precios Fase 1'!S226</f>
        <v>0</v>
      </c>
      <c r="U227" s="285" t="str">
        <f>'Control Ventas'!D223</f>
        <v>X Vender</v>
      </c>
    </row>
    <row r="228" spans="1:21" ht="14.25" customHeight="1" x14ac:dyDescent="0.35">
      <c r="A228" s="285">
        <f>'T. Generadora'!A225</f>
        <v>223</v>
      </c>
      <c r="B228" s="285">
        <f>'T. Generadora'!B225</f>
        <v>1603</v>
      </c>
      <c r="C228" s="285">
        <f>+'T. Generadora'!C225</f>
        <v>2</v>
      </c>
      <c r="D228" s="285" t="str">
        <f>'T. Generadora'!D225</f>
        <v>Port</v>
      </c>
      <c r="E228" s="285">
        <f>'T. Generadora'!E225</f>
        <v>16</v>
      </c>
      <c r="F228" s="286" t="str">
        <f>'T. Generadora'!G225</f>
        <v>3 P</v>
      </c>
      <c r="G228" s="286">
        <f>'T. Generadora'!H225</f>
        <v>53</v>
      </c>
      <c r="H228" s="286">
        <f>'T. Generadora'!I225</f>
        <v>11</v>
      </c>
      <c r="I228" s="286">
        <f>'T. Generadora'!J225</f>
        <v>0</v>
      </c>
      <c r="J228" s="286">
        <f>+'T. Generadora'!K225</f>
        <v>0</v>
      </c>
      <c r="K228" s="287">
        <f>'T. Generadora'!L225</f>
        <v>64</v>
      </c>
      <c r="L228" s="287">
        <f>'T. Generadora'!M225</f>
        <v>2</v>
      </c>
      <c r="M228" s="288">
        <f>'T. Generadora'!N225</f>
        <v>2</v>
      </c>
      <c r="N228" s="287">
        <f>'T. Generadora'!T225</f>
        <v>1</v>
      </c>
      <c r="O228" s="287">
        <f>'T. Generadora'!O225</f>
        <v>0</v>
      </c>
      <c r="P228" s="287">
        <f>'T. Generadora'!Q225</f>
        <v>0</v>
      </c>
      <c r="Q228" s="287">
        <f>'T. Generadora'!U225</f>
        <v>0</v>
      </c>
      <c r="R228" s="287">
        <f>'T. Generadora'!V225</f>
        <v>0</v>
      </c>
      <c r="S228" s="289">
        <f>+'Listas de precios Fase 1'!R227</f>
        <v>0</v>
      </c>
      <c r="T228" s="289">
        <f>+'Listas de precios Fase 1'!S227</f>
        <v>0</v>
      </c>
      <c r="U228" s="285" t="str">
        <f>'Control Ventas'!D224</f>
        <v>X Vender</v>
      </c>
    </row>
    <row r="229" spans="1:21" ht="14.25" customHeight="1" x14ac:dyDescent="0.35">
      <c r="A229" s="285">
        <f>'T. Generadora'!A226</f>
        <v>224</v>
      </c>
      <c r="B229" s="285">
        <f>'T. Generadora'!B226</f>
        <v>1604</v>
      </c>
      <c r="C229" s="285">
        <f>+'T. Generadora'!C226</f>
        <v>2</v>
      </c>
      <c r="D229" s="285" t="str">
        <f>'T. Generadora'!D226</f>
        <v>Port</v>
      </c>
      <c r="E229" s="285">
        <f>'T. Generadora'!E226</f>
        <v>16</v>
      </c>
      <c r="F229" s="286" t="str">
        <f>'T. Generadora'!G226</f>
        <v>4 P</v>
      </c>
      <c r="G229" s="286">
        <f>'T. Generadora'!H226</f>
        <v>61</v>
      </c>
      <c r="H229" s="286">
        <f>'T. Generadora'!I226</f>
        <v>3</v>
      </c>
      <c r="I229" s="286">
        <f>'T. Generadora'!J226</f>
        <v>0</v>
      </c>
      <c r="J229" s="286">
        <f>+'T. Generadora'!K226</f>
        <v>0</v>
      </c>
      <c r="K229" s="287">
        <f>'T. Generadora'!L226</f>
        <v>64</v>
      </c>
      <c r="L229" s="287">
        <f>'T. Generadora'!M226</f>
        <v>2</v>
      </c>
      <c r="M229" s="288">
        <f>'T. Generadora'!N226</f>
        <v>2</v>
      </c>
      <c r="N229" s="287">
        <f>'T. Generadora'!T226</f>
        <v>1</v>
      </c>
      <c r="O229" s="287">
        <f>'T. Generadora'!O226</f>
        <v>0</v>
      </c>
      <c r="P229" s="287">
        <f>'T. Generadora'!Q226</f>
        <v>0</v>
      </c>
      <c r="Q229" s="287">
        <f>'T. Generadora'!U226</f>
        <v>0</v>
      </c>
      <c r="R229" s="287">
        <f>'T. Generadora'!V226</f>
        <v>0</v>
      </c>
      <c r="S229" s="289">
        <f>+'Listas de precios Fase 1'!R228</f>
        <v>0</v>
      </c>
      <c r="T229" s="289">
        <f>+'Listas de precios Fase 1'!S228</f>
        <v>0</v>
      </c>
      <c r="U229" s="285" t="str">
        <f>'Control Ventas'!D225</f>
        <v>X Vender</v>
      </c>
    </row>
    <row r="230" spans="1:21" ht="14.25" customHeight="1" x14ac:dyDescent="0.35"/>
    <row r="231" spans="1:21" ht="14.25" customHeight="1" x14ac:dyDescent="0.35"/>
    <row r="232" spans="1:21" ht="14.25" customHeight="1" x14ac:dyDescent="0.35"/>
    <row r="233" spans="1:21" ht="14.25" customHeight="1" x14ac:dyDescent="0.35"/>
    <row r="234" spans="1:21" ht="14.25" customHeight="1" x14ac:dyDescent="0.35"/>
    <row r="235" spans="1:21" ht="14.25" customHeight="1" x14ac:dyDescent="0.35"/>
    <row r="236" spans="1:21" ht="14.25" customHeight="1" x14ac:dyDescent="0.35"/>
    <row r="237" spans="1:21" ht="14.25" customHeight="1" x14ac:dyDescent="0.35"/>
    <row r="238" spans="1:21" ht="14.25" customHeight="1" x14ac:dyDescent="0.35"/>
    <row r="239" spans="1:21" ht="14.25" customHeight="1" x14ac:dyDescent="0.35"/>
    <row r="240" spans="1:21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autoFilter ref="A5:U229" xr:uid="{00000000-0009-0000-0000-00000A000000}"/>
  <mergeCells count="7">
    <mergeCell ref="A1:U1"/>
    <mergeCell ref="A2:U2"/>
    <mergeCell ref="A4:B4"/>
    <mergeCell ref="D4:F4"/>
    <mergeCell ref="G4:K4"/>
    <mergeCell ref="L4:R4"/>
    <mergeCell ref="S4:T4"/>
  </mergeCells>
  <conditionalFormatting sqref="A6:U229">
    <cfRule type="expression" dxfId="7" priority="1">
      <formula>$U6="X Vender"</formula>
    </cfRule>
  </conditionalFormatting>
  <conditionalFormatting sqref="A6:U229">
    <cfRule type="expression" dxfId="6" priority="2">
      <formula>$U6="Vendido"</formula>
    </cfRule>
  </conditionalFormatting>
  <conditionalFormatting sqref="A6:U229">
    <cfRule type="expression" dxfId="5" priority="3">
      <formula>$U6="Reservado"</formula>
    </cfRule>
  </conditionalFormatting>
  <conditionalFormatting sqref="A6:U229">
    <cfRule type="expression" dxfId="4" priority="4">
      <formula>$U6="Bloqueado"</formula>
    </cfRule>
  </conditionalFormatting>
  <pageMargins left="0.70866141732283472" right="0.70866141732283472" top="0.74803149606299213" bottom="0.74803149606299213" header="0" footer="0"/>
  <pageSetup paperSize="3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F243E"/>
  </sheetPr>
  <dimension ref="A1:Z1000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14.453125" defaultRowHeight="15" customHeight="1" outlineLevelCol="1" x14ac:dyDescent="0.35"/>
  <cols>
    <col min="1" max="1" width="5.1796875" customWidth="1"/>
    <col min="2" max="2" width="10.1796875" customWidth="1"/>
    <col min="3" max="3" width="8.1796875" customWidth="1"/>
    <col min="4" max="4" width="11" customWidth="1"/>
    <col min="5" max="5" width="7.6328125" hidden="1" customWidth="1"/>
    <col min="6" max="6" width="14.36328125" hidden="1" customWidth="1"/>
    <col min="7" max="10" width="11.453125" hidden="1" customWidth="1"/>
    <col min="11" max="11" width="9.1796875" customWidth="1"/>
    <col min="12" max="14" width="8.1796875" customWidth="1" outlineLevel="1"/>
    <col min="15" max="15" width="12.6328125" hidden="1" customWidth="1" outlineLevel="1"/>
    <col min="16" max="16" width="8.6328125" hidden="1" customWidth="1" outlineLevel="1"/>
    <col min="17" max="18" width="17.1796875" hidden="1" customWidth="1" outlineLevel="1"/>
    <col min="19" max="19" width="13" customWidth="1"/>
    <col min="20" max="20" width="11.6328125" customWidth="1"/>
    <col min="21" max="21" width="16.453125" customWidth="1"/>
    <col min="22" max="26" width="11.453125" customWidth="1"/>
  </cols>
  <sheetData>
    <row r="1" spans="1:26" ht="14.25" customHeight="1" x14ac:dyDescent="0.5">
      <c r="A1" s="338" t="s">
        <v>213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49"/>
    </row>
    <row r="2" spans="1:26" ht="14.25" customHeight="1" x14ac:dyDescent="0.5">
      <c r="A2" s="338" t="s">
        <v>218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49"/>
    </row>
    <row r="3" spans="1:26" ht="14.25" hidden="1" customHeight="1" x14ac:dyDescent="0.45">
      <c r="A3" s="274"/>
      <c r="B3" s="275"/>
      <c r="C3" s="275"/>
      <c r="D3" s="275"/>
      <c r="E3" s="275"/>
      <c r="F3" s="276">
        <v>5</v>
      </c>
      <c r="G3" s="276">
        <v>6</v>
      </c>
      <c r="H3" s="276">
        <v>7</v>
      </c>
      <c r="I3" s="276">
        <v>8</v>
      </c>
      <c r="J3" s="276">
        <v>9</v>
      </c>
      <c r="K3" s="276">
        <v>10</v>
      </c>
      <c r="L3" s="276">
        <v>11</v>
      </c>
      <c r="M3" s="276">
        <v>12</v>
      </c>
      <c r="N3" s="276">
        <v>13</v>
      </c>
      <c r="O3" s="276">
        <v>14</v>
      </c>
      <c r="P3" s="276">
        <v>15</v>
      </c>
      <c r="Q3" s="276">
        <v>16</v>
      </c>
      <c r="R3" s="276">
        <v>17</v>
      </c>
      <c r="S3" s="276">
        <v>18</v>
      </c>
      <c r="T3" s="276">
        <v>19</v>
      </c>
      <c r="U3" s="276">
        <v>20</v>
      </c>
    </row>
    <row r="4" spans="1:26" ht="29.25" hidden="1" customHeight="1" x14ac:dyDescent="0.35">
      <c r="A4" s="350" t="s">
        <v>71</v>
      </c>
      <c r="B4" s="351"/>
      <c r="C4" s="277"/>
      <c r="D4" s="328" t="s">
        <v>215</v>
      </c>
      <c r="E4" s="352"/>
      <c r="F4" s="319"/>
      <c r="G4" s="353" t="s">
        <v>216</v>
      </c>
      <c r="H4" s="352"/>
      <c r="I4" s="352"/>
      <c r="J4" s="352"/>
      <c r="K4" s="319"/>
      <c r="L4" s="354" t="s">
        <v>75</v>
      </c>
      <c r="M4" s="355"/>
      <c r="N4" s="355"/>
      <c r="O4" s="355"/>
      <c r="P4" s="355"/>
      <c r="Q4" s="355"/>
      <c r="R4" s="356"/>
      <c r="S4" s="357" t="s">
        <v>217</v>
      </c>
      <c r="T4" s="329"/>
      <c r="U4" s="278"/>
      <c r="V4" s="279"/>
      <c r="W4" s="279"/>
      <c r="X4" s="279"/>
      <c r="Y4" s="279"/>
      <c r="Z4" s="279"/>
    </row>
    <row r="5" spans="1:26" ht="14.25" customHeight="1" x14ac:dyDescent="0.35">
      <c r="A5" s="124" t="s">
        <v>81</v>
      </c>
      <c r="B5" s="124" t="s">
        <v>82</v>
      </c>
      <c r="C5" s="125" t="s">
        <v>148</v>
      </c>
      <c r="D5" s="126" t="s">
        <v>84</v>
      </c>
      <c r="E5" s="127" t="s">
        <v>85</v>
      </c>
      <c r="F5" s="280" t="s">
        <v>145</v>
      </c>
      <c r="G5" s="205" t="s">
        <v>149</v>
      </c>
      <c r="H5" s="126" t="s">
        <v>33</v>
      </c>
      <c r="I5" s="126" t="s">
        <v>42</v>
      </c>
      <c r="J5" s="205" t="s">
        <v>41</v>
      </c>
      <c r="K5" s="205" t="s">
        <v>43</v>
      </c>
      <c r="L5" s="126" t="s">
        <v>44</v>
      </c>
      <c r="M5" s="127" t="s">
        <v>8</v>
      </c>
      <c r="N5" s="132" t="s">
        <v>47</v>
      </c>
      <c r="O5" s="127" t="s">
        <v>89</v>
      </c>
      <c r="P5" s="127" t="s">
        <v>91</v>
      </c>
      <c r="Q5" s="127" t="s">
        <v>94</v>
      </c>
      <c r="R5" s="281" t="s">
        <v>95</v>
      </c>
      <c r="S5" s="282" t="s">
        <v>107</v>
      </c>
      <c r="T5" s="283" t="s">
        <v>16</v>
      </c>
      <c r="U5" s="284" t="s">
        <v>113</v>
      </c>
      <c r="V5" s="279"/>
      <c r="W5" s="279"/>
      <c r="X5" s="279"/>
      <c r="Y5" s="279"/>
      <c r="Z5" s="279"/>
    </row>
    <row r="6" spans="1:26" ht="14.25" customHeight="1" x14ac:dyDescent="0.35">
      <c r="A6" s="285">
        <f>'T. Generadora'!A3</f>
        <v>1</v>
      </c>
      <c r="B6" s="285">
        <f>'T. Generadora'!B3</f>
        <v>201</v>
      </c>
      <c r="C6" s="285">
        <f>+'T. Generadora'!C3</f>
        <v>1</v>
      </c>
      <c r="D6" s="285" t="str">
        <f>'T. Generadora'!D3</f>
        <v>Madison</v>
      </c>
      <c r="E6" s="285">
        <f>'T. Generadora'!E3</f>
        <v>2</v>
      </c>
      <c r="F6" s="286" t="str">
        <f>'T. Generadora'!G3</f>
        <v>1 M</v>
      </c>
      <c r="G6" s="286">
        <f>'T. Generadora'!H3</f>
        <v>30</v>
      </c>
      <c r="H6" s="286">
        <f>'T. Generadora'!I3</f>
        <v>5</v>
      </c>
      <c r="I6" s="286">
        <f>'T. Generadora'!J3</f>
        <v>0</v>
      </c>
      <c r="J6" s="286">
        <f>+'T. Generadora'!K3</f>
        <v>0</v>
      </c>
      <c r="K6" s="287">
        <f>'T. Generadora'!L3</f>
        <v>35</v>
      </c>
      <c r="L6" s="287">
        <f>'T. Generadora'!M3</f>
        <v>1</v>
      </c>
      <c r="M6" s="288">
        <f>'T. Generadora'!N3</f>
        <v>1</v>
      </c>
      <c r="N6" s="287">
        <f>'T. Generadora'!T3</f>
        <v>1</v>
      </c>
      <c r="O6" s="287">
        <f>'T. Generadora'!O3</f>
        <v>0</v>
      </c>
      <c r="P6" s="287">
        <f>'T. Generadora'!Q3</f>
        <v>0</v>
      </c>
      <c r="Q6" s="287">
        <f>'T. Generadora'!U3</f>
        <v>0</v>
      </c>
      <c r="R6" s="287">
        <f>'T. Generadora'!V3</f>
        <v>0</v>
      </c>
      <c r="S6" s="289">
        <f>+'Listas de precios Fase 1'!V5</f>
        <v>1790000</v>
      </c>
      <c r="T6" s="289">
        <f>+'Listas de precios Fase 1'!W5</f>
        <v>51142.857142857145</v>
      </c>
      <c r="U6" s="285" t="str">
        <f>'Control Ventas'!D2</f>
        <v>X Vender</v>
      </c>
    </row>
    <row r="7" spans="1:26" ht="14.25" customHeight="1" x14ac:dyDescent="0.35">
      <c r="A7" s="285">
        <f>'T. Generadora'!A4</f>
        <v>2</v>
      </c>
      <c r="B7" s="285">
        <f>'T. Generadora'!B4</f>
        <v>202</v>
      </c>
      <c r="C7" s="285">
        <f>+'T. Generadora'!C4</f>
        <v>1</v>
      </c>
      <c r="D7" s="285" t="str">
        <f>'T. Generadora'!D4</f>
        <v>Madison</v>
      </c>
      <c r="E7" s="285">
        <f>'T. Generadora'!E4</f>
        <v>2</v>
      </c>
      <c r="F7" s="286" t="str">
        <f>'T. Generadora'!G4</f>
        <v>2 M</v>
      </c>
      <c r="G7" s="286">
        <f>'T. Generadora'!H4</f>
        <v>59</v>
      </c>
      <c r="H7" s="286">
        <f>'T. Generadora'!I4</f>
        <v>8</v>
      </c>
      <c r="I7" s="286">
        <f>'T. Generadora'!J4</f>
        <v>0</v>
      </c>
      <c r="J7" s="286">
        <f>+'T. Generadora'!K4</f>
        <v>0</v>
      </c>
      <c r="K7" s="287">
        <f>'T. Generadora'!L4</f>
        <v>67</v>
      </c>
      <c r="L7" s="287">
        <f>'T. Generadora'!M4</f>
        <v>2</v>
      </c>
      <c r="M7" s="288">
        <f>'T. Generadora'!N4</f>
        <v>2</v>
      </c>
      <c r="N7" s="287">
        <f>'T. Generadora'!T4</f>
        <v>1</v>
      </c>
      <c r="O7" s="287">
        <f>'T. Generadora'!O4</f>
        <v>0</v>
      </c>
      <c r="P7" s="287">
        <f>'T. Generadora'!Q4</f>
        <v>0</v>
      </c>
      <c r="Q7" s="287">
        <f>'T. Generadora'!U4</f>
        <v>0</v>
      </c>
      <c r="R7" s="287">
        <f>'T. Generadora'!V4</f>
        <v>0</v>
      </c>
      <c r="S7" s="289">
        <f>+'Listas de precios Fase 1'!V6</f>
        <v>2994000</v>
      </c>
      <c r="T7" s="289">
        <f>+'Listas de precios Fase 1'!W6</f>
        <v>44686.567164179105</v>
      </c>
      <c r="U7" s="285" t="str">
        <f>'Control Ventas'!D3</f>
        <v>X Vender</v>
      </c>
    </row>
    <row r="8" spans="1:26" ht="14.25" customHeight="1" x14ac:dyDescent="0.35">
      <c r="A8" s="285">
        <f>'T. Generadora'!A5</f>
        <v>3</v>
      </c>
      <c r="B8" s="285">
        <f>'T. Generadora'!B5</f>
        <v>203</v>
      </c>
      <c r="C8" s="285">
        <f>+'T. Generadora'!C5</f>
        <v>1</v>
      </c>
      <c r="D8" s="285" t="str">
        <f>'T. Generadora'!D5</f>
        <v>Madison</v>
      </c>
      <c r="E8" s="285">
        <f>'T. Generadora'!E5</f>
        <v>2</v>
      </c>
      <c r="F8" s="286" t="str">
        <f>'T. Generadora'!G5</f>
        <v>3 M</v>
      </c>
      <c r="G8" s="286">
        <f>'T. Generadora'!H5</f>
        <v>57</v>
      </c>
      <c r="H8" s="286">
        <f>'T. Generadora'!I5</f>
        <v>7</v>
      </c>
      <c r="I8" s="286">
        <f>'T. Generadora'!J5</f>
        <v>0</v>
      </c>
      <c r="J8" s="286">
        <f>+'T. Generadora'!K5</f>
        <v>0</v>
      </c>
      <c r="K8" s="287">
        <f>'T. Generadora'!L5</f>
        <v>64</v>
      </c>
      <c r="L8" s="287">
        <f>'T. Generadora'!M5</f>
        <v>2</v>
      </c>
      <c r="M8" s="288">
        <f>'T. Generadora'!N5</f>
        <v>2</v>
      </c>
      <c r="N8" s="287">
        <f>'T. Generadora'!T5</f>
        <v>1</v>
      </c>
      <c r="O8" s="287">
        <f>'T. Generadora'!O5</f>
        <v>0</v>
      </c>
      <c r="P8" s="287">
        <f>'T. Generadora'!Q5</f>
        <v>0</v>
      </c>
      <c r="Q8" s="287">
        <f>'T. Generadora'!U5</f>
        <v>0</v>
      </c>
      <c r="R8" s="287">
        <f>'T. Generadora'!V5</f>
        <v>0</v>
      </c>
      <c r="S8" s="289">
        <f>+'Listas de precios Fase 1'!V7</f>
        <v>2930000</v>
      </c>
      <c r="T8" s="289">
        <f>+'Listas de precios Fase 1'!W7</f>
        <v>45781.25</v>
      </c>
      <c r="U8" s="285" t="str">
        <f>'Control Ventas'!D4</f>
        <v>X Vender</v>
      </c>
    </row>
    <row r="9" spans="1:26" ht="14.25" customHeight="1" x14ac:dyDescent="0.35">
      <c r="A9" s="285">
        <f>'T. Generadora'!A6</f>
        <v>4</v>
      </c>
      <c r="B9" s="285">
        <f>'T. Generadora'!B6</f>
        <v>204</v>
      </c>
      <c r="C9" s="285">
        <f>+'T. Generadora'!C6</f>
        <v>1</v>
      </c>
      <c r="D9" s="285" t="str">
        <f>'T. Generadora'!D6</f>
        <v>Madison</v>
      </c>
      <c r="E9" s="285">
        <f>'T. Generadora'!E6</f>
        <v>2</v>
      </c>
      <c r="F9" s="286" t="str">
        <f>'T. Generadora'!G6</f>
        <v>4 M</v>
      </c>
      <c r="G9" s="286">
        <f>'T. Generadora'!H6</f>
        <v>59</v>
      </c>
      <c r="H9" s="286">
        <f>'T. Generadora'!I6</f>
        <v>13</v>
      </c>
      <c r="I9" s="286">
        <f>'T. Generadora'!J6</f>
        <v>0</v>
      </c>
      <c r="J9" s="286">
        <f>+'T. Generadora'!K6</f>
        <v>0</v>
      </c>
      <c r="K9" s="287">
        <f>'T. Generadora'!L6</f>
        <v>72</v>
      </c>
      <c r="L9" s="287">
        <f>'T. Generadora'!M6</f>
        <v>2</v>
      </c>
      <c r="M9" s="288">
        <f>'T. Generadora'!N6</f>
        <v>2</v>
      </c>
      <c r="N9" s="287">
        <f>'T. Generadora'!T6</f>
        <v>2</v>
      </c>
      <c r="O9" s="287">
        <f>'T. Generadora'!O6</f>
        <v>0</v>
      </c>
      <c r="P9" s="287">
        <f>'T. Generadora'!Q6</f>
        <v>0</v>
      </c>
      <c r="Q9" s="287">
        <f>'T. Generadora'!U6</f>
        <v>0</v>
      </c>
      <c r="R9" s="287">
        <f>'T. Generadora'!V6</f>
        <v>0</v>
      </c>
      <c r="S9" s="289">
        <f>+'Listas de precios Fase 1'!V8</f>
        <v>3160000</v>
      </c>
      <c r="T9" s="289">
        <f>+'Listas de precios Fase 1'!W8</f>
        <v>43888.888888888891</v>
      </c>
      <c r="U9" s="285" t="str">
        <f>'Control Ventas'!D5</f>
        <v>X Vender</v>
      </c>
    </row>
    <row r="10" spans="1:26" ht="14.25" customHeight="1" x14ac:dyDescent="0.35">
      <c r="A10" s="285">
        <f>'T. Generadora'!A7</f>
        <v>5</v>
      </c>
      <c r="B10" s="285">
        <f>'T. Generadora'!B7</f>
        <v>205</v>
      </c>
      <c r="C10" s="285">
        <f>+'T. Generadora'!C7</f>
        <v>1</v>
      </c>
      <c r="D10" s="285" t="str">
        <f>'T. Generadora'!D7</f>
        <v>Madison</v>
      </c>
      <c r="E10" s="285">
        <f>'T. Generadora'!E7</f>
        <v>2</v>
      </c>
      <c r="F10" s="286" t="str">
        <f>'T. Generadora'!G7</f>
        <v>5 M</v>
      </c>
      <c r="G10" s="286">
        <f>'T. Generadora'!H7</f>
        <v>56</v>
      </c>
      <c r="H10" s="286">
        <f>'T. Generadora'!I7</f>
        <v>12</v>
      </c>
      <c r="I10" s="286">
        <f>'T. Generadora'!J7</f>
        <v>0</v>
      </c>
      <c r="J10" s="286">
        <f>+'T. Generadora'!K7</f>
        <v>0</v>
      </c>
      <c r="K10" s="287">
        <f>'T. Generadora'!L7</f>
        <v>68</v>
      </c>
      <c r="L10" s="287">
        <f>'T. Generadora'!M7</f>
        <v>2</v>
      </c>
      <c r="M10" s="288">
        <f>'T. Generadora'!N7</f>
        <v>2</v>
      </c>
      <c r="N10" s="287">
        <f>'T. Generadora'!T7</f>
        <v>1</v>
      </c>
      <c r="O10" s="287">
        <f>'T. Generadora'!O7</f>
        <v>0</v>
      </c>
      <c r="P10" s="287">
        <f>'T. Generadora'!Q7</f>
        <v>0</v>
      </c>
      <c r="Q10" s="287">
        <f>'T. Generadora'!U7</f>
        <v>0</v>
      </c>
      <c r="R10" s="287">
        <f>'T. Generadora'!V7</f>
        <v>0</v>
      </c>
      <c r="S10" s="289">
        <f>+'Listas de precios Fase 1'!V9</f>
        <v>2996000</v>
      </c>
      <c r="T10" s="289">
        <f>+'Listas de precios Fase 1'!W9</f>
        <v>44058.823529411762</v>
      </c>
      <c r="U10" s="285" t="str">
        <f>'Control Ventas'!D6</f>
        <v>X Vender</v>
      </c>
    </row>
    <row r="11" spans="1:26" ht="14.25" customHeight="1" x14ac:dyDescent="0.35">
      <c r="A11" s="285">
        <f>'T. Generadora'!A8</f>
        <v>6</v>
      </c>
      <c r="B11" s="285">
        <f>'T. Generadora'!B8</f>
        <v>206</v>
      </c>
      <c r="C11" s="285">
        <f>+'T. Generadora'!C8</f>
        <v>1</v>
      </c>
      <c r="D11" s="285" t="str">
        <f>'T. Generadora'!D8</f>
        <v>Madison</v>
      </c>
      <c r="E11" s="285">
        <f>'T. Generadora'!E8</f>
        <v>2</v>
      </c>
      <c r="F11" s="286" t="str">
        <f>'T. Generadora'!G8</f>
        <v>6 M</v>
      </c>
      <c r="G11" s="286">
        <f>'T. Generadora'!H8</f>
        <v>52</v>
      </c>
      <c r="H11" s="286">
        <f>'T. Generadora'!I8</f>
        <v>7</v>
      </c>
      <c r="I11" s="286">
        <f>'T. Generadora'!J8</f>
        <v>0</v>
      </c>
      <c r="J11" s="286">
        <f>+'T. Generadora'!K8</f>
        <v>0</v>
      </c>
      <c r="K11" s="287">
        <f>'T. Generadora'!L8</f>
        <v>59</v>
      </c>
      <c r="L11" s="287">
        <f>'T. Generadora'!M8</f>
        <v>2</v>
      </c>
      <c r="M11" s="288">
        <f>'T. Generadora'!N8</f>
        <v>2</v>
      </c>
      <c r="N11" s="287">
        <f>'T. Generadora'!T8</f>
        <v>1</v>
      </c>
      <c r="O11" s="287">
        <f>'T. Generadora'!O8</f>
        <v>0</v>
      </c>
      <c r="P11" s="287">
        <f>'T. Generadora'!Q8</f>
        <v>0</v>
      </c>
      <c r="Q11" s="287">
        <f>'T. Generadora'!U8</f>
        <v>0</v>
      </c>
      <c r="R11" s="287">
        <f>'T. Generadora'!V8</f>
        <v>0</v>
      </c>
      <c r="S11" s="289">
        <f>+'Listas de precios Fase 1'!V10</f>
        <v>2780000</v>
      </c>
      <c r="T11" s="289">
        <f>+'Listas de precios Fase 1'!W10</f>
        <v>47118.644067796609</v>
      </c>
      <c r="U11" s="285" t="str">
        <f>'Control Ventas'!D7</f>
        <v>X Vender</v>
      </c>
    </row>
    <row r="12" spans="1:26" ht="14.25" customHeight="1" x14ac:dyDescent="0.35">
      <c r="A12" s="285">
        <f>'T. Generadora'!A9</f>
        <v>7</v>
      </c>
      <c r="B12" s="285">
        <f>'T. Generadora'!B9</f>
        <v>207</v>
      </c>
      <c r="C12" s="285">
        <f>+'T. Generadora'!C9</f>
        <v>1</v>
      </c>
      <c r="D12" s="285" t="str">
        <f>'T. Generadora'!D9</f>
        <v>Madison</v>
      </c>
      <c r="E12" s="285">
        <f>'T. Generadora'!E9</f>
        <v>2</v>
      </c>
      <c r="F12" s="286" t="str">
        <f>'T. Generadora'!G9</f>
        <v>7 M</v>
      </c>
      <c r="G12" s="286">
        <f>'T. Generadora'!H9</f>
        <v>64</v>
      </c>
      <c r="H12" s="286">
        <f>'T. Generadora'!I9</f>
        <v>7</v>
      </c>
      <c r="I12" s="286">
        <f>'T. Generadora'!J9</f>
        <v>0</v>
      </c>
      <c r="J12" s="286">
        <f>+'T. Generadora'!K9</f>
        <v>0</v>
      </c>
      <c r="K12" s="287">
        <f>'T. Generadora'!L9</f>
        <v>71</v>
      </c>
      <c r="L12" s="287">
        <f>'T. Generadora'!M9</f>
        <v>2</v>
      </c>
      <c r="M12" s="288">
        <f>'T. Generadora'!N9</f>
        <v>2</v>
      </c>
      <c r="N12" s="287">
        <f>'T. Generadora'!T9</f>
        <v>2</v>
      </c>
      <c r="O12" s="287">
        <f>'T. Generadora'!O9</f>
        <v>0</v>
      </c>
      <c r="P12" s="287">
        <f>'T. Generadora'!Q9</f>
        <v>0</v>
      </c>
      <c r="Q12" s="287">
        <f>'T. Generadora'!U9</f>
        <v>0</v>
      </c>
      <c r="R12" s="287">
        <f>'T. Generadora'!V9</f>
        <v>0</v>
      </c>
      <c r="S12" s="289">
        <f>+'Listas de precios Fase 1'!V11</f>
        <v>2998000</v>
      </c>
      <c r="T12" s="289">
        <f>+'Listas de precios Fase 1'!W11</f>
        <v>42225.352112676053</v>
      </c>
      <c r="U12" s="285" t="str">
        <f>'Control Ventas'!D8</f>
        <v>X Vender</v>
      </c>
    </row>
    <row r="13" spans="1:26" ht="14.25" customHeight="1" x14ac:dyDescent="0.35">
      <c r="A13" s="285">
        <f>'T. Generadora'!A10</f>
        <v>8</v>
      </c>
      <c r="B13" s="285">
        <f>'T. Generadora'!B10</f>
        <v>208</v>
      </c>
      <c r="C13" s="285">
        <f>+'T. Generadora'!C10</f>
        <v>1</v>
      </c>
      <c r="D13" s="285" t="str">
        <f>'T. Generadora'!D10</f>
        <v>Madison</v>
      </c>
      <c r="E13" s="285">
        <f>'T. Generadora'!E10</f>
        <v>2</v>
      </c>
      <c r="F13" s="286" t="str">
        <f>'T. Generadora'!G10</f>
        <v>8 M</v>
      </c>
      <c r="G13" s="286">
        <f>'T. Generadora'!H10</f>
        <v>34</v>
      </c>
      <c r="H13" s="286">
        <f>'T. Generadora'!I10</f>
        <v>3</v>
      </c>
      <c r="I13" s="286">
        <f>'T. Generadora'!J10</f>
        <v>0</v>
      </c>
      <c r="J13" s="286">
        <f>+'T. Generadora'!K10</f>
        <v>0</v>
      </c>
      <c r="K13" s="287">
        <f>'T. Generadora'!L10</f>
        <v>37</v>
      </c>
      <c r="L13" s="287">
        <f>'T. Generadora'!M10</f>
        <v>1</v>
      </c>
      <c r="M13" s="288">
        <f>'T. Generadora'!N10</f>
        <v>1</v>
      </c>
      <c r="N13" s="287">
        <f>'T. Generadora'!T10</f>
        <v>1</v>
      </c>
      <c r="O13" s="287">
        <f>'T. Generadora'!O10</f>
        <v>0</v>
      </c>
      <c r="P13" s="287">
        <f>'T. Generadora'!Q10</f>
        <v>0</v>
      </c>
      <c r="Q13" s="287">
        <f>'T. Generadora'!U10</f>
        <v>0</v>
      </c>
      <c r="R13" s="287">
        <f>'T. Generadora'!V10</f>
        <v>0</v>
      </c>
      <c r="S13" s="289">
        <f>+'Listas de precios Fase 1'!V12</f>
        <v>1900000</v>
      </c>
      <c r="T13" s="289">
        <f>+'Listas de precios Fase 1'!W12</f>
        <v>51351.351351351354</v>
      </c>
      <c r="U13" s="285" t="str">
        <f>'Control Ventas'!D9</f>
        <v>X Vender</v>
      </c>
    </row>
    <row r="14" spans="1:26" ht="14.25" customHeight="1" x14ac:dyDescent="0.35">
      <c r="A14" s="285">
        <f>'T. Generadora'!A11</f>
        <v>9</v>
      </c>
      <c r="B14" s="285">
        <f>'T. Generadora'!B11</f>
        <v>301</v>
      </c>
      <c r="C14" s="285">
        <f>+'T. Generadora'!C11</f>
        <v>1</v>
      </c>
      <c r="D14" s="285" t="str">
        <f>'T. Generadora'!D11</f>
        <v>Madison</v>
      </c>
      <c r="E14" s="285">
        <f>'T. Generadora'!E11</f>
        <v>3</v>
      </c>
      <c r="F14" s="286" t="str">
        <f>'T. Generadora'!G11</f>
        <v>1 M</v>
      </c>
      <c r="G14" s="286">
        <f>'T. Generadora'!H11</f>
        <v>30</v>
      </c>
      <c r="H14" s="286">
        <f>'T. Generadora'!I11</f>
        <v>5</v>
      </c>
      <c r="I14" s="286">
        <f>'T. Generadora'!J11</f>
        <v>0</v>
      </c>
      <c r="J14" s="286">
        <f>+'T. Generadora'!K11</f>
        <v>0</v>
      </c>
      <c r="K14" s="287">
        <f>'T. Generadora'!L11</f>
        <v>35</v>
      </c>
      <c r="L14" s="287">
        <f>'T. Generadora'!M11</f>
        <v>1</v>
      </c>
      <c r="M14" s="288">
        <f>'T. Generadora'!N11</f>
        <v>1</v>
      </c>
      <c r="N14" s="287">
        <f>'T. Generadora'!T11</f>
        <v>1</v>
      </c>
      <c r="O14" s="287">
        <f>'T. Generadora'!O11</f>
        <v>0</v>
      </c>
      <c r="P14" s="287">
        <f>'T. Generadora'!Q11</f>
        <v>0</v>
      </c>
      <c r="Q14" s="287">
        <f>'T. Generadora'!U11</f>
        <v>0</v>
      </c>
      <c r="R14" s="287">
        <f>'T. Generadora'!V11</f>
        <v>0</v>
      </c>
      <c r="S14" s="289">
        <f>+'Listas de precios Fase 1'!V13</f>
        <v>1810000</v>
      </c>
      <c r="T14" s="289">
        <f>+'Listas de precios Fase 1'!W13</f>
        <v>51714.285714285717</v>
      </c>
      <c r="U14" s="285" t="str">
        <f>'Control Ventas'!D10</f>
        <v>X Vender</v>
      </c>
    </row>
    <row r="15" spans="1:26" ht="14.25" customHeight="1" x14ac:dyDescent="0.35">
      <c r="A15" s="285">
        <f>'T. Generadora'!A12</f>
        <v>10</v>
      </c>
      <c r="B15" s="285">
        <f>'T. Generadora'!B12</f>
        <v>302</v>
      </c>
      <c r="C15" s="285">
        <f>+'T. Generadora'!C12</f>
        <v>1</v>
      </c>
      <c r="D15" s="285" t="str">
        <f>'T. Generadora'!D12</f>
        <v>Madison</v>
      </c>
      <c r="E15" s="285">
        <f>'T. Generadora'!E12</f>
        <v>3</v>
      </c>
      <c r="F15" s="286" t="str">
        <f>'T. Generadora'!G12</f>
        <v>2 M</v>
      </c>
      <c r="G15" s="286">
        <f>'T. Generadora'!H12</f>
        <v>59</v>
      </c>
      <c r="H15" s="286">
        <f>'T. Generadora'!I12</f>
        <v>8</v>
      </c>
      <c r="I15" s="286">
        <f>'T. Generadora'!J12</f>
        <v>0</v>
      </c>
      <c r="J15" s="286">
        <f>+'T. Generadora'!K12</f>
        <v>0</v>
      </c>
      <c r="K15" s="287">
        <f>'T. Generadora'!L12</f>
        <v>67</v>
      </c>
      <c r="L15" s="287">
        <f>'T. Generadora'!M12</f>
        <v>2</v>
      </c>
      <c r="M15" s="288">
        <f>'T. Generadora'!N12</f>
        <v>2</v>
      </c>
      <c r="N15" s="287">
        <f>'T. Generadora'!T12</f>
        <v>1</v>
      </c>
      <c r="O15" s="287">
        <f>'T. Generadora'!O12</f>
        <v>0</v>
      </c>
      <c r="P15" s="287">
        <f>'T. Generadora'!Q12</f>
        <v>0</v>
      </c>
      <c r="Q15" s="287">
        <f>'T. Generadora'!U12</f>
        <v>0</v>
      </c>
      <c r="R15" s="287">
        <f>'T. Generadora'!V12</f>
        <v>0</v>
      </c>
      <c r="S15" s="289">
        <f>+'Listas de precios Fase 1'!V14</f>
        <v>2996000</v>
      </c>
      <c r="T15" s="289">
        <f>+'Listas de precios Fase 1'!W14</f>
        <v>44716.417910447759</v>
      </c>
      <c r="U15" s="285" t="str">
        <f>'Control Ventas'!D11</f>
        <v>X Vender</v>
      </c>
    </row>
    <row r="16" spans="1:26" ht="14.25" customHeight="1" x14ac:dyDescent="0.35">
      <c r="A16" s="285">
        <f>'T. Generadora'!A13</f>
        <v>11</v>
      </c>
      <c r="B16" s="285">
        <f>'T. Generadora'!B13</f>
        <v>303</v>
      </c>
      <c r="C16" s="285">
        <f>+'T. Generadora'!C13</f>
        <v>1</v>
      </c>
      <c r="D16" s="285" t="str">
        <f>'T. Generadora'!D13</f>
        <v>Madison</v>
      </c>
      <c r="E16" s="285">
        <f>'T. Generadora'!E13</f>
        <v>3</v>
      </c>
      <c r="F16" s="286" t="str">
        <f>'T. Generadora'!G13</f>
        <v>3 M</v>
      </c>
      <c r="G16" s="286">
        <f>'T. Generadora'!H13</f>
        <v>57</v>
      </c>
      <c r="H16" s="286">
        <f>'T. Generadora'!I13</f>
        <v>7</v>
      </c>
      <c r="I16" s="286">
        <f>'T. Generadora'!J13</f>
        <v>0</v>
      </c>
      <c r="J16" s="286">
        <f>+'T. Generadora'!K13</f>
        <v>0</v>
      </c>
      <c r="K16" s="287">
        <f>'T. Generadora'!L13</f>
        <v>64</v>
      </c>
      <c r="L16" s="287">
        <f>'T. Generadora'!M13</f>
        <v>2</v>
      </c>
      <c r="M16" s="288">
        <f>'T. Generadora'!N13</f>
        <v>2</v>
      </c>
      <c r="N16" s="287">
        <f>'T. Generadora'!T13</f>
        <v>1</v>
      </c>
      <c r="O16" s="287">
        <f>'T. Generadora'!O13</f>
        <v>0</v>
      </c>
      <c r="P16" s="287">
        <f>'T. Generadora'!Q13</f>
        <v>0</v>
      </c>
      <c r="Q16" s="287">
        <f>'T. Generadora'!U13</f>
        <v>0</v>
      </c>
      <c r="R16" s="287">
        <f>'T. Generadora'!V13</f>
        <v>0</v>
      </c>
      <c r="S16" s="289">
        <f>+'Listas de precios Fase 1'!V15</f>
        <v>2950000</v>
      </c>
      <c r="T16" s="289">
        <f>+'Listas de precios Fase 1'!W15</f>
        <v>46093.75</v>
      </c>
      <c r="U16" s="285" t="str">
        <f>'Control Ventas'!D12</f>
        <v>X Vender</v>
      </c>
    </row>
    <row r="17" spans="1:21" ht="14.25" customHeight="1" x14ac:dyDescent="0.35">
      <c r="A17" s="285">
        <f>'T. Generadora'!A14</f>
        <v>12</v>
      </c>
      <c r="B17" s="285">
        <f>'T. Generadora'!B14</f>
        <v>304</v>
      </c>
      <c r="C17" s="285">
        <f>+'T. Generadora'!C14</f>
        <v>1</v>
      </c>
      <c r="D17" s="285" t="str">
        <f>'T. Generadora'!D14</f>
        <v>Madison</v>
      </c>
      <c r="E17" s="285">
        <f>'T. Generadora'!E14</f>
        <v>3</v>
      </c>
      <c r="F17" s="286" t="str">
        <f>'T. Generadora'!G14</f>
        <v>4 M</v>
      </c>
      <c r="G17" s="286">
        <f>'T. Generadora'!H14</f>
        <v>59</v>
      </c>
      <c r="H17" s="286">
        <f>'T. Generadora'!I14</f>
        <v>13</v>
      </c>
      <c r="I17" s="286">
        <f>'T. Generadora'!J14</f>
        <v>0</v>
      </c>
      <c r="J17" s="286">
        <f>+'T. Generadora'!K14</f>
        <v>0</v>
      </c>
      <c r="K17" s="287">
        <f>'T. Generadora'!L14</f>
        <v>72</v>
      </c>
      <c r="L17" s="287">
        <f>'T. Generadora'!M14</f>
        <v>2</v>
      </c>
      <c r="M17" s="288">
        <f>'T. Generadora'!N14</f>
        <v>2</v>
      </c>
      <c r="N17" s="287">
        <f>'T. Generadora'!T14</f>
        <v>2</v>
      </c>
      <c r="O17" s="287">
        <f>'T. Generadora'!O14</f>
        <v>0</v>
      </c>
      <c r="P17" s="287">
        <f>'T. Generadora'!Q14</f>
        <v>0</v>
      </c>
      <c r="Q17" s="287">
        <f>'T. Generadora'!U14</f>
        <v>0</v>
      </c>
      <c r="R17" s="287">
        <f>'T. Generadora'!V14</f>
        <v>0</v>
      </c>
      <c r="S17" s="289">
        <f>+'Listas de precios Fase 1'!V16</f>
        <v>3190000</v>
      </c>
      <c r="T17" s="289">
        <f>+'Listas de precios Fase 1'!W16</f>
        <v>44305.555555555555</v>
      </c>
      <c r="U17" s="285" t="str">
        <f>'Control Ventas'!D13</f>
        <v>X Vender</v>
      </c>
    </row>
    <row r="18" spans="1:21" ht="14.25" customHeight="1" x14ac:dyDescent="0.35">
      <c r="A18" s="285">
        <f>'T. Generadora'!A15</f>
        <v>13</v>
      </c>
      <c r="B18" s="285">
        <f>'T. Generadora'!B15</f>
        <v>305</v>
      </c>
      <c r="C18" s="285">
        <f>+'T. Generadora'!C15</f>
        <v>1</v>
      </c>
      <c r="D18" s="285" t="str">
        <f>'T. Generadora'!D15</f>
        <v>Madison</v>
      </c>
      <c r="E18" s="285">
        <f>'T. Generadora'!E15</f>
        <v>3</v>
      </c>
      <c r="F18" s="286" t="str">
        <f>'T. Generadora'!G15</f>
        <v>5 M</v>
      </c>
      <c r="G18" s="286">
        <f>'T. Generadora'!H15</f>
        <v>56</v>
      </c>
      <c r="H18" s="286">
        <f>'T. Generadora'!I15</f>
        <v>12</v>
      </c>
      <c r="I18" s="286">
        <f>'T. Generadora'!J15</f>
        <v>0</v>
      </c>
      <c r="J18" s="286">
        <f>+'T. Generadora'!K15</f>
        <v>0</v>
      </c>
      <c r="K18" s="287">
        <f>'T. Generadora'!L15</f>
        <v>68</v>
      </c>
      <c r="L18" s="287">
        <f>'T. Generadora'!M15</f>
        <v>2</v>
      </c>
      <c r="M18" s="288">
        <f>'T. Generadora'!N15</f>
        <v>2</v>
      </c>
      <c r="N18" s="287">
        <f>'T. Generadora'!T15</f>
        <v>1</v>
      </c>
      <c r="O18" s="287">
        <f>'T. Generadora'!O15</f>
        <v>0</v>
      </c>
      <c r="P18" s="287">
        <f>'T. Generadora'!Q15</f>
        <v>0</v>
      </c>
      <c r="Q18" s="287">
        <f>'T. Generadora'!U15</f>
        <v>0</v>
      </c>
      <c r="R18" s="287">
        <f>'T. Generadora'!V15</f>
        <v>0</v>
      </c>
      <c r="S18" s="289">
        <f>+'Listas de precios Fase 1'!V17</f>
        <v>2998000</v>
      </c>
      <c r="T18" s="289">
        <f>+'Listas de precios Fase 1'!W17</f>
        <v>44088.23529411765</v>
      </c>
      <c r="U18" s="285" t="str">
        <f>'Control Ventas'!D14</f>
        <v>X Vender</v>
      </c>
    </row>
    <row r="19" spans="1:21" ht="14.25" customHeight="1" x14ac:dyDescent="0.35">
      <c r="A19" s="285">
        <f>'T. Generadora'!A16</f>
        <v>14</v>
      </c>
      <c r="B19" s="285">
        <f>'T. Generadora'!B16</f>
        <v>306</v>
      </c>
      <c r="C19" s="285">
        <f>+'T. Generadora'!C16</f>
        <v>1</v>
      </c>
      <c r="D19" s="285" t="str">
        <f>'T. Generadora'!D16</f>
        <v>Madison</v>
      </c>
      <c r="E19" s="285">
        <f>'T. Generadora'!E16</f>
        <v>3</v>
      </c>
      <c r="F19" s="286" t="str">
        <f>'T. Generadora'!G16</f>
        <v>6 M</v>
      </c>
      <c r="G19" s="286">
        <f>'T. Generadora'!H16</f>
        <v>52</v>
      </c>
      <c r="H19" s="286">
        <f>'T. Generadora'!I16</f>
        <v>7</v>
      </c>
      <c r="I19" s="286">
        <f>'T. Generadora'!J16</f>
        <v>0</v>
      </c>
      <c r="J19" s="286">
        <f>+'T. Generadora'!K16</f>
        <v>0</v>
      </c>
      <c r="K19" s="287">
        <f>'T. Generadora'!L16</f>
        <v>59</v>
      </c>
      <c r="L19" s="287">
        <f>'T. Generadora'!M16</f>
        <v>2</v>
      </c>
      <c r="M19" s="288">
        <f>'T. Generadora'!N16</f>
        <v>2</v>
      </c>
      <c r="N19" s="287">
        <f>'T. Generadora'!T16</f>
        <v>1</v>
      </c>
      <c r="O19" s="287">
        <f>'T. Generadora'!O16</f>
        <v>0</v>
      </c>
      <c r="P19" s="287">
        <f>'T. Generadora'!Q16</f>
        <v>0</v>
      </c>
      <c r="Q19" s="287">
        <f>'T. Generadora'!U16</f>
        <v>0</v>
      </c>
      <c r="R19" s="287">
        <f>'T. Generadora'!V16</f>
        <v>0</v>
      </c>
      <c r="S19" s="289">
        <f>+'Listas de precios Fase 1'!V18</f>
        <v>2810000</v>
      </c>
      <c r="T19" s="289">
        <f>+'Listas de precios Fase 1'!W18</f>
        <v>47627.118644067799</v>
      </c>
      <c r="U19" s="285" t="str">
        <f>'Control Ventas'!D15</f>
        <v>X Vender</v>
      </c>
    </row>
    <row r="20" spans="1:21" ht="14.25" customHeight="1" x14ac:dyDescent="0.35">
      <c r="A20" s="285">
        <f>'T. Generadora'!A17</f>
        <v>15</v>
      </c>
      <c r="B20" s="285">
        <f>'T. Generadora'!B17</f>
        <v>307</v>
      </c>
      <c r="C20" s="285">
        <f>+'T. Generadora'!C17</f>
        <v>1</v>
      </c>
      <c r="D20" s="285" t="str">
        <f>'T. Generadora'!D17</f>
        <v>Madison</v>
      </c>
      <c r="E20" s="285">
        <f>'T. Generadora'!E17</f>
        <v>3</v>
      </c>
      <c r="F20" s="286" t="str">
        <f>'T. Generadora'!G17</f>
        <v>7 M</v>
      </c>
      <c r="G20" s="286">
        <f>'T. Generadora'!H17</f>
        <v>64</v>
      </c>
      <c r="H20" s="286">
        <f>'T. Generadora'!I17</f>
        <v>7</v>
      </c>
      <c r="I20" s="286">
        <f>'T. Generadora'!J17</f>
        <v>0</v>
      </c>
      <c r="J20" s="286">
        <f>+'T. Generadora'!K17</f>
        <v>0</v>
      </c>
      <c r="K20" s="287">
        <f>'T. Generadora'!L17</f>
        <v>71</v>
      </c>
      <c r="L20" s="287">
        <f>'T. Generadora'!M17</f>
        <v>2</v>
      </c>
      <c r="M20" s="288">
        <f>'T. Generadora'!N17</f>
        <v>2</v>
      </c>
      <c r="N20" s="287">
        <f>'T. Generadora'!T17</f>
        <v>2</v>
      </c>
      <c r="O20" s="287">
        <f>'T. Generadora'!O17</f>
        <v>0</v>
      </c>
      <c r="P20" s="287">
        <f>'T. Generadora'!Q17</f>
        <v>0</v>
      </c>
      <c r="Q20" s="287">
        <f>'T. Generadora'!U17</f>
        <v>0</v>
      </c>
      <c r="R20" s="287">
        <f>'T. Generadora'!V17</f>
        <v>0</v>
      </c>
      <c r="S20" s="289">
        <f>+'Listas de precios Fase 1'!V19</f>
        <v>3170000</v>
      </c>
      <c r="T20" s="289">
        <f>+'Listas de precios Fase 1'!W19</f>
        <v>44647.887323943665</v>
      </c>
      <c r="U20" s="285" t="str">
        <f>'Control Ventas'!D16</f>
        <v>X Vender</v>
      </c>
    </row>
    <row r="21" spans="1:21" ht="14.25" customHeight="1" x14ac:dyDescent="0.35">
      <c r="A21" s="285">
        <f>'T. Generadora'!A18</f>
        <v>16</v>
      </c>
      <c r="B21" s="285">
        <f>'T. Generadora'!B18</f>
        <v>308</v>
      </c>
      <c r="C21" s="285">
        <f>+'T. Generadora'!C18</f>
        <v>1</v>
      </c>
      <c r="D21" s="285" t="str">
        <f>'T. Generadora'!D18</f>
        <v>Madison</v>
      </c>
      <c r="E21" s="285">
        <f>'T. Generadora'!E18</f>
        <v>3</v>
      </c>
      <c r="F21" s="286" t="str">
        <f>'T. Generadora'!G18</f>
        <v>8 M</v>
      </c>
      <c r="G21" s="286">
        <f>'T. Generadora'!H18</f>
        <v>34</v>
      </c>
      <c r="H21" s="286">
        <f>'T. Generadora'!I18</f>
        <v>3</v>
      </c>
      <c r="I21" s="286">
        <f>'T. Generadora'!J18</f>
        <v>0</v>
      </c>
      <c r="J21" s="286">
        <f>+'T. Generadora'!K18</f>
        <v>0</v>
      </c>
      <c r="K21" s="287">
        <f>'T. Generadora'!L18</f>
        <v>37</v>
      </c>
      <c r="L21" s="287">
        <f>'T. Generadora'!M18</f>
        <v>1</v>
      </c>
      <c r="M21" s="288">
        <f>'T. Generadora'!N18</f>
        <v>1</v>
      </c>
      <c r="N21" s="287">
        <f>'T. Generadora'!T18</f>
        <v>1</v>
      </c>
      <c r="O21" s="287">
        <f>'T. Generadora'!O18</f>
        <v>0</v>
      </c>
      <c r="P21" s="287">
        <f>'T. Generadora'!Q18</f>
        <v>0</v>
      </c>
      <c r="Q21" s="287">
        <f>'T. Generadora'!U18</f>
        <v>0</v>
      </c>
      <c r="R21" s="287">
        <f>'T. Generadora'!V18</f>
        <v>0</v>
      </c>
      <c r="S21" s="289">
        <f>+'Listas de precios Fase 1'!V20</f>
        <v>1910000</v>
      </c>
      <c r="T21" s="289">
        <f>+'Listas de precios Fase 1'!W20</f>
        <v>51621.62162162162</v>
      </c>
      <c r="U21" s="285" t="str">
        <f>'Control Ventas'!D17</f>
        <v>X Vender</v>
      </c>
    </row>
    <row r="22" spans="1:21" ht="14.25" customHeight="1" x14ac:dyDescent="0.35">
      <c r="A22" s="285">
        <f>'T. Generadora'!A19</f>
        <v>17</v>
      </c>
      <c r="B22" s="285">
        <f>'T. Generadora'!B19</f>
        <v>401</v>
      </c>
      <c r="C22" s="285">
        <f>+'T. Generadora'!C19</f>
        <v>1</v>
      </c>
      <c r="D22" s="285" t="str">
        <f>'T. Generadora'!D19</f>
        <v>Madison</v>
      </c>
      <c r="E22" s="285">
        <f>'T. Generadora'!E19</f>
        <v>4</v>
      </c>
      <c r="F22" s="286" t="str">
        <f>'T. Generadora'!G19</f>
        <v>1 M</v>
      </c>
      <c r="G22" s="286">
        <f>'T. Generadora'!H19</f>
        <v>30</v>
      </c>
      <c r="H22" s="286">
        <f>'T. Generadora'!I19</f>
        <v>5</v>
      </c>
      <c r="I22" s="286">
        <f>'T. Generadora'!J19</f>
        <v>0</v>
      </c>
      <c r="J22" s="286">
        <f>+'T. Generadora'!K19</f>
        <v>0</v>
      </c>
      <c r="K22" s="287">
        <f>'T. Generadora'!L19</f>
        <v>35</v>
      </c>
      <c r="L22" s="287">
        <f>'T. Generadora'!M19</f>
        <v>1</v>
      </c>
      <c r="M22" s="288">
        <f>'T. Generadora'!N19</f>
        <v>1</v>
      </c>
      <c r="N22" s="287">
        <f>'T. Generadora'!T19</f>
        <v>1</v>
      </c>
      <c r="O22" s="287">
        <f>'T. Generadora'!O19</f>
        <v>0</v>
      </c>
      <c r="P22" s="287">
        <f>'T. Generadora'!Q19</f>
        <v>0</v>
      </c>
      <c r="Q22" s="287">
        <f>'T. Generadora'!U19</f>
        <v>0</v>
      </c>
      <c r="R22" s="287">
        <f>'T. Generadora'!V19</f>
        <v>0</v>
      </c>
      <c r="S22" s="289">
        <f>+'Listas de precios Fase 1'!V21</f>
        <v>1820000</v>
      </c>
      <c r="T22" s="289">
        <f>+'Listas de precios Fase 1'!W21</f>
        <v>52000</v>
      </c>
      <c r="U22" s="285" t="str">
        <f>'Control Ventas'!D18</f>
        <v>X Vender</v>
      </c>
    </row>
    <row r="23" spans="1:21" ht="14.25" customHeight="1" x14ac:dyDescent="0.35">
      <c r="A23" s="285">
        <f>'T. Generadora'!A20</f>
        <v>18</v>
      </c>
      <c r="B23" s="285">
        <f>'T. Generadora'!B20</f>
        <v>402</v>
      </c>
      <c r="C23" s="285">
        <f>+'T. Generadora'!C20</f>
        <v>1</v>
      </c>
      <c r="D23" s="285" t="str">
        <f>'T. Generadora'!D20</f>
        <v>Madison</v>
      </c>
      <c r="E23" s="285">
        <f>'T. Generadora'!E20</f>
        <v>4</v>
      </c>
      <c r="F23" s="286" t="str">
        <f>'T. Generadora'!G20</f>
        <v>2 M</v>
      </c>
      <c r="G23" s="286">
        <f>'T. Generadora'!H20</f>
        <v>59</v>
      </c>
      <c r="H23" s="286">
        <f>'T. Generadora'!I20</f>
        <v>8</v>
      </c>
      <c r="I23" s="286">
        <f>'T. Generadora'!J20</f>
        <v>0</v>
      </c>
      <c r="J23" s="286">
        <f>+'T. Generadora'!K20</f>
        <v>0</v>
      </c>
      <c r="K23" s="287">
        <f>'T. Generadora'!L20</f>
        <v>67</v>
      </c>
      <c r="L23" s="287">
        <f>'T. Generadora'!M20</f>
        <v>2</v>
      </c>
      <c r="M23" s="288">
        <f>'T. Generadora'!N20</f>
        <v>2</v>
      </c>
      <c r="N23" s="287">
        <f>'T. Generadora'!T20</f>
        <v>1</v>
      </c>
      <c r="O23" s="287">
        <f>'T. Generadora'!O20</f>
        <v>0</v>
      </c>
      <c r="P23" s="287">
        <f>'T. Generadora'!Q20</f>
        <v>0</v>
      </c>
      <c r="Q23" s="287">
        <f>'T. Generadora'!U20</f>
        <v>0</v>
      </c>
      <c r="R23" s="287">
        <f>'T. Generadora'!V20</f>
        <v>0</v>
      </c>
      <c r="S23" s="289">
        <f>+'Listas de precios Fase 1'!V22</f>
        <v>2998000</v>
      </c>
      <c r="T23" s="289">
        <f>+'Listas de precios Fase 1'!W22</f>
        <v>44746.26865671642</v>
      </c>
      <c r="U23" s="285" t="str">
        <f>'Control Ventas'!D19</f>
        <v>X Vender</v>
      </c>
    </row>
    <row r="24" spans="1:21" ht="14.25" customHeight="1" x14ac:dyDescent="0.35">
      <c r="A24" s="285">
        <f>'T. Generadora'!A21</f>
        <v>19</v>
      </c>
      <c r="B24" s="285">
        <f>'T. Generadora'!B21</f>
        <v>403</v>
      </c>
      <c r="C24" s="285">
        <f>+'T. Generadora'!C21</f>
        <v>1</v>
      </c>
      <c r="D24" s="285" t="str">
        <f>'T. Generadora'!D21</f>
        <v>Madison</v>
      </c>
      <c r="E24" s="285">
        <f>'T. Generadora'!E21</f>
        <v>4</v>
      </c>
      <c r="F24" s="286" t="str">
        <f>'T. Generadora'!G21</f>
        <v>3 M</v>
      </c>
      <c r="G24" s="286">
        <f>'T. Generadora'!H21</f>
        <v>57</v>
      </c>
      <c r="H24" s="286">
        <f>'T. Generadora'!I21</f>
        <v>7</v>
      </c>
      <c r="I24" s="286">
        <f>'T. Generadora'!J21</f>
        <v>0</v>
      </c>
      <c r="J24" s="286">
        <f>+'T. Generadora'!K21</f>
        <v>0</v>
      </c>
      <c r="K24" s="287">
        <f>'T. Generadora'!L21</f>
        <v>64</v>
      </c>
      <c r="L24" s="287">
        <f>'T. Generadora'!M21</f>
        <v>2</v>
      </c>
      <c r="M24" s="288">
        <f>'T. Generadora'!N21</f>
        <v>2</v>
      </c>
      <c r="N24" s="287">
        <f>'T. Generadora'!T21</f>
        <v>1</v>
      </c>
      <c r="O24" s="287">
        <f>'T. Generadora'!O21</f>
        <v>0</v>
      </c>
      <c r="P24" s="287">
        <f>'T. Generadora'!Q21</f>
        <v>0</v>
      </c>
      <c r="Q24" s="287">
        <f>'T. Generadora'!U21</f>
        <v>0</v>
      </c>
      <c r="R24" s="287">
        <f>'T. Generadora'!V21</f>
        <v>0</v>
      </c>
      <c r="S24" s="289">
        <f>+'Listas de precios Fase 1'!V23</f>
        <v>2980000</v>
      </c>
      <c r="T24" s="289">
        <f>+'Listas de precios Fase 1'!W23</f>
        <v>46562.5</v>
      </c>
      <c r="U24" s="285" t="str">
        <f>'Control Ventas'!D20</f>
        <v>X Vender</v>
      </c>
    </row>
    <row r="25" spans="1:21" ht="14.25" customHeight="1" x14ac:dyDescent="0.35">
      <c r="A25" s="285">
        <f>'T. Generadora'!A22</f>
        <v>20</v>
      </c>
      <c r="B25" s="285">
        <f>'T. Generadora'!B22</f>
        <v>404</v>
      </c>
      <c r="C25" s="285">
        <f>+'T. Generadora'!C22</f>
        <v>1</v>
      </c>
      <c r="D25" s="285" t="str">
        <f>'T. Generadora'!D22</f>
        <v>Madison</v>
      </c>
      <c r="E25" s="285">
        <f>'T. Generadora'!E22</f>
        <v>4</v>
      </c>
      <c r="F25" s="286" t="str">
        <f>'T. Generadora'!G22</f>
        <v>4 M</v>
      </c>
      <c r="G25" s="286">
        <f>'T. Generadora'!H22</f>
        <v>59</v>
      </c>
      <c r="H25" s="286">
        <f>'T. Generadora'!I22</f>
        <v>13</v>
      </c>
      <c r="I25" s="286">
        <f>'T. Generadora'!J22</f>
        <v>0</v>
      </c>
      <c r="J25" s="286">
        <f>+'T. Generadora'!K22</f>
        <v>0</v>
      </c>
      <c r="K25" s="287">
        <f>'T. Generadora'!L22</f>
        <v>72</v>
      </c>
      <c r="L25" s="287">
        <f>'T. Generadora'!M22</f>
        <v>2</v>
      </c>
      <c r="M25" s="288">
        <f>'T. Generadora'!N22</f>
        <v>2</v>
      </c>
      <c r="N25" s="287">
        <f>'T. Generadora'!T22</f>
        <v>2</v>
      </c>
      <c r="O25" s="287">
        <f>'T. Generadora'!O22</f>
        <v>0</v>
      </c>
      <c r="P25" s="287">
        <f>'T. Generadora'!Q22</f>
        <v>0</v>
      </c>
      <c r="Q25" s="287">
        <f>'T. Generadora'!U22</f>
        <v>0</v>
      </c>
      <c r="R25" s="287">
        <f>'T. Generadora'!V22</f>
        <v>0</v>
      </c>
      <c r="S25" s="289">
        <f>+'Listas de precios Fase 1'!V24</f>
        <v>3230000</v>
      </c>
      <c r="T25" s="289">
        <f>+'Listas de precios Fase 1'!W24</f>
        <v>44861.111111111109</v>
      </c>
      <c r="U25" s="285" t="str">
        <f>'Control Ventas'!D21</f>
        <v>X Vender</v>
      </c>
    </row>
    <row r="26" spans="1:21" ht="14.25" customHeight="1" x14ac:dyDescent="0.35">
      <c r="A26" s="285">
        <f>'T. Generadora'!A23</f>
        <v>21</v>
      </c>
      <c r="B26" s="285">
        <f>'T. Generadora'!B23</f>
        <v>405</v>
      </c>
      <c r="C26" s="285">
        <f>+'T. Generadora'!C23</f>
        <v>1</v>
      </c>
      <c r="D26" s="285" t="str">
        <f>'T. Generadora'!D23</f>
        <v>Madison</v>
      </c>
      <c r="E26" s="285">
        <f>'T. Generadora'!E23</f>
        <v>4</v>
      </c>
      <c r="F26" s="286" t="str">
        <f>'T. Generadora'!G23</f>
        <v>5 M</v>
      </c>
      <c r="G26" s="286">
        <f>'T. Generadora'!H23</f>
        <v>56</v>
      </c>
      <c r="H26" s="286">
        <f>'T. Generadora'!I23</f>
        <v>12</v>
      </c>
      <c r="I26" s="286">
        <f>'T. Generadora'!J23</f>
        <v>0</v>
      </c>
      <c r="J26" s="286">
        <f>+'T. Generadora'!K23</f>
        <v>0</v>
      </c>
      <c r="K26" s="287">
        <f>'T. Generadora'!L23</f>
        <v>68</v>
      </c>
      <c r="L26" s="287">
        <f>'T. Generadora'!M23</f>
        <v>2</v>
      </c>
      <c r="M26" s="288">
        <f>'T. Generadora'!N23</f>
        <v>2</v>
      </c>
      <c r="N26" s="287">
        <f>'T. Generadora'!T23</f>
        <v>1</v>
      </c>
      <c r="O26" s="287">
        <f>'T. Generadora'!O23</f>
        <v>0</v>
      </c>
      <c r="P26" s="287">
        <f>'T. Generadora'!Q23</f>
        <v>0</v>
      </c>
      <c r="Q26" s="287">
        <f>'T. Generadora'!U23</f>
        <v>0</v>
      </c>
      <c r="R26" s="287">
        <f>'T. Generadora'!V23</f>
        <v>0</v>
      </c>
      <c r="S26" s="289">
        <f>+'Listas de precios Fase 1'!V25</f>
        <v>2998000</v>
      </c>
      <c r="T26" s="289">
        <f>+'Listas de precios Fase 1'!W25</f>
        <v>44088.23529411765</v>
      </c>
      <c r="U26" s="285" t="str">
        <f>'Control Ventas'!D22</f>
        <v>X Vender</v>
      </c>
    </row>
    <row r="27" spans="1:21" ht="14.25" customHeight="1" x14ac:dyDescent="0.35">
      <c r="A27" s="285">
        <f>'T. Generadora'!A24</f>
        <v>22</v>
      </c>
      <c r="B27" s="285">
        <f>'T. Generadora'!B24</f>
        <v>406</v>
      </c>
      <c r="C27" s="285">
        <f>+'T. Generadora'!C24</f>
        <v>1</v>
      </c>
      <c r="D27" s="285" t="str">
        <f>'T. Generadora'!D24</f>
        <v>Madison</v>
      </c>
      <c r="E27" s="285">
        <f>'T. Generadora'!E24</f>
        <v>4</v>
      </c>
      <c r="F27" s="286" t="str">
        <f>'T. Generadora'!G24</f>
        <v>6 M</v>
      </c>
      <c r="G27" s="286">
        <f>'T. Generadora'!H24</f>
        <v>52</v>
      </c>
      <c r="H27" s="286">
        <f>'T. Generadora'!I24</f>
        <v>7</v>
      </c>
      <c r="I27" s="286">
        <f>'T. Generadora'!J24</f>
        <v>0</v>
      </c>
      <c r="J27" s="286">
        <f>+'T. Generadora'!K24</f>
        <v>0</v>
      </c>
      <c r="K27" s="287">
        <f>'T. Generadora'!L24</f>
        <v>59</v>
      </c>
      <c r="L27" s="287">
        <f>'T. Generadora'!M24</f>
        <v>2</v>
      </c>
      <c r="M27" s="288">
        <f>'T. Generadora'!N24</f>
        <v>2</v>
      </c>
      <c r="N27" s="287">
        <f>'T. Generadora'!T24</f>
        <v>1</v>
      </c>
      <c r="O27" s="287">
        <f>'T. Generadora'!O24</f>
        <v>0</v>
      </c>
      <c r="P27" s="287">
        <f>'T. Generadora'!Q24</f>
        <v>0</v>
      </c>
      <c r="Q27" s="287">
        <f>'T. Generadora'!U24</f>
        <v>0</v>
      </c>
      <c r="R27" s="287">
        <f>'T. Generadora'!V24</f>
        <v>0</v>
      </c>
      <c r="S27" s="289">
        <f>+'Listas de precios Fase 1'!V26</f>
        <v>2830000</v>
      </c>
      <c r="T27" s="289">
        <f>+'Listas de precios Fase 1'!W26</f>
        <v>47966.101694915254</v>
      </c>
      <c r="U27" s="285" t="str">
        <f>'Control Ventas'!D23</f>
        <v>X Vender</v>
      </c>
    </row>
    <row r="28" spans="1:21" ht="14.25" customHeight="1" x14ac:dyDescent="0.35">
      <c r="A28" s="285">
        <f>'T. Generadora'!A25</f>
        <v>23</v>
      </c>
      <c r="B28" s="285">
        <f>'T. Generadora'!B25</f>
        <v>407</v>
      </c>
      <c r="C28" s="285">
        <f>+'T. Generadora'!C25</f>
        <v>1</v>
      </c>
      <c r="D28" s="285" t="str">
        <f>'T. Generadora'!D25</f>
        <v>Madison</v>
      </c>
      <c r="E28" s="285">
        <f>'T. Generadora'!E25</f>
        <v>4</v>
      </c>
      <c r="F28" s="286" t="str">
        <f>'T. Generadora'!G25</f>
        <v>7 M</v>
      </c>
      <c r="G28" s="286">
        <f>'T. Generadora'!H25</f>
        <v>64</v>
      </c>
      <c r="H28" s="286">
        <f>'T. Generadora'!I25</f>
        <v>7</v>
      </c>
      <c r="I28" s="286">
        <f>'T. Generadora'!J25</f>
        <v>0</v>
      </c>
      <c r="J28" s="286">
        <f>+'T. Generadora'!K25</f>
        <v>0</v>
      </c>
      <c r="K28" s="287">
        <f>'T. Generadora'!L25</f>
        <v>71</v>
      </c>
      <c r="L28" s="287">
        <f>'T. Generadora'!M25</f>
        <v>2</v>
      </c>
      <c r="M28" s="288">
        <f>'T. Generadora'!N25</f>
        <v>2</v>
      </c>
      <c r="N28" s="287">
        <f>'T. Generadora'!T25</f>
        <v>2</v>
      </c>
      <c r="O28" s="287">
        <f>'T. Generadora'!O25</f>
        <v>0</v>
      </c>
      <c r="P28" s="287">
        <f>'T. Generadora'!Q25</f>
        <v>0</v>
      </c>
      <c r="Q28" s="287">
        <f>'T. Generadora'!U25</f>
        <v>0</v>
      </c>
      <c r="R28" s="287">
        <f>'T. Generadora'!V25</f>
        <v>0</v>
      </c>
      <c r="S28" s="289">
        <f>+'Listas de precios Fase 1'!V27</f>
        <v>3210000</v>
      </c>
      <c r="T28" s="289">
        <f>+'Listas de precios Fase 1'!W27</f>
        <v>45211.267605633802</v>
      </c>
      <c r="U28" s="285" t="str">
        <f>'Control Ventas'!D24</f>
        <v>X Vender</v>
      </c>
    </row>
    <row r="29" spans="1:21" ht="14.25" customHeight="1" x14ac:dyDescent="0.35">
      <c r="A29" s="285">
        <f>'T. Generadora'!A26</f>
        <v>24</v>
      </c>
      <c r="B29" s="285">
        <f>'T. Generadora'!B26</f>
        <v>408</v>
      </c>
      <c r="C29" s="285">
        <f>+'T. Generadora'!C26</f>
        <v>1</v>
      </c>
      <c r="D29" s="285" t="str">
        <f>'T. Generadora'!D26</f>
        <v>Madison</v>
      </c>
      <c r="E29" s="285">
        <f>'T. Generadora'!E26</f>
        <v>4</v>
      </c>
      <c r="F29" s="286" t="str">
        <f>'T. Generadora'!G26</f>
        <v>8 M</v>
      </c>
      <c r="G29" s="286">
        <f>'T. Generadora'!H26</f>
        <v>34</v>
      </c>
      <c r="H29" s="286">
        <f>'T. Generadora'!I26</f>
        <v>3</v>
      </c>
      <c r="I29" s="286">
        <f>'T. Generadora'!J26</f>
        <v>0</v>
      </c>
      <c r="J29" s="286">
        <f>+'T. Generadora'!K26</f>
        <v>0</v>
      </c>
      <c r="K29" s="287">
        <f>'T. Generadora'!L26</f>
        <v>37</v>
      </c>
      <c r="L29" s="287">
        <f>'T. Generadora'!M26</f>
        <v>1</v>
      </c>
      <c r="M29" s="288">
        <f>'T. Generadora'!N26</f>
        <v>1</v>
      </c>
      <c r="N29" s="287">
        <f>'T. Generadora'!T26</f>
        <v>1</v>
      </c>
      <c r="O29" s="287">
        <f>'T. Generadora'!O26</f>
        <v>0</v>
      </c>
      <c r="P29" s="287">
        <f>'T. Generadora'!Q26</f>
        <v>0</v>
      </c>
      <c r="Q29" s="287">
        <f>'T. Generadora'!U26</f>
        <v>0</v>
      </c>
      <c r="R29" s="287">
        <f>'T. Generadora'!V26</f>
        <v>0</v>
      </c>
      <c r="S29" s="289">
        <f>+'Listas de precios Fase 1'!V28</f>
        <v>1930000</v>
      </c>
      <c r="T29" s="289">
        <f>+'Listas de precios Fase 1'!W28</f>
        <v>52162.16216216216</v>
      </c>
      <c r="U29" s="285" t="str">
        <f>'Control Ventas'!D25</f>
        <v>X Vender</v>
      </c>
    </row>
    <row r="30" spans="1:21" ht="14.25" customHeight="1" x14ac:dyDescent="0.35">
      <c r="A30" s="285">
        <f>'T. Generadora'!A27</f>
        <v>25</v>
      </c>
      <c r="B30" s="285">
        <f>'T. Generadora'!B27</f>
        <v>501</v>
      </c>
      <c r="C30" s="285">
        <f>+'T. Generadora'!C27</f>
        <v>1</v>
      </c>
      <c r="D30" s="285" t="str">
        <f>'T. Generadora'!D27</f>
        <v>Madison</v>
      </c>
      <c r="E30" s="285">
        <f>'T. Generadora'!E27</f>
        <v>5</v>
      </c>
      <c r="F30" s="286" t="str">
        <f>'T. Generadora'!G27</f>
        <v>1 M</v>
      </c>
      <c r="G30" s="286">
        <f>'T. Generadora'!H27</f>
        <v>30</v>
      </c>
      <c r="H30" s="286">
        <f>'T. Generadora'!I27</f>
        <v>5</v>
      </c>
      <c r="I30" s="286">
        <f>'T. Generadora'!J27</f>
        <v>0</v>
      </c>
      <c r="J30" s="286">
        <f>+'T. Generadora'!K27</f>
        <v>0</v>
      </c>
      <c r="K30" s="287">
        <f>'T. Generadora'!L27</f>
        <v>35</v>
      </c>
      <c r="L30" s="287">
        <f>'T. Generadora'!M27</f>
        <v>1</v>
      </c>
      <c r="M30" s="288">
        <f>'T. Generadora'!N27</f>
        <v>1</v>
      </c>
      <c r="N30" s="287">
        <f>'T. Generadora'!T27</f>
        <v>1</v>
      </c>
      <c r="O30" s="287">
        <f>'T. Generadora'!O27</f>
        <v>0</v>
      </c>
      <c r="P30" s="287">
        <f>'T. Generadora'!Q27</f>
        <v>0</v>
      </c>
      <c r="Q30" s="287">
        <f>'T. Generadora'!U27</f>
        <v>0</v>
      </c>
      <c r="R30" s="287">
        <f>'T. Generadora'!V27</f>
        <v>0</v>
      </c>
      <c r="S30" s="289">
        <f>+'Listas de precios Fase 1'!V29</f>
        <v>1840000</v>
      </c>
      <c r="T30" s="289">
        <f>+'Listas de precios Fase 1'!W29</f>
        <v>52571.428571428572</v>
      </c>
      <c r="U30" s="285" t="str">
        <f>'Control Ventas'!D26</f>
        <v>X Vender</v>
      </c>
    </row>
    <row r="31" spans="1:21" ht="14.25" customHeight="1" x14ac:dyDescent="0.35">
      <c r="A31" s="285">
        <f>'T. Generadora'!A28</f>
        <v>26</v>
      </c>
      <c r="B31" s="285">
        <f>'T. Generadora'!B28</f>
        <v>502</v>
      </c>
      <c r="C31" s="285">
        <f>+'T. Generadora'!C28</f>
        <v>1</v>
      </c>
      <c r="D31" s="285" t="str">
        <f>'T. Generadora'!D28</f>
        <v>Madison</v>
      </c>
      <c r="E31" s="285">
        <f>'T. Generadora'!E28</f>
        <v>5</v>
      </c>
      <c r="F31" s="286" t="str">
        <f>'T. Generadora'!G28</f>
        <v>2 M</v>
      </c>
      <c r="G31" s="286">
        <f>'T. Generadora'!H28</f>
        <v>59</v>
      </c>
      <c r="H31" s="286">
        <f>'T. Generadora'!I28</f>
        <v>8</v>
      </c>
      <c r="I31" s="286">
        <f>'T. Generadora'!J28</f>
        <v>0</v>
      </c>
      <c r="J31" s="286">
        <f>+'T. Generadora'!K28</f>
        <v>0</v>
      </c>
      <c r="K31" s="287">
        <f>'T. Generadora'!L28</f>
        <v>67</v>
      </c>
      <c r="L31" s="287">
        <f>'T. Generadora'!M28</f>
        <v>2</v>
      </c>
      <c r="M31" s="288">
        <f>'T. Generadora'!N28</f>
        <v>2</v>
      </c>
      <c r="N31" s="287">
        <f>'T. Generadora'!T28</f>
        <v>1</v>
      </c>
      <c r="O31" s="287">
        <f>'T. Generadora'!O28</f>
        <v>0</v>
      </c>
      <c r="P31" s="287">
        <f>'T. Generadora'!Q28</f>
        <v>0</v>
      </c>
      <c r="Q31" s="287">
        <f>'T. Generadora'!U28</f>
        <v>0</v>
      </c>
      <c r="R31" s="287">
        <f>'T. Generadora'!V28</f>
        <v>0</v>
      </c>
      <c r="S31" s="289">
        <f>+'Listas de precios Fase 1'!V30</f>
        <v>2997000</v>
      </c>
      <c r="T31" s="289">
        <f>+'Listas de precios Fase 1'!W30</f>
        <v>44731.343283582093</v>
      </c>
      <c r="U31" s="285" t="str">
        <f>'Control Ventas'!D27</f>
        <v>X Vender</v>
      </c>
    </row>
    <row r="32" spans="1:21" ht="14.25" customHeight="1" x14ac:dyDescent="0.35">
      <c r="A32" s="285">
        <f>'T. Generadora'!A29</f>
        <v>27</v>
      </c>
      <c r="B32" s="285">
        <f>'T. Generadora'!B29</f>
        <v>503</v>
      </c>
      <c r="C32" s="285">
        <f>+'T. Generadora'!C29</f>
        <v>1</v>
      </c>
      <c r="D32" s="285" t="str">
        <f>'T. Generadora'!D29</f>
        <v>Madison</v>
      </c>
      <c r="E32" s="285">
        <f>'T. Generadora'!E29</f>
        <v>5</v>
      </c>
      <c r="F32" s="286" t="str">
        <f>'T. Generadora'!G29</f>
        <v>3 M</v>
      </c>
      <c r="G32" s="286">
        <f>'T. Generadora'!H29</f>
        <v>57</v>
      </c>
      <c r="H32" s="286">
        <f>'T. Generadora'!I29</f>
        <v>7</v>
      </c>
      <c r="I32" s="286">
        <f>'T. Generadora'!J29</f>
        <v>0</v>
      </c>
      <c r="J32" s="286">
        <f>+'T. Generadora'!K29</f>
        <v>0</v>
      </c>
      <c r="K32" s="287">
        <f>'T. Generadora'!L29</f>
        <v>64</v>
      </c>
      <c r="L32" s="287">
        <f>'T. Generadora'!M29</f>
        <v>2</v>
      </c>
      <c r="M32" s="288">
        <f>'T. Generadora'!N29</f>
        <v>2</v>
      </c>
      <c r="N32" s="287">
        <f>'T. Generadora'!T29</f>
        <v>1</v>
      </c>
      <c r="O32" s="287">
        <f>'T. Generadora'!O29</f>
        <v>0</v>
      </c>
      <c r="P32" s="287">
        <f>'T. Generadora'!Q29</f>
        <v>0</v>
      </c>
      <c r="Q32" s="287">
        <f>'T. Generadora'!U29</f>
        <v>0</v>
      </c>
      <c r="R32" s="287">
        <f>'T. Generadora'!V29</f>
        <v>0</v>
      </c>
      <c r="S32" s="289">
        <f>+'Listas de precios Fase 1'!V31</f>
        <v>2994000</v>
      </c>
      <c r="T32" s="289">
        <f>+'Listas de precios Fase 1'!W31</f>
        <v>46781.25</v>
      </c>
      <c r="U32" s="285" t="str">
        <f>'Control Ventas'!D28</f>
        <v>X Vender</v>
      </c>
    </row>
    <row r="33" spans="1:21" ht="14.25" customHeight="1" x14ac:dyDescent="0.35">
      <c r="A33" s="285">
        <f>'T. Generadora'!A30</f>
        <v>28</v>
      </c>
      <c r="B33" s="285">
        <f>'T. Generadora'!B30</f>
        <v>504</v>
      </c>
      <c r="C33" s="285">
        <f>+'T. Generadora'!C30</f>
        <v>1</v>
      </c>
      <c r="D33" s="285" t="str">
        <f>'T. Generadora'!D30</f>
        <v>Madison</v>
      </c>
      <c r="E33" s="285">
        <f>'T. Generadora'!E30</f>
        <v>5</v>
      </c>
      <c r="F33" s="286" t="str">
        <f>'T. Generadora'!G30</f>
        <v>4 M</v>
      </c>
      <c r="G33" s="286">
        <f>'T. Generadora'!H30</f>
        <v>59</v>
      </c>
      <c r="H33" s="286">
        <f>'T. Generadora'!I30</f>
        <v>13</v>
      </c>
      <c r="I33" s="286">
        <f>'T. Generadora'!J30</f>
        <v>0</v>
      </c>
      <c r="J33" s="286">
        <f>+'T. Generadora'!K30</f>
        <v>0</v>
      </c>
      <c r="K33" s="287">
        <f>'T. Generadora'!L30</f>
        <v>72</v>
      </c>
      <c r="L33" s="287">
        <f>'T. Generadora'!M30</f>
        <v>2</v>
      </c>
      <c r="M33" s="288">
        <f>'T. Generadora'!N30</f>
        <v>2</v>
      </c>
      <c r="N33" s="287">
        <f>'T. Generadora'!T30</f>
        <v>2</v>
      </c>
      <c r="O33" s="287">
        <f>'T. Generadora'!O30</f>
        <v>0</v>
      </c>
      <c r="P33" s="287">
        <f>'T. Generadora'!Q30</f>
        <v>0</v>
      </c>
      <c r="Q33" s="287">
        <f>'T. Generadora'!U30</f>
        <v>0</v>
      </c>
      <c r="R33" s="287">
        <f>'T. Generadora'!V30</f>
        <v>0</v>
      </c>
      <c r="S33" s="289">
        <f>+'Listas de precios Fase 1'!V32</f>
        <v>3260000</v>
      </c>
      <c r="T33" s="289">
        <f>+'Listas de precios Fase 1'!W32</f>
        <v>45277.777777777781</v>
      </c>
      <c r="U33" s="285" t="str">
        <f>'Control Ventas'!D29</f>
        <v>X Vender</v>
      </c>
    </row>
    <row r="34" spans="1:21" ht="14.25" customHeight="1" x14ac:dyDescent="0.35">
      <c r="A34" s="285">
        <f>'T. Generadora'!A31</f>
        <v>29</v>
      </c>
      <c r="B34" s="285">
        <f>'T. Generadora'!B31</f>
        <v>505</v>
      </c>
      <c r="C34" s="285">
        <f>+'T. Generadora'!C31</f>
        <v>1</v>
      </c>
      <c r="D34" s="285" t="str">
        <f>'T. Generadora'!D31</f>
        <v>Madison</v>
      </c>
      <c r="E34" s="285">
        <f>'T. Generadora'!E31</f>
        <v>5</v>
      </c>
      <c r="F34" s="286" t="str">
        <f>'T. Generadora'!G31</f>
        <v>5 M</v>
      </c>
      <c r="G34" s="286">
        <f>'T. Generadora'!H31</f>
        <v>56</v>
      </c>
      <c r="H34" s="286">
        <f>'T. Generadora'!I31</f>
        <v>12</v>
      </c>
      <c r="I34" s="286">
        <f>'T. Generadora'!J31</f>
        <v>0</v>
      </c>
      <c r="J34" s="286">
        <f>+'T. Generadora'!K31</f>
        <v>0</v>
      </c>
      <c r="K34" s="287">
        <f>'T. Generadora'!L31</f>
        <v>68</v>
      </c>
      <c r="L34" s="287">
        <f>'T. Generadora'!M31</f>
        <v>2</v>
      </c>
      <c r="M34" s="288">
        <f>'T. Generadora'!N31</f>
        <v>2</v>
      </c>
      <c r="N34" s="287">
        <f>'T. Generadora'!T31</f>
        <v>1</v>
      </c>
      <c r="O34" s="287">
        <f>'T. Generadora'!O31</f>
        <v>0</v>
      </c>
      <c r="P34" s="287">
        <f>'T. Generadora'!Q31</f>
        <v>0</v>
      </c>
      <c r="Q34" s="287">
        <f>'T. Generadora'!U31</f>
        <v>0</v>
      </c>
      <c r="R34" s="287">
        <f>'T. Generadora'!V31</f>
        <v>0</v>
      </c>
      <c r="S34" s="289">
        <f>+'Listas de precios Fase 1'!V33</f>
        <v>2997000</v>
      </c>
      <c r="T34" s="289">
        <f>+'Listas de precios Fase 1'!W33</f>
        <v>44073.529411764706</v>
      </c>
      <c r="U34" s="285" t="str">
        <f>'Control Ventas'!D30</f>
        <v>X Vender</v>
      </c>
    </row>
    <row r="35" spans="1:21" ht="14.25" customHeight="1" x14ac:dyDescent="0.35">
      <c r="A35" s="285">
        <f>'T. Generadora'!A32</f>
        <v>30</v>
      </c>
      <c r="B35" s="285">
        <f>'T. Generadora'!B32</f>
        <v>506</v>
      </c>
      <c r="C35" s="285">
        <f>+'T. Generadora'!C32</f>
        <v>1</v>
      </c>
      <c r="D35" s="285" t="str">
        <f>'T. Generadora'!D32</f>
        <v>Madison</v>
      </c>
      <c r="E35" s="285">
        <f>'T. Generadora'!E32</f>
        <v>5</v>
      </c>
      <c r="F35" s="286" t="str">
        <f>'T. Generadora'!G32</f>
        <v>6 M</v>
      </c>
      <c r="G35" s="286">
        <f>'T. Generadora'!H32</f>
        <v>52</v>
      </c>
      <c r="H35" s="286">
        <f>'T. Generadora'!I32</f>
        <v>7</v>
      </c>
      <c r="I35" s="286">
        <f>'T. Generadora'!J32</f>
        <v>0</v>
      </c>
      <c r="J35" s="286">
        <f>+'T. Generadora'!K32</f>
        <v>0</v>
      </c>
      <c r="K35" s="287">
        <f>'T. Generadora'!L32</f>
        <v>59</v>
      </c>
      <c r="L35" s="287">
        <f>'T. Generadora'!M32</f>
        <v>2</v>
      </c>
      <c r="M35" s="288">
        <f>'T. Generadora'!N32</f>
        <v>2</v>
      </c>
      <c r="N35" s="287">
        <f>'T. Generadora'!T32</f>
        <v>1</v>
      </c>
      <c r="O35" s="287">
        <f>'T. Generadora'!O32</f>
        <v>0</v>
      </c>
      <c r="P35" s="287">
        <f>'T. Generadora'!Q32</f>
        <v>0</v>
      </c>
      <c r="Q35" s="287">
        <f>'T. Generadora'!U32</f>
        <v>0</v>
      </c>
      <c r="R35" s="287">
        <f>'T. Generadora'!V32</f>
        <v>0</v>
      </c>
      <c r="S35" s="289">
        <f>+'Listas de precios Fase 1'!V34</f>
        <v>2870000</v>
      </c>
      <c r="T35" s="289">
        <f>+'Listas de precios Fase 1'!W34</f>
        <v>48644.067796610172</v>
      </c>
      <c r="U35" s="285" t="str">
        <f>'Control Ventas'!D31</f>
        <v>X Vender</v>
      </c>
    </row>
    <row r="36" spans="1:21" ht="14.25" customHeight="1" x14ac:dyDescent="0.35">
      <c r="A36" s="285">
        <f>'T. Generadora'!A33</f>
        <v>31</v>
      </c>
      <c r="B36" s="285">
        <f>'T. Generadora'!B33</f>
        <v>507</v>
      </c>
      <c r="C36" s="285">
        <f>+'T. Generadora'!C33</f>
        <v>1</v>
      </c>
      <c r="D36" s="285" t="str">
        <f>'T. Generadora'!D33</f>
        <v>Madison</v>
      </c>
      <c r="E36" s="285">
        <f>'T. Generadora'!E33</f>
        <v>5</v>
      </c>
      <c r="F36" s="286" t="str">
        <f>'T. Generadora'!G33</f>
        <v>7 M</v>
      </c>
      <c r="G36" s="286">
        <f>'T. Generadora'!H33</f>
        <v>64</v>
      </c>
      <c r="H36" s="286">
        <f>'T. Generadora'!I33</f>
        <v>7</v>
      </c>
      <c r="I36" s="286">
        <f>'T. Generadora'!J33</f>
        <v>0</v>
      </c>
      <c r="J36" s="286">
        <f>+'T. Generadora'!K33</f>
        <v>0</v>
      </c>
      <c r="K36" s="287">
        <f>'T. Generadora'!L33</f>
        <v>71</v>
      </c>
      <c r="L36" s="287">
        <f>'T. Generadora'!M33</f>
        <v>2</v>
      </c>
      <c r="M36" s="288">
        <f>'T. Generadora'!N33</f>
        <v>2</v>
      </c>
      <c r="N36" s="287">
        <f>'T. Generadora'!T33</f>
        <v>2</v>
      </c>
      <c r="O36" s="287">
        <f>'T. Generadora'!O33</f>
        <v>0</v>
      </c>
      <c r="P36" s="287">
        <f>'T. Generadora'!Q33</f>
        <v>0</v>
      </c>
      <c r="Q36" s="287">
        <f>'T. Generadora'!U33</f>
        <v>0</v>
      </c>
      <c r="R36" s="287">
        <f>'T. Generadora'!V33</f>
        <v>0</v>
      </c>
      <c r="S36" s="289">
        <f>+'Listas de precios Fase 1'!V35</f>
        <v>3240000</v>
      </c>
      <c r="T36" s="289">
        <f>+'Listas de precios Fase 1'!W35</f>
        <v>45633.802816901407</v>
      </c>
      <c r="U36" s="285" t="str">
        <f>'Control Ventas'!D32</f>
        <v>X Vender</v>
      </c>
    </row>
    <row r="37" spans="1:21" ht="14.25" customHeight="1" x14ac:dyDescent="0.35">
      <c r="A37" s="285">
        <f>'T. Generadora'!A34</f>
        <v>32</v>
      </c>
      <c r="B37" s="285">
        <f>'T. Generadora'!B34</f>
        <v>508</v>
      </c>
      <c r="C37" s="285">
        <f>+'T. Generadora'!C34</f>
        <v>1</v>
      </c>
      <c r="D37" s="285" t="str">
        <f>'T. Generadora'!D34</f>
        <v>Madison</v>
      </c>
      <c r="E37" s="285">
        <f>'T. Generadora'!E34</f>
        <v>5</v>
      </c>
      <c r="F37" s="286" t="str">
        <f>'T. Generadora'!G34</f>
        <v>8 M</v>
      </c>
      <c r="G37" s="286">
        <f>'T. Generadora'!H34</f>
        <v>34</v>
      </c>
      <c r="H37" s="286">
        <f>'T. Generadora'!I34</f>
        <v>3</v>
      </c>
      <c r="I37" s="286">
        <f>'T. Generadora'!J34</f>
        <v>0</v>
      </c>
      <c r="J37" s="286">
        <f>+'T. Generadora'!K34</f>
        <v>0</v>
      </c>
      <c r="K37" s="287">
        <f>'T. Generadora'!L34</f>
        <v>37</v>
      </c>
      <c r="L37" s="287">
        <f>'T. Generadora'!M34</f>
        <v>1</v>
      </c>
      <c r="M37" s="288">
        <f>'T. Generadora'!N34</f>
        <v>1</v>
      </c>
      <c r="N37" s="287">
        <f>'T. Generadora'!T34</f>
        <v>1</v>
      </c>
      <c r="O37" s="287">
        <f>'T. Generadora'!O34</f>
        <v>0</v>
      </c>
      <c r="P37" s="287">
        <f>'T. Generadora'!Q34</f>
        <v>0</v>
      </c>
      <c r="Q37" s="287">
        <f>'T. Generadora'!U34</f>
        <v>0</v>
      </c>
      <c r="R37" s="287">
        <f>'T. Generadora'!V34</f>
        <v>0</v>
      </c>
      <c r="S37" s="289">
        <f>+'Listas de precios Fase 1'!V36</f>
        <v>1950000</v>
      </c>
      <c r="T37" s="289">
        <f>+'Listas de precios Fase 1'!W36</f>
        <v>52702.7027027027</v>
      </c>
      <c r="U37" s="285" t="str">
        <f>'Control Ventas'!D33</f>
        <v>X Vender</v>
      </c>
    </row>
    <row r="38" spans="1:21" ht="14.25" customHeight="1" x14ac:dyDescent="0.35">
      <c r="A38" s="285">
        <f>'T. Generadora'!A35</f>
        <v>33</v>
      </c>
      <c r="B38" s="285">
        <f>'T. Generadora'!B35</f>
        <v>601</v>
      </c>
      <c r="C38" s="285">
        <f>+'T. Generadora'!C35</f>
        <v>1</v>
      </c>
      <c r="D38" s="285" t="str">
        <f>'T. Generadora'!D35</f>
        <v>Madison</v>
      </c>
      <c r="E38" s="285">
        <f>'T. Generadora'!E35</f>
        <v>6</v>
      </c>
      <c r="F38" s="286" t="str">
        <f>'T. Generadora'!G35</f>
        <v>1 M</v>
      </c>
      <c r="G38" s="286">
        <f>'T. Generadora'!H35</f>
        <v>30</v>
      </c>
      <c r="H38" s="286">
        <f>'T. Generadora'!I35</f>
        <v>5</v>
      </c>
      <c r="I38" s="286">
        <f>'T. Generadora'!J35</f>
        <v>0</v>
      </c>
      <c r="J38" s="286">
        <f>+'T. Generadora'!K35</f>
        <v>0</v>
      </c>
      <c r="K38" s="287">
        <f>'T. Generadora'!L35</f>
        <v>35</v>
      </c>
      <c r="L38" s="287">
        <f>'T. Generadora'!M35</f>
        <v>1</v>
      </c>
      <c r="M38" s="288">
        <f>'T. Generadora'!N35</f>
        <v>1</v>
      </c>
      <c r="N38" s="287">
        <f>'T. Generadora'!T35</f>
        <v>1</v>
      </c>
      <c r="O38" s="287">
        <f>'T. Generadora'!O35</f>
        <v>0</v>
      </c>
      <c r="P38" s="287">
        <f>'T. Generadora'!Q35</f>
        <v>0</v>
      </c>
      <c r="Q38" s="287">
        <f>'T. Generadora'!U35</f>
        <v>0</v>
      </c>
      <c r="R38" s="287">
        <f>'T. Generadora'!V35</f>
        <v>0</v>
      </c>
      <c r="S38" s="289">
        <f>+'Listas de precios Fase 1'!V37</f>
        <v>1860000</v>
      </c>
      <c r="T38" s="289">
        <f>+'Listas de precios Fase 1'!W37</f>
        <v>53142.857142857145</v>
      </c>
      <c r="U38" s="285" t="str">
        <f>'Control Ventas'!D34</f>
        <v>X Vender</v>
      </c>
    </row>
    <row r="39" spans="1:21" ht="14.25" customHeight="1" x14ac:dyDescent="0.35">
      <c r="A39" s="285">
        <f>'T. Generadora'!A36</f>
        <v>34</v>
      </c>
      <c r="B39" s="285">
        <f>'T. Generadora'!B36</f>
        <v>602</v>
      </c>
      <c r="C39" s="285">
        <f>+'T. Generadora'!C36</f>
        <v>1</v>
      </c>
      <c r="D39" s="285" t="str">
        <f>'T. Generadora'!D36</f>
        <v>Madison</v>
      </c>
      <c r="E39" s="285">
        <f>'T. Generadora'!E36</f>
        <v>6</v>
      </c>
      <c r="F39" s="286" t="str">
        <f>'T. Generadora'!G36</f>
        <v>2 M</v>
      </c>
      <c r="G39" s="286">
        <f>'T. Generadora'!H36</f>
        <v>59</v>
      </c>
      <c r="H39" s="286">
        <f>'T. Generadora'!I36</f>
        <v>8</v>
      </c>
      <c r="I39" s="286">
        <f>'T. Generadora'!J36</f>
        <v>0</v>
      </c>
      <c r="J39" s="286">
        <f>+'T. Generadora'!K36</f>
        <v>0</v>
      </c>
      <c r="K39" s="287">
        <f>'T. Generadora'!L36</f>
        <v>67</v>
      </c>
      <c r="L39" s="287">
        <f>'T. Generadora'!M36</f>
        <v>2</v>
      </c>
      <c r="M39" s="288">
        <f>'T. Generadora'!N36</f>
        <v>2</v>
      </c>
      <c r="N39" s="287">
        <f>'T. Generadora'!T36</f>
        <v>1</v>
      </c>
      <c r="O39" s="287">
        <f>'T. Generadora'!O36</f>
        <v>0</v>
      </c>
      <c r="P39" s="287">
        <f>'T. Generadora'!Q36</f>
        <v>0</v>
      </c>
      <c r="Q39" s="287">
        <f>'T. Generadora'!U36</f>
        <v>0</v>
      </c>
      <c r="R39" s="287">
        <f>'T. Generadora'!V36</f>
        <v>0</v>
      </c>
      <c r="S39" s="289">
        <f>+'Listas de precios Fase 1'!V38</f>
        <v>2997000</v>
      </c>
      <c r="T39" s="289">
        <f>+'Listas de precios Fase 1'!W38</f>
        <v>44731.343283582093</v>
      </c>
      <c r="U39" s="285" t="str">
        <f>'Control Ventas'!D35</f>
        <v>X Vender</v>
      </c>
    </row>
    <row r="40" spans="1:21" ht="14.25" customHeight="1" x14ac:dyDescent="0.35">
      <c r="A40" s="285">
        <f>'T. Generadora'!A37</f>
        <v>35</v>
      </c>
      <c r="B40" s="285">
        <f>'T. Generadora'!B37</f>
        <v>603</v>
      </c>
      <c r="C40" s="285">
        <f>+'T. Generadora'!C37</f>
        <v>1</v>
      </c>
      <c r="D40" s="285" t="str">
        <f>'T. Generadora'!D37</f>
        <v>Madison</v>
      </c>
      <c r="E40" s="285">
        <f>'T. Generadora'!E37</f>
        <v>6</v>
      </c>
      <c r="F40" s="286" t="str">
        <f>'T. Generadora'!G37</f>
        <v>3 M</v>
      </c>
      <c r="G40" s="286">
        <f>'T. Generadora'!H37</f>
        <v>57</v>
      </c>
      <c r="H40" s="286">
        <f>'T. Generadora'!I37</f>
        <v>7</v>
      </c>
      <c r="I40" s="286">
        <f>'T. Generadora'!J37</f>
        <v>0</v>
      </c>
      <c r="J40" s="286">
        <f>+'T. Generadora'!K37</f>
        <v>0</v>
      </c>
      <c r="K40" s="287">
        <f>'T. Generadora'!L37</f>
        <v>64</v>
      </c>
      <c r="L40" s="287">
        <f>'T. Generadora'!M37</f>
        <v>2</v>
      </c>
      <c r="M40" s="288">
        <f>'T. Generadora'!N37</f>
        <v>2</v>
      </c>
      <c r="N40" s="287">
        <f>'T. Generadora'!T37</f>
        <v>1</v>
      </c>
      <c r="O40" s="287">
        <f>'T. Generadora'!O37</f>
        <v>0</v>
      </c>
      <c r="P40" s="287">
        <f>'T. Generadora'!Q37</f>
        <v>0</v>
      </c>
      <c r="Q40" s="287">
        <f>'T. Generadora'!U37</f>
        <v>0</v>
      </c>
      <c r="R40" s="287">
        <f>'T. Generadora'!V37</f>
        <v>0</v>
      </c>
      <c r="S40" s="289">
        <f>+'Listas de precios Fase 1'!V39</f>
        <v>2995000</v>
      </c>
      <c r="T40" s="289">
        <f>+'Listas de precios Fase 1'!W39</f>
        <v>46796.875</v>
      </c>
      <c r="U40" s="285" t="str">
        <f>'Control Ventas'!D36</f>
        <v>X Vender</v>
      </c>
    </row>
    <row r="41" spans="1:21" ht="14.25" customHeight="1" x14ac:dyDescent="0.35">
      <c r="A41" s="285">
        <f>'T. Generadora'!A38</f>
        <v>36</v>
      </c>
      <c r="B41" s="285">
        <f>'T. Generadora'!B38</f>
        <v>604</v>
      </c>
      <c r="C41" s="285">
        <f>+'T. Generadora'!C38</f>
        <v>1</v>
      </c>
      <c r="D41" s="285" t="str">
        <f>'T. Generadora'!D38</f>
        <v>Madison</v>
      </c>
      <c r="E41" s="285">
        <f>'T. Generadora'!E38</f>
        <v>6</v>
      </c>
      <c r="F41" s="286" t="str">
        <f>'T. Generadora'!G38</f>
        <v>4 M</v>
      </c>
      <c r="G41" s="286">
        <f>'T. Generadora'!H38</f>
        <v>59</v>
      </c>
      <c r="H41" s="286">
        <f>'T. Generadora'!I38</f>
        <v>13</v>
      </c>
      <c r="I41" s="286">
        <f>'T. Generadora'!J38</f>
        <v>0</v>
      </c>
      <c r="J41" s="286">
        <f>+'T. Generadora'!K38</f>
        <v>0</v>
      </c>
      <c r="K41" s="287">
        <f>'T. Generadora'!L38</f>
        <v>72</v>
      </c>
      <c r="L41" s="287">
        <f>'T. Generadora'!M38</f>
        <v>2</v>
      </c>
      <c r="M41" s="288">
        <f>'T. Generadora'!N38</f>
        <v>2</v>
      </c>
      <c r="N41" s="287">
        <f>'T. Generadora'!T38</f>
        <v>2</v>
      </c>
      <c r="O41" s="287">
        <f>'T. Generadora'!O38</f>
        <v>0</v>
      </c>
      <c r="P41" s="287">
        <f>'T. Generadora'!Q38</f>
        <v>0</v>
      </c>
      <c r="Q41" s="287">
        <f>'T. Generadora'!U38</f>
        <v>0</v>
      </c>
      <c r="R41" s="287">
        <f>'T. Generadora'!V38</f>
        <v>0</v>
      </c>
      <c r="S41" s="289">
        <f>+'Listas de precios Fase 1'!V40</f>
        <v>3290000</v>
      </c>
      <c r="T41" s="289">
        <f>+'Listas de precios Fase 1'!W40</f>
        <v>45694.444444444445</v>
      </c>
      <c r="U41" s="285" t="str">
        <f>'Control Ventas'!D37</f>
        <v>X Vender</v>
      </c>
    </row>
    <row r="42" spans="1:21" ht="14.25" customHeight="1" x14ac:dyDescent="0.35">
      <c r="A42" s="285">
        <f>'T. Generadora'!A39</f>
        <v>37</v>
      </c>
      <c r="B42" s="285">
        <f>'T. Generadora'!B39</f>
        <v>605</v>
      </c>
      <c r="C42" s="285">
        <f>+'T. Generadora'!C39</f>
        <v>1</v>
      </c>
      <c r="D42" s="285" t="str">
        <f>'T. Generadora'!D39</f>
        <v>Madison</v>
      </c>
      <c r="E42" s="285">
        <f>'T. Generadora'!E39</f>
        <v>6</v>
      </c>
      <c r="F42" s="286" t="str">
        <f>'T. Generadora'!G39</f>
        <v>5 M</v>
      </c>
      <c r="G42" s="286">
        <f>'T. Generadora'!H39</f>
        <v>56</v>
      </c>
      <c r="H42" s="286">
        <f>'T. Generadora'!I39</f>
        <v>12</v>
      </c>
      <c r="I42" s="286">
        <f>'T. Generadora'!J39</f>
        <v>0</v>
      </c>
      <c r="J42" s="286">
        <f>+'T. Generadora'!K39</f>
        <v>0</v>
      </c>
      <c r="K42" s="287">
        <f>'T. Generadora'!L39</f>
        <v>68</v>
      </c>
      <c r="L42" s="287">
        <f>'T. Generadora'!M39</f>
        <v>2</v>
      </c>
      <c r="M42" s="288">
        <f>'T. Generadora'!N39</f>
        <v>2</v>
      </c>
      <c r="N42" s="287">
        <f>'T. Generadora'!T39</f>
        <v>1</v>
      </c>
      <c r="O42" s="287">
        <f>'T. Generadora'!O39</f>
        <v>0</v>
      </c>
      <c r="P42" s="287">
        <f>'T. Generadora'!Q39</f>
        <v>0</v>
      </c>
      <c r="Q42" s="287">
        <f>'T. Generadora'!U39</f>
        <v>0</v>
      </c>
      <c r="R42" s="287">
        <f>'T. Generadora'!V39</f>
        <v>0</v>
      </c>
      <c r="S42" s="289">
        <f>+'Listas de precios Fase 1'!V41</f>
        <v>3170000</v>
      </c>
      <c r="T42" s="289">
        <f>+'Listas de precios Fase 1'!W41</f>
        <v>46617.647058823532</v>
      </c>
      <c r="U42" s="285" t="str">
        <f>'Control Ventas'!D38</f>
        <v>X Vender</v>
      </c>
    </row>
    <row r="43" spans="1:21" ht="14.25" customHeight="1" x14ac:dyDescent="0.35">
      <c r="A43" s="285">
        <f>'T. Generadora'!A40</f>
        <v>38</v>
      </c>
      <c r="B43" s="285">
        <f>'T. Generadora'!B40</f>
        <v>606</v>
      </c>
      <c r="C43" s="285">
        <f>+'T. Generadora'!C40</f>
        <v>1</v>
      </c>
      <c r="D43" s="285" t="str">
        <f>'T. Generadora'!D40</f>
        <v>Madison</v>
      </c>
      <c r="E43" s="285">
        <f>'T. Generadora'!E40</f>
        <v>6</v>
      </c>
      <c r="F43" s="286" t="str">
        <f>'T. Generadora'!G40</f>
        <v>6 M</v>
      </c>
      <c r="G43" s="286">
        <f>'T. Generadora'!H40</f>
        <v>52</v>
      </c>
      <c r="H43" s="286">
        <f>'T. Generadora'!I40</f>
        <v>7</v>
      </c>
      <c r="I43" s="286">
        <f>'T. Generadora'!J40</f>
        <v>0</v>
      </c>
      <c r="J43" s="286">
        <f>+'T. Generadora'!K40</f>
        <v>0</v>
      </c>
      <c r="K43" s="287">
        <f>'T. Generadora'!L40</f>
        <v>59</v>
      </c>
      <c r="L43" s="287">
        <f>'T. Generadora'!M40</f>
        <v>2</v>
      </c>
      <c r="M43" s="288">
        <f>'T. Generadora'!N40</f>
        <v>2</v>
      </c>
      <c r="N43" s="287">
        <f>'T. Generadora'!T40</f>
        <v>1</v>
      </c>
      <c r="O43" s="287">
        <f>'T. Generadora'!O40</f>
        <v>0</v>
      </c>
      <c r="P43" s="287">
        <f>'T. Generadora'!Q40</f>
        <v>0</v>
      </c>
      <c r="Q43" s="287">
        <f>'T. Generadora'!U40</f>
        <v>0</v>
      </c>
      <c r="R43" s="287">
        <f>'T. Generadora'!V40</f>
        <v>0</v>
      </c>
      <c r="S43" s="289">
        <f>+'Listas de precios Fase 1'!V42</f>
        <v>2890000</v>
      </c>
      <c r="T43" s="289">
        <f>+'Listas de precios Fase 1'!W42</f>
        <v>48983.050847457627</v>
      </c>
      <c r="U43" s="285" t="str">
        <f>'Control Ventas'!D39</f>
        <v>X Vender</v>
      </c>
    </row>
    <row r="44" spans="1:21" ht="14.25" customHeight="1" x14ac:dyDescent="0.35">
      <c r="A44" s="285">
        <f>'T. Generadora'!A41</f>
        <v>39</v>
      </c>
      <c r="B44" s="285">
        <f>'T. Generadora'!B41</f>
        <v>607</v>
      </c>
      <c r="C44" s="285">
        <f>+'T. Generadora'!C41</f>
        <v>1</v>
      </c>
      <c r="D44" s="285" t="str">
        <f>'T. Generadora'!D41</f>
        <v>Madison</v>
      </c>
      <c r="E44" s="285">
        <f>'T. Generadora'!E41</f>
        <v>6</v>
      </c>
      <c r="F44" s="286" t="str">
        <f>'T. Generadora'!G41</f>
        <v>7 M</v>
      </c>
      <c r="G44" s="286">
        <f>'T. Generadora'!H41</f>
        <v>64</v>
      </c>
      <c r="H44" s="286">
        <f>'T. Generadora'!I41</f>
        <v>7</v>
      </c>
      <c r="I44" s="286">
        <f>'T. Generadora'!J41</f>
        <v>0</v>
      </c>
      <c r="J44" s="286">
        <f>+'T. Generadora'!K41</f>
        <v>0</v>
      </c>
      <c r="K44" s="287">
        <f>'T. Generadora'!L41</f>
        <v>71</v>
      </c>
      <c r="L44" s="287">
        <f>'T. Generadora'!M41</f>
        <v>2</v>
      </c>
      <c r="M44" s="288">
        <f>'T. Generadora'!N41</f>
        <v>2</v>
      </c>
      <c r="N44" s="287">
        <f>'T. Generadora'!T41</f>
        <v>2</v>
      </c>
      <c r="O44" s="287">
        <f>'T. Generadora'!O41</f>
        <v>0</v>
      </c>
      <c r="P44" s="287">
        <f>'T. Generadora'!Q41</f>
        <v>0</v>
      </c>
      <c r="Q44" s="287">
        <f>'T. Generadora'!U41</f>
        <v>0</v>
      </c>
      <c r="R44" s="287">
        <f>'T. Generadora'!V41</f>
        <v>0</v>
      </c>
      <c r="S44" s="289">
        <f>+'Listas de precios Fase 1'!V43</f>
        <v>3270000</v>
      </c>
      <c r="T44" s="289">
        <f>+'Listas de precios Fase 1'!W43</f>
        <v>46056.338028169012</v>
      </c>
      <c r="U44" s="285" t="str">
        <f>'Control Ventas'!D40</f>
        <v>X Vender</v>
      </c>
    </row>
    <row r="45" spans="1:21" ht="14.25" customHeight="1" x14ac:dyDescent="0.35">
      <c r="A45" s="285">
        <f>'T. Generadora'!A42</f>
        <v>40</v>
      </c>
      <c r="B45" s="285">
        <f>'T. Generadora'!B42</f>
        <v>608</v>
      </c>
      <c r="C45" s="285">
        <f>+'T. Generadora'!C42</f>
        <v>1</v>
      </c>
      <c r="D45" s="285" t="str">
        <f>'T. Generadora'!D42</f>
        <v>Madison</v>
      </c>
      <c r="E45" s="285">
        <f>'T. Generadora'!E42</f>
        <v>6</v>
      </c>
      <c r="F45" s="286" t="str">
        <f>'T. Generadora'!G42</f>
        <v>8 M</v>
      </c>
      <c r="G45" s="286">
        <f>'T. Generadora'!H42</f>
        <v>34</v>
      </c>
      <c r="H45" s="286">
        <f>'T. Generadora'!I42</f>
        <v>3</v>
      </c>
      <c r="I45" s="286">
        <f>'T. Generadora'!J42</f>
        <v>0</v>
      </c>
      <c r="J45" s="286">
        <f>+'T. Generadora'!K42</f>
        <v>0</v>
      </c>
      <c r="K45" s="287">
        <f>'T. Generadora'!L42</f>
        <v>37</v>
      </c>
      <c r="L45" s="287">
        <f>'T. Generadora'!M42</f>
        <v>1</v>
      </c>
      <c r="M45" s="288">
        <f>'T. Generadora'!N42</f>
        <v>1</v>
      </c>
      <c r="N45" s="287">
        <f>'T. Generadora'!T42</f>
        <v>1</v>
      </c>
      <c r="O45" s="287">
        <f>'T. Generadora'!O42</f>
        <v>0</v>
      </c>
      <c r="P45" s="287">
        <f>'T. Generadora'!Q42</f>
        <v>0</v>
      </c>
      <c r="Q45" s="287">
        <f>'T. Generadora'!U42</f>
        <v>0</v>
      </c>
      <c r="R45" s="287">
        <f>'T. Generadora'!V42</f>
        <v>0</v>
      </c>
      <c r="S45" s="289">
        <f>+'Listas de precios Fase 1'!V44</f>
        <v>1970000</v>
      </c>
      <c r="T45" s="289">
        <f>+'Listas de precios Fase 1'!W44</f>
        <v>53243.24324324324</v>
      </c>
      <c r="U45" s="285" t="str">
        <f>'Control Ventas'!D41</f>
        <v>X Vender</v>
      </c>
    </row>
    <row r="46" spans="1:21" ht="14.25" customHeight="1" x14ac:dyDescent="0.35">
      <c r="A46" s="285">
        <f>'T. Generadora'!A43</f>
        <v>41</v>
      </c>
      <c r="B46" s="285">
        <f>'T. Generadora'!B43</f>
        <v>701</v>
      </c>
      <c r="C46" s="285">
        <f>+'T. Generadora'!C43</f>
        <v>1</v>
      </c>
      <c r="D46" s="285" t="str">
        <f>'T. Generadora'!D43</f>
        <v>Madison</v>
      </c>
      <c r="E46" s="285">
        <f>'T. Generadora'!E43</f>
        <v>7</v>
      </c>
      <c r="F46" s="286" t="str">
        <f>'T. Generadora'!G43</f>
        <v>1 M</v>
      </c>
      <c r="G46" s="286">
        <f>'T. Generadora'!H43</f>
        <v>30</v>
      </c>
      <c r="H46" s="286">
        <f>'T. Generadora'!I43</f>
        <v>5</v>
      </c>
      <c r="I46" s="286">
        <f>'T. Generadora'!J43</f>
        <v>0</v>
      </c>
      <c r="J46" s="286">
        <f>+'T. Generadora'!K43</f>
        <v>0</v>
      </c>
      <c r="K46" s="287">
        <f>'T. Generadora'!L43</f>
        <v>35</v>
      </c>
      <c r="L46" s="287">
        <f>'T. Generadora'!M43</f>
        <v>1</v>
      </c>
      <c r="M46" s="288">
        <f>'T. Generadora'!N43</f>
        <v>1</v>
      </c>
      <c r="N46" s="287">
        <f>'T. Generadora'!T43</f>
        <v>1</v>
      </c>
      <c r="O46" s="287">
        <f>'T. Generadora'!O43</f>
        <v>0</v>
      </c>
      <c r="P46" s="287">
        <f>'T. Generadora'!Q43</f>
        <v>0</v>
      </c>
      <c r="Q46" s="287">
        <f>'T. Generadora'!U43</f>
        <v>0</v>
      </c>
      <c r="R46" s="287">
        <f>'T. Generadora'!V43</f>
        <v>0</v>
      </c>
      <c r="S46" s="289">
        <f>+'Listas de precios Fase 1'!V45</f>
        <v>1870000</v>
      </c>
      <c r="T46" s="289">
        <f>+'Listas de precios Fase 1'!W45</f>
        <v>53428.571428571428</v>
      </c>
      <c r="U46" s="285" t="str">
        <f>'Control Ventas'!D42</f>
        <v>X Vender</v>
      </c>
    </row>
    <row r="47" spans="1:21" ht="14.25" customHeight="1" x14ac:dyDescent="0.35">
      <c r="A47" s="285">
        <f>'T. Generadora'!A44</f>
        <v>42</v>
      </c>
      <c r="B47" s="285">
        <f>'T. Generadora'!B44</f>
        <v>702</v>
      </c>
      <c r="C47" s="285">
        <f>+'T. Generadora'!C44</f>
        <v>1</v>
      </c>
      <c r="D47" s="285" t="str">
        <f>'T. Generadora'!D44</f>
        <v>Madison</v>
      </c>
      <c r="E47" s="285">
        <f>'T. Generadora'!E44</f>
        <v>7</v>
      </c>
      <c r="F47" s="286" t="str">
        <f>'T. Generadora'!G44</f>
        <v>2 M</v>
      </c>
      <c r="G47" s="286">
        <f>'T. Generadora'!H44</f>
        <v>59</v>
      </c>
      <c r="H47" s="286">
        <f>'T. Generadora'!I44</f>
        <v>8</v>
      </c>
      <c r="I47" s="286">
        <f>'T. Generadora'!J44</f>
        <v>0</v>
      </c>
      <c r="J47" s="286">
        <f>+'T. Generadora'!K44</f>
        <v>0</v>
      </c>
      <c r="K47" s="287">
        <f>'T. Generadora'!L44</f>
        <v>67</v>
      </c>
      <c r="L47" s="287">
        <f>'T. Generadora'!M44</f>
        <v>2</v>
      </c>
      <c r="M47" s="288">
        <f>'T. Generadora'!N44</f>
        <v>2</v>
      </c>
      <c r="N47" s="287">
        <f>'T. Generadora'!T44</f>
        <v>1</v>
      </c>
      <c r="O47" s="287">
        <f>'T. Generadora'!O44</f>
        <v>0</v>
      </c>
      <c r="P47" s="287">
        <f>'T. Generadora'!Q44</f>
        <v>0</v>
      </c>
      <c r="Q47" s="287">
        <f>'T. Generadora'!U44</f>
        <v>0</v>
      </c>
      <c r="R47" s="287">
        <f>'T. Generadora'!V44</f>
        <v>0</v>
      </c>
      <c r="S47" s="289">
        <f>+'Listas de precios Fase 1'!V46</f>
        <v>3170000</v>
      </c>
      <c r="T47" s="289">
        <f>+'Listas de precios Fase 1'!W46</f>
        <v>47313.432835820895</v>
      </c>
      <c r="U47" s="285" t="str">
        <f>'Control Ventas'!D43</f>
        <v>X Vender</v>
      </c>
    </row>
    <row r="48" spans="1:21" ht="14.25" customHeight="1" x14ac:dyDescent="0.35">
      <c r="A48" s="285">
        <f>'T. Generadora'!A45</f>
        <v>43</v>
      </c>
      <c r="B48" s="285">
        <f>'T. Generadora'!B45</f>
        <v>703</v>
      </c>
      <c r="C48" s="285">
        <f>+'T. Generadora'!C45</f>
        <v>1</v>
      </c>
      <c r="D48" s="285" t="str">
        <f>'T. Generadora'!D45</f>
        <v>Madison</v>
      </c>
      <c r="E48" s="285">
        <f>'T. Generadora'!E45</f>
        <v>7</v>
      </c>
      <c r="F48" s="286" t="str">
        <f>'T. Generadora'!G45</f>
        <v>3 M</v>
      </c>
      <c r="G48" s="286">
        <f>'T. Generadora'!H45</f>
        <v>57</v>
      </c>
      <c r="H48" s="286">
        <f>'T. Generadora'!I45</f>
        <v>7</v>
      </c>
      <c r="I48" s="286">
        <f>'T. Generadora'!J45</f>
        <v>0</v>
      </c>
      <c r="J48" s="286">
        <f>+'T. Generadora'!K45</f>
        <v>0</v>
      </c>
      <c r="K48" s="287">
        <f>'T. Generadora'!L45</f>
        <v>64</v>
      </c>
      <c r="L48" s="287">
        <f>'T. Generadora'!M45</f>
        <v>2</v>
      </c>
      <c r="M48" s="288">
        <f>'T. Generadora'!N45</f>
        <v>2</v>
      </c>
      <c r="N48" s="287">
        <f>'T. Generadora'!T45</f>
        <v>1</v>
      </c>
      <c r="O48" s="287">
        <f>'T. Generadora'!O45</f>
        <v>0</v>
      </c>
      <c r="P48" s="287">
        <f>'T. Generadora'!Q45</f>
        <v>0</v>
      </c>
      <c r="Q48" s="287">
        <f>'T. Generadora'!U45</f>
        <v>0</v>
      </c>
      <c r="R48" s="287">
        <f>'T. Generadora'!V45</f>
        <v>0</v>
      </c>
      <c r="S48" s="289">
        <f>+'Listas de precios Fase 1'!V47</f>
        <v>2996000</v>
      </c>
      <c r="T48" s="289">
        <f>+'Listas de precios Fase 1'!W47</f>
        <v>46812.5</v>
      </c>
      <c r="U48" s="285" t="str">
        <f>'Control Ventas'!D44</f>
        <v>X Vender</v>
      </c>
    </row>
    <row r="49" spans="1:21" ht="14.25" customHeight="1" x14ac:dyDescent="0.35">
      <c r="A49" s="285">
        <f>'T. Generadora'!A46</f>
        <v>44</v>
      </c>
      <c r="B49" s="285">
        <f>'T. Generadora'!B46</f>
        <v>704</v>
      </c>
      <c r="C49" s="285">
        <f>+'T. Generadora'!C46</f>
        <v>1</v>
      </c>
      <c r="D49" s="285" t="str">
        <f>'T. Generadora'!D46</f>
        <v>Madison</v>
      </c>
      <c r="E49" s="285">
        <f>'T. Generadora'!E46</f>
        <v>7</v>
      </c>
      <c r="F49" s="286" t="str">
        <f>'T. Generadora'!G46</f>
        <v>4 M</v>
      </c>
      <c r="G49" s="286">
        <f>'T. Generadora'!H46</f>
        <v>56</v>
      </c>
      <c r="H49" s="286">
        <f>'T. Generadora'!I46</f>
        <v>4</v>
      </c>
      <c r="I49" s="286">
        <f>'T. Generadora'!J46</f>
        <v>0</v>
      </c>
      <c r="J49" s="286">
        <f>+'T. Generadora'!K46</f>
        <v>0</v>
      </c>
      <c r="K49" s="287">
        <f>'T. Generadora'!L46</f>
        <v>60</v>
      </c>
      <c r="L49" s="287">
        <f>'T. Generadora'!M46</f>
        <v>2</v>
      </c>
      <c r="M49" s="288">
        <f>'T. Generadora'!N46</f>
        <v>2</v>
      </c>
      <c r="N49" s="287">
        <f>'T. Generadora'!T46</f>
        <v>1</v>
      </c>
      <c r="O49" s="287">
        <f>'T. Generadora'!O46</f>
        <v>0</v>
      </c>
      <c r="P49" s="287">
        <f>'T. Generadora'!Q46</f>
        <v>0</v>
      </c>
      <c r="Q49" s="287">
        <f>'T. Generadora'!U46</f>
        <v>0</v>
      </c>
      <c r="R49" s="287">
        <f>'T. Generadora'!V46</f>
        <v>0</v>
      </c>
      <c r="S49" s="289">
        <f>+'Listas de precios Fase 1'!V48</f>
        <v>2800000</v>
      </c>
      <c r="T49" s="289">
        <f>+'Listas de precios Fase 1'!W48</f>
        <v>46666.666666666664</v>
      </c>
      <c r="U49" s="285" t="str">
        <f>'Control Ventas'!D45</f>
        <v>X Vender</v>
      </c>
    </row>
    <row r="50" spans="1:21" ht="14.25" customHeight="1" x14ac:dyDescent="0.35">
      <c r="A50" s="285">
        <f>'T. Generadora'!A47</f>
        <v>45</v>
      </c>
      <c r="B50" s="285">
        <f>'T. Generadora'!B47</f>
        <v>705</v>
      </c>
      <c r="C50" s="285">
        <f>+'T. Generadora'!C47</f>
        <v>1</v>
      </c>
      <c r="D50" s="285" t="str">
        <f>'T. Generadora'!D47</f>
        <v>Madison</v>
      </c>
      <c r="E50" s="285">
        <f>'T. Generadora'!E47</f>
        <v>7</v>
      </c>
      <c r="F50" s="286" t="str">
        <f>'T. Generadora'!G47</f>
        <v>5 M</v>
      </c>
      <c r="G50" s="286">
        <f>'T. Generadora'!H47</f>
        <v>56</v>
      </c>
      <c r="H50" s="286">
        <f>'T. Generadora'!I47</f>
        <v>12</v>
      </c>
      <c r="I50" s="286">
        <f>'T. Generadora'!J47</f>
        <v>0</v>
      </c>
      <c r="J50" s="286">
        <f>+'T. Generadora'!K47</f>
        <v>0</v>
      </c>
      <c r="K50" s="287">
        <f>'T. Generadora'!L47</f>
        <v>68</v>
      </c>
      <c r="L50" s="287">
        <f>'T. Generadora'!M47</f>
        <v>2</v>
      </c>
      <c r="M50" s="288">
        <f>'T. Generadora'!N47</f>
        <v>2</v>
      </c>
      <c r="N50" s="287">
        <f>'T. Generadora'!T47</f>
        <v>1</v>
      </c>
      <c r="O50" s="287">
        <f>'T. Generadora'!O47</f>
        <v>0</v>
      </c>
      <c r="P50" s="287">
        <f>'T. Generadora'!Q47</f>
        <v>0</v>
      </c>
      <c r="Q50" s="287">
        <f>'T. Generadora'!U47</f>
        <v>0</v>
      </c>
      <c r="R50" s="287">
        <f>'T. Generadora'!V47</f>
        <v>0</v>
      </c>
      <c r="S50" s="289">
        <f>+'Listas de precios Fase 1'!V49</f>
        <v>3210000</v>
      </c>
      <c r="T50" s="289">
        <f>+'Listas de precios Fase 1'!W49</f>
        <v>47205.882352941175</v>
      </c>
      <c r="U50" s="285" t="str">
        <f>'Control Ventas'!D46</f>
        <v>X Vender</v>
      </c>
    </row>
    <row r="51" spans="1:21" ht="14.25" customHeight="1" x14ac:dyDescent="0.35">
      <c r="A51" s="285">
        <f>'T. Generadora'!A48</f>
        <v>46</v>
      </c>
      <c r="B51" s="285">
        <f>'T. Generadora'!B48</f>
        <v>706</v>
      </c>
      <c r="C51" s="285">
        <f>+'T. Generadora'!C48</f>
        <v>1</v>
      </c>
      <c r="D51" s="285" t="str">
        <f>'T. Generadora'!D48</f>
        <v>Madison</v>
      </c>
      <c r="E51" s="285">
        <f>'T. Generadora'!E48</f>
        <v>7</v>
      </c>
      <c r="F51" s="286" t="str">
        <f>'T. Generadora'!G48</f>
        <v>6 M</v>
      </c>
      <c r="G51" s="286">
        <f>'T. Generadora'!H48</f>
        <v>52</v>
      </c>
      <c r="H51" s="286">
        <f>'T. Generadora'!I48</f>
        <v>7</v>
      </c>
      <c r="I51" s="286">
        <f>'T. Generadora'!J48</f>
        <v>0</v>
      </c>
      <c r="J51" s="286">
        <f>+'T. Generadora'!K48</f>
        <v>0</v>
      </c>
      <c r="K51" s="287">
        <f>'T. Generadora'!L48</f>
        <v>59</v>
      </c>
      <c r="L51" s="287">
        <f>'T. Generadora'!M48</f>
        <v>2</v>
      </c>
      <c r="M51" s="288">
        <f>'T. Generadora'!N48</f>
        <v>2</v>
      </c>
      <c r="N51" s="287">
        <f>'T. Generadora'!T48</f>
        <v>1</v>
      </c>
      <c r="O51" s="287">
        <f>'T. Generadora'!O48</f>
        <v>0</v>
      </c>
      <c r="P51" s="287">
        <f>'T. Generadora'!Q48</f>
        <v>0</v>
      </c>
      <c r="Q51" s="287">
        <f>'T. Generadora'!U48</f>
        <v>0</v>
      </c>
      <c r="R51" s="287">
        <f>'T. Generadora'!V48</f>
        <v>0</v>
      </c>
      <c r="S51" s="289">
        <f>+'Listas de precios Fase 1'!V50</f>
        <v>2920000</v>
      </c>
      <c r="T51" s="289">
        <f>+'Listas de precios Fase 1'!W50</f>
        <v>49491.52542372881</v>
      </c>
      <c r="U51" s="285" t="str">
        <f>'Control Ventas'!D47</f>
        <v>X Vender</v>
      </c>
    </row>
    <row r="52" spans="1:21" ht="14.25" customHeight="1" x14ac:dyDescent="0.35">
      <c r="A52" s="285">
        <f>'T. Generadora'!A49</f>
        <v>47</v>
      </c>
      <c r="B52" s="285">
        <f>'T. Generadora'!B49</f>
        <v>707</v>
      </c>
      <c r="C52" s="285">
        <f>+'T. Generadora'!C49</f>
        <v>1</v>
      </c>
      <c r="D52" s="285" t="str">
        <f>'T. Generadora'!D49</f>
        <v>Madison</v>
      </c>
      <c r="E52" s="285">
        <f>'T. Generadora'!E49</f>
        <v>7</v>
      </c>
      <c r="F52" s="286" t="str">
        <f>'T. Generadora'!G49</f>
        <v>7 M</v>
      </c>
      <c r="G52" s="286">
        <f>'T. Generadora'!H49</f>
        <v>64</v>
      </c>
      <c r="H52" s="286">
        <f>'T. Generadora'!I49</f>
        <v>7</v>
      </c>
      <c r="I52" s="286">
        <f>'T. Generadora'!J49</f>
        <v>0</v>
      </c>
      <c r="J52" s="286">
        <f>+'T. Generadora'!K49</f>
        <v>0</v>
      </c>
      <c r="K52" s="287">
        <f>'T. Generadora'!L49</f>
        <v>71</v>
      </c>
      <c r="L52" s="287">
        <f>'T. Generadora'!M49</f>
        <v>2</v>
      </c>
      <c r="M52" s="288">
        <f>'T. Generadora'!N49</f>
        <v>2</v>
      </c>
      <c r="N52" s="287">
        <f>'T. Generadora'!T49</f>
        <v>2</v>
      </c>
      <c r="O52" s="287">
        <f>'T. Generadora'!O49</f>
        <v>0</v>
      </c>
      <c r="P52" s="287">
        <f>'T. Generadora'!Q49</f>
        <v>0</v>
      </c>
      <c r="Q52" s="287">
        <f>'T. Generadora'!U49</f>
        <v>0</v>
      </c>
      <c r="R52" s="287">
        <f>'T. Generadora'!V49</f>
        <v>0</v>
      </c>
      <c r="S52" s="289">
        <f>+'Listas de precios Fase 1'!V51</f>
        <v>3300000</v>
      </c>
      <c r="T52" s="289">
        <f>+'Listas de precios Fase 1'!W51</f>
        <v>46478.873239436616</v>
      </c>
      <c r="U52" s="285" t="str">
        <f>'Control Ventas'!D48</f>
        <v>X Vender</v>
      </c>
    </row>
    <row r="53" spans="1:21" ht="14.25" customHeight="1" x14ac:dyDescent="0.35">
      <c r="A53" s="285">
        <f>'T. Generadora'!A50</f>
        <v>48</v>
      </c>
      <c r="B53" s="285">
        <f>'T. Generadora'!B50</f>
        <v>708</v>
      </c>
      <c r="C53" s="285">
        <f>+'T. Generadora'!C50</f>
        <v>1</v>
      </c>
      <c r="D53" s="285" t="str">
        <f>'T. Generadora'!D50</f>
        <v>Madison</v>
      </c>
      <c r="E53" s="285">
        <f>'T. Generadora'!E50</f>
        <v>7</v>
      </c>
      <c r="F53" s="286" t="str">
        <f>'T. Generadora'!G50</f>
        <v>8 M</v>
      </c>
      <c r="G53" s="286">
        <f>'T. Generadora'!H50</f>
        <v>34</v>
      </c>
      <c r="H53" s="286">
        <f>'T. Generadora'!I50</f>
        <v>3</v>
      </c>
      <c r="I53" s="286">
        <f>'T. Generadora'!J50</f>
        <v>0</v>
      </c>
      <c r="J53" s="286">
        <f>+'T. Generadora'!K50</f>
        <v>0</v>
      </c>
      <c r="K53" s="287">
        <f>'T. Generadora'!L50</f>
        <v>37</v>
      </c>
      <c r="L53" s="287">
        <f>'T. Generadora'!M50</f>
        <v>1</v>
      </c>
      <c r="M53" s="288">
        <f>'T. Generadora'!N50</f>
        <v>1</v>
      </c>
      <c r="N53" s="287">
        <f>'T. Generadora'!T50</f>
        <v>1</v>
      </c>
      <c r="O53" s="287">
        <f>'T. Generadora'!O50</f>
        <v>0</v>
      </c>
      <c r="P53" s="287">
        <f>'T. Generadora'!Q50</f>
        <v>0</v>
      </c>
      <c r="Q53" s="287">
        <f>'T. Generadora'!U50</f>
        <v>0</v>
      </c>
      <c r="R53" s="287">
        <f>'T. Generadora'!V50</f>
        <v>0</v>
      </c>
      <c r="S53" s="289">
        <f>+'Listas de precios Fase 1'!V52</f>
        <v>1980000</v>
      </c>
      <c r="T53" s="289">
        <f>+'Listas de precios Fase 1'!W52</f>
        <v>53513.513513513513</v>
      </c>
      <c r="U53" s="285" t="str">
        <f>'Control Ventas'!D49</f>
        <v>X Vender</v>
      </c>
    </row>
    <row r="54" spans="1:21" ht="14.25" customHeight="1" x14ac:dyDescent="0.35">
      <c r="A54" s="285">
        <f>'T. Generadora'!A51</f>
        <v>49</v>
      </c>
      <c r="B54" s="285">
        <f>'T. Generadora'!B51</f>
        <v>801</v>
      </c>
      <c r="C54" s="285">
        <f>+'T. Generadora'!C51</f>
        <v>1</v>
      </c>
      <c r="D54" s="285" t="str">
        <f>'T. Generadora'!D51</f>
        <v>Madison</v>
      </c>
      <c r="E54" s="285">
        <f>'T. Generadora'!E51</f>
        <v>8</v>
      </c>
      <c r="F54" s="286" t="str">
        <f>'T. Generadora'!G51</f>
        <v>1 M</v>
      </c>
      <c r="G54" s="286">
        <f>'T. Generadora'!H51</f>
        <v>30</v>
      </c>
      <c r="H54" s="286">
        <f>'T. Generadora'!I51</f>
        <v>5</v>
      </c>
      <c r="I54" s="286">
        <f>'T. Generadora'!J51</f>
        <v>0</v>
      </c>
      <c r="J54" s="286">
        <f>+'T. Generadora'!K51</f>
        <v>0</v>
      </c>
      <c r="K54" s="287">
        <f>'T. Generadora'!L51</f>
        <v>35</v>
      </c>
      <c r="L54" s="287">
        <f>'T. Generadora'!M51</f>
        <v>1</v>
      </c>
      <c r="M54" s="288">
        <f>'T. Generadora'!N51</f>
        <v>1</v>
      </c>
      <c r="N54" s="287">
        <f>'T. Generadora'!T51</f>
        <v>1</v>
      </c>
      <c r="O54" s="287">
        <f>'T. Generadora'!O51</f>
        <v>0</v>
      </c>
      <c r="P54" s="287">
        <f>'T. Generadora'!Q51</f>
        <v>0</v>
      </c>
      <c r="Q54" s="287">
        <f>'T. Generadora'!U51</f>
        <v>0</v>
      </c>
      <c r="R54" s="287">
        <f>'T. Generadora'!V51</f>
        <v>0</v>
      </c>
      <c r="S54" s="289">
        <f>+'Listas de precios Fase 1'!V53</f>
        <v>1890000</v>
      </c>
      <c r="T54" s="289">
        <f>+'Listas de precios Fase 1'!W53</f>
        <v>54000</v>
      </c>
      <c r="U54" s="285" t="str">
        <f>'Control Ventas'!D50</f>
        <v>X Vender</v>
      </c>
    </row>
    <row r="55" spans="1:21" ht="14.25" customHeight="1" x14ac:dyDescent="0.35">
      <c r="A55" s="285">
        <f>'T. Generadora'!A52</f>
        <v>50</v>
      </c>
      <c r="B55" s="285">
        <f>'T. Generadora'!B52</f>
        <v>802</v>
      </c>
      <c r="C55" s="285">
        <f>+'T. Generadora'!C52</f>
        <v>1</v>
      </c>
      <c r="D55" s="285" t="str">
        <f>'T. Generadora'!D52</f>
        <v>Madison</v>
      </c>
      <c r="E55" s="285">
        <f>'T. Generadora'!E52</f>
        <v>8</v>
      </c>
      <c r="F55" s="286" t="str">
        <f>'T. Generadora'!G52</f>
        <v>2 M</v>
      </c>
      <c r="G55" s="286">
        <f>'T. Generadora'!H52</f>
        <v>59</v>
      </c>
      <c r="H55" s="286">
        <f>'T. Generadora'!I52</f>
        <v>8</v>
      </c>
      <c r="I55" s="286">
        <f>'T. Generadora'!J52</f>
        <v>0</v>
      </c>
      <c r="J55" s="286">
        <f>+'T. Generadora'!K52</f>
        <v>0</v>
      </c>
      <c r="K55" s="287">
        <f>'T. Generadora'!L52</f>
        <v>67</v>
      </c>
      <c r="L55" s="287">
        <f>'T. Generadora'!M52</f>
        <v>2</v>
      </c>
      <c r="M55" s="288">
        <f>'T. Generadora'!N52</f>
        <v>2</v>
      </c>
      <c r="N55" s="287">
        <f>'T. Generadora'!T52</f>
        <v>1</v>
      </c>
      <c r="O55" s="287">
        <f>'T. Generadora'!O52</f>
        <v>0</v>
      </c>
      <c r="P55" s="287">
        <f>'T. Generadora'!Q52</f>
        <v>0</v>
      </c>
      <c r="Q55" s="287">
        <f>'T. Generadora'!U52</f>
        <v>0</v>
      </c>
      <c r="R55" s="287">
        <f>'T. Generadora'!V52</f>
        <v>0</v>
      </c>
      <c r="S55" s="289">
        <f>+'Listas de precios Fase 1'!V54</f>
        <v>3210000</v>
      </c>
      <c r="T55" s="289">
        <f>+'Listas de precios Fase 1'!W54</f>
        <v>47910.447761194031</v>
      </c>
      <c r="U55" s="285" t="str">
        <f>'Control Ventas'!D51</f>
        <v>X Vender</v>
      </c>
    </row>
    <row r="56" spans="1:21" ht="14.25" customHeight="1" x14ac:dyDescent="0.35">
      <c r="A56" s="285">
        <f>'T. Generadora'!A53</f>
        <v>51</v>
      </c>
      <c r="B56" s="285">
        <f>'T. Generadora'!B53</f>
        <v>803</v>
      </c>
      <c r="C56" s="285">
        <f>+'T. Generadora'!C53</f>
        <v>1</v>
      </c>
      <c r="D56" s="285" t="str">
        <f>'T. Generadora'!D53</f>
        <v>Madison</v>
      </c>
      <c r="E56" s="285">
        <f>'T. Generadora'!E53</f>
        <v>8</v>
      </c>
      <c r="F56" s="286" t="str">
        <f>'T. Generadora'!G53</f>
        <v>3 M</v>
      </c>
      <c r="G56" s="286">
        <f>'T. Generadora'!H53</f>
        <v>57</v>
      </c>
      <c r="H56" s="286">
        <f>'T. Generadora'!I53</f>
        <v>7</v>
      </c>
      <c r="I56" s="286">
        <f>'T. Generadora'!J53</f>
        <v>0</v>
      </c>
      <c r="J56" s="286">
        <f>+'T. Generadora'!K53</f>
        <v>0</v>
      </c>
      <c r="K56" s="287">
        <f>'T. Generadora'!L53</f>
        <v>64</v>
      </c>
      <c r="L56" s="287">
        <f>'T. Generadora'!M53</f>
        <v>2</v>
      </c>
      <c r="M56" s="288">
        <f>'T. Generadora'!N53</f>
        <v>2</v>
      </c>
      <c r="N56" s="287">
        <f>'T. Generadora'!T53</f>
        <v>1</v>
      </c>
      <c r="O56" s="287">
        <f>'T. Generadora'!O53</f>
        <v>0</v>
      </c>
      <c r="P56" s="287">
        <f>'T. Generadora'!Q53</f>
        <v>0</v>
      </c>
      <c r="Q56" s="287">
        <f>'T. Generadora'!U53</f>
        <v>0</v>
      </c>
      <c r="R56" s="287">
        <f>'T. Generadora'!V53</f>
        <v>0</v>
      </c>
      <c r="S56" s="289">
        <f>+'Listas de precios Fase 1'!V55</f>
        <v>2998000</v>
      </c>
      <c r="T56" s="289">
        <f>+'Listas de precios Fase 1'!W55</f>
        <v>46843.75</v>
      </c>
      <c r="U56" s="285" t="str">
        <f>'Control Ventas'!D52</f>
        <v>X Vender</v>
      </c>
    </row>
    <row r="57" spans="1:21" ht="14.25" customHeight="1" x14ac:dyDescent="0.35">
      <c r="A57" s="285">
        <f>'T. Generadora'!A54</f>
        <v>52</v>
      </c>
      <c r="B57" s="285">
        <f>'T. Generadora'!B54</f>
        <v>804</v>
      </c>
      <c r="C57" s="285">
        <f>+'T. Generadora'!C54</f>
        <v>1</v>
      </c>
      <c r="D57" s="285" t="str">
        <f>'T. Generadora'!D54</f>
        <v>Madison</v>
      </c>
      <c r="E57" s="285">
        <f>'T. Generadora'!E54</f>
        <v>8</v>
      </c>
      <c r="F57" s="286" t="str">
        <f>'T. Generadora'!G54</f>
        <v>4 M</v>
      </c>
      <c r="G57" s="286">
        <f>'T. Generadora'!H54</f>
        <v>59</v>
      </c>
      <c r="H57" s="286">
        <f>'T. Generadora'!I54</f>
        <v>13</v>
      </c>
      <c r="I57" s="286">
        <f>'T. Generadora'!J54</f>
        <v>0</v>
      </c>
      <c r="J57" s="286">
        <f>+'T. Generadora'!K54</f>
        <v>0</v>
      </c>
      <c r="K57" s="287">
        <f>'T. Generadora'!L54</f>
        <v>72</v>
      </c>
      <c r="L57" s="287">
        <f>'T. Generadora'!M54</f>
        <v>2</v>
      </c>
      <c r="M57" s="288">
        <f>'T. Generadora'!N54</f>
        <v>2</v>
      </c>
      <c r="N57" s="287">
        <f>'T. Generadora'!T54</f>
        <v>2</v>
      </c>
      <c r="O57" s="287">
        <f>'T. Generadora'!O54</f>
        <v>0</v>
      </c>
      <c r="P57" s="287">
        <f>'T. Generadora'!Q54</f>
        <v>0</v>
      </c>
      <c r="Q57" s="287">
        <f>'T. Generadora'!U54</f>
        <v>0</v>
      </c>
      <c r="R57" s="287">
        <f>'T. Generadora'!V54</f>
        <v>0</v>
      </c>
      <c r="S57" s="289">
        <f>+'Listas de precios Fase 1'!V56</f>
        <v>3350000</v>
      </c>
      <c r="T57" s="289">
        <f>+'Listas de precios Fase 1'!W56</f>
        <v>46527.777777777781</v>
      </c>
      <c r="U57" s="285" t="str">
        <f>'Control Ventas'!D53</f>
        <v>X Vender</v>
      </c>
    </row>
    <row r="58" spans="1:21" ht="14.25" customHeight="1" x14ac:dyDescent="0.35">
      <c r="A58" s="285">
        <f>'T. Generadora'!A55</f>
        <v>53</v>
      </c>
      <c r="B58" s="285">
        <f>'T. Generadora'!B55</f>
        <v>805</v>
      </c>
      <c r="C58" s="285">
        <f>+'T. Generadora'!C55</f>
        <v>1</v>
      </c>
      <c r="D58" s="285" t="str">
        <f>'T. Generadora'!D55</f>
        <v>Madison</v>
      </c>
      <c r="E58" s="285">
        <f>'T. Generadora'!E55</f>
        <v>8</v>
      </c>
      <c r="F58" s="286" t="str">
        <f>'T. Generadora'!G55</f>
        <v>5 M</v>
      </c>
      <c r="G58" s="286">
        <f>'T. Generadora'!H55</f>
        <v>56</v>
      </c>
      <c r="H58" s="286">
        <f>'T. Generadora'!I55</f>
        <v>12</v>
      </c>
      <c r="I58" s="286">
        <f>'T. Generadora'!J55</f>
        <v>0</v>
      </c>
      <c r="J58" s="286">
        <f>+'T. Generadora'!K55</f>
        <v>0</v>
      </c>
      <c r="K58" s="287">
        <f>'T. Generadora'!L55</f>
        <v>68</v>
      </c>
      <c r="L58" s="287">
        <f>'T. Generadora'!M55</f>
        <v>2</v>
      </c>
      <c r="M58" s="288">
        <f>'T. Generadora'!N55</f>
        <v>2</v>
      </c>
      <c r="N58" s="287">
        <f>'T. Generadora'!T55</f>
        <v>1</v>
      </c>
      <c r="O58" s="287">
        <f>'T. Generadora'!O55</f>
        <v>0</v>
      </c>
      <c r="P58" s="287">
        <f>'T. Generadora'!Q55</f>
        <v>0</v>
      </c>
      <c r="Q58" s="287">
        <f>'T. Generadora'!U55</f>
        <v>0</v>
      </c>
      <c r="R58" s="287">
        <f>'T. Generadora'!V55</f>
        <v>0</v>
      </c>
      <c r="S58" s="289">
        <f>+'Listas de precios Fase 1'!V57</f>
        <v>3240000</v>
      </c>
      <c r="T58" s="289">
        <f>+'Listas de precios Fase 1'!W57</f>
        <v>47647.058823529413</v>
      </c>
      <c r="U58" s="285" t="str">
        <f>'Control Ventas'!D54</f>
        <v>X Vender</v>
      </c>
    </row>
    <row r="59" spans="1:21" ht="14.25" customHeight="1" x14ac:dyDescent="0.35">
      <c r="A59" s="285">
        <f>'T. Generadora'!A56</f>
        <v>54</v>
      </c>
      <c r="B59" s="285">
        <f>'T. Generadora'!B56</f>
        <v>806</v>
      </c>
      <c r="C59" s="285">
        <f>+'T. Generadora'!C56</f>
        <v>1</v>
      </c>
      <c r="D59" s="285" t="str">
        <f>'T. Generadora'!D56</f>
        <v>Madison</v>
      </c>
      <c r="E59" s="285">
        <f>'T. Generadora'!E56</f>
        <v>8</v>
      </c>
      <c r="F59" s="286" t="str">
        <f>'T. Generadora'!G56</f>
        <v>6 M</v>
      </c>
      <c r="G59" s="286">
        <f>'T. Generadora'!H56</f>
        <v>52</v>
      </c>
      <c r="H59" s="286">
        <f>'T. Generadora'!I56</f>
        <v>7</v>
      </c>
      <c r="I59" s="286">
        <f>'T. Generadora'!J56</f>
        <v>0</v>
      </c>
      <c r="J59" s="286">
        <f>+'T. Generadora'!K56</f>
        <v>0</v>
      </c>
      <c r="K59" s="287">
        <f>'T. Generadora'!L56</f>
        <v>59</v>
      </c>
      <c r="L59" s="287">
        <f>'T. Generadora'!M56</f>
        <v>2</v>
      </c>
      <c r="M59" s="288">
        <f>'T. Generadora'!N56</f>
        <v>2</v>
      </c>
      <c r="N59" s="287">
        <f>'T. Generadora'!T56</f>
        <v>1</v>
      </c>
      <c r="O59" s="287">
        <f>'T. Generadora'!O56</f>
        <v>0</v>
      </c>
      <c r="P59" s="287">
        <f>'T. Generadora'!Q56</f>
        <v>0</v>
      </c>
      <c r="Q59" s="287">
        <f>'T. Generadora'!U56</f>
        <v>0</v>
      </c>
      <c r="R59" s="287">
        <f>'T. Generadora'!V56</f>
        <v>0</v>
      </c>
      <c r="S59" s="289">
        <f>+'Listas de precios Fase 1'!V58</f>
        <v>2940000</v>
      </c>
      <c r="T59" s="289">
        <f>+'Listas de precios Fase 1'!W58</f>
        <v>49830.508474576272</v>
      </c>
      <c r="U59" s="285" t="str">
        <f>'Control Ventas'!D55</f>
        <v>X Vender</v>
      </c>
    </row>
    <row r="60" spans="1:21" ht="14.25" customHeight="1" x14ac:dyDescent="0.35">
      <c r="A60" s="285">
        <f>'T. Generadora'!A57</f>
        <v>55</v>
      </c>
      <c r="B60" s="285">
        <f>'T. Generadora'!B57</f>
        <v>807</v>
      </c>
      <c r="C60" s="285">
        <f>+'T. Generadora'!C57</f>
        <v>1</v>
      </c>
      <c r="D60" s="285" t="str">
        <f>'T. Generadora'!D57</f>
        <v>Madison</v>
      </c>
      <c r="E60" s="285">
        <f>'T. Generadora'!E57</f>
        <v>8</v>
      </c>
      <c r="F60" s="286" t="str">
        <f>'T. Generadora'!G57</f>
        <v>7 M</v>
      </c>
      <c r="G60" s="286">
        <f>'T. Generadora'!H57</f>
        <v>64</v>
      </c>
      <c r="H60" s="286">
        <f>'T. Generadora'!I57</f>
        <v>7</v>
      </c>
      <c r="I60" s="286">
        <f>'T. Generadora'!J57</f>
        <v>0</v>
      </c>
      <c r="J60" s="286">
        <f>+'T. Generadora'!K57</f>
        <v>0</v>
      </c>
      <c r="K60" s="287">
        <f>'T. Generadora'!L57</f>
        <v>71</v>
      </c>
      <c r="L60" s="287">
        <f>'T. Generadora'!M57</f>
        <v>2</v>
      </c>
      <c r="M60" s="288">
        <f>'T. Generadora'!N57</f>
        <v>2</v>
      </c>
      <c r="N60" s="287">
        <f>'T. Generadora'!T57</f>
        <v>2</v>
      </c>
      <c r="O60" s="287">
        <f>'T. Generadora'!O57</f>
        <v>0</v>
      </c>
      <c r="P60" s="287">
        <f>'T. Generadora'!Q57</f>
        <v>0</v>
      </c>
      <c r="Q60" s="287">
        <f>'T. Generadora'!U57</f>
        <v>0</v>
      </c>
      <c r="R60" s="287">
        <f>'T. Generadora'!V57</f>
        <v>0</v>
      </c>
      <c r="S60" s="289">
        <f>+'Listas de precios Fase 1'!V59</f>
        <v>3330000</v>
      </c>
      <c r="T60" s="289">
        <f>+'Listas de precios Fase 1'!W59</f>
        <v>46901.408450704228</v>
      </c>
      <c r="U60" s="285" t="str">
        <f>'Control Ventas'!D56</f>
        <v>X Vender</v>
      </c>
    </row>
    <row r="61" spans="1:21" ht="14.25" customHeight="1" x14ac:dyDescent="0.35">
      <c r="A61" s="285">
        <f>'T. Generadora'!A58</f>
        <v>56</v>
      </c>
      <c r="B61" s="285">
        <f>'T. Generadora'!B58</f>
        <v>808</v>
      </c>
      <c r="C61" s="285">
        <f>+'T. Generadora'!C58</f>
        <v>1</v>
      </c>
      <c r="D61" s="285" t="str">
        <f>'T. Generadora'!D58</f>
        <v>Madison</v>
      </c>
      <c r="E61" s="285">
        <f>'T. Generadora'!E58</f>
        <v>8</v>
      </c>
      <c r="F61" s="286" t="str">
        <f>'T. Generadora'!G58</f>
        <v>8 M</v>
      </c>
      <c r="G61" s="286">
        <f>'T. Generadora'!H58</f>
        <v>34</v>
      </c>
      <c r="H61" s="286">
        <f>'T. Generadora'!I58</f>
        <v>3</v>
      </c>
      <c r="I61" s="286">
        <f>'T. Generadora'!J58</f>
        <v>0</v>
      </c>
      <c r="J61" s="286">
        <f>+'T. Generadora'!K58</f>
        <v>0</v>
      </c>
      <c r="K61" s="287">
        <f>'T. Generadora'!L58</f>
        <v>37</v>
      </c>
      <c r="L61" s="287">
        <f>'T. Generadora'!M58</f>
        <v>1</v>
      </c>
      <c r="M61" s="288">
        <f>'T. Generadora'!N58</f>
        <v>1</v>
      </c>
      <c r="N61" s="287">
        <f>'T. Generadora'!T58</f>
        <v>1</v>
      </c>
      <c r="O61" s="287">
        <f>'T. Generadora'!O58</f>
        <v>0</v>
      </c>
      <c r="P61" s="287">
        <f>'T. Generadora'!Q58</f>
        <v>0</v>
      </c>
      <c r="Q61" s="287">
        <f>'T. Generadora'!U58</f>
        <v>0</v>
      </c>
      <c r="R61" s="287">
        <f>'T. Generadora'!V58</f>
        <v>0</v>
      </c>
      <c r="S61" s="289">
        <f>+'Listas de precios Fase 1'!V60</f>
        <v>1998000</v>
      </c>
      <c r="T61" s="289">
        <f>+'Listas de precios Fase 1'!W60</f>
        <v>54000</v>
      </c>
      <c r="U61" s="285" t="str">
        <f>'Control Ventas'!D57</f>
        <v>X Vender</v>
      </c>
    </row>
    <row r="62" spans="1:21" ht="14.25" customHeight="1" x14ac:dyDescent="0.35">
      <c r="A62" s="285">
        <f>'T. Generadora'!A59</f>
        <v>57</v>
      </c>
      <c r="B62" s="285">
        <f>'T. Generadora'!B59</f>
        <v>901</v>
      </c>
      <c r="C62" s="285">
        <f>+'T. Generadora'!C59</f>
        <v>1</v>
      </c>
      <c r="D62" s="285" t="str">
        <f>'T. Generadora'!D59</f>
        <v>Madison</v>
      </c>
      <c r="E62" s="285">
        <f>'T. Generadora'!E59</f>
        <v>9</v>
      </c>
      <c r="F62" s="286" t="str">
        <f>'T. Generadora'!G59</f>
        <v>1 M</v>
      </c>
      <c r="G62" s="286">
        <f>'T. Generadora'!H59</f>
        <v>30</v>
      </c>
      <c r="H62" s="286">
        <f>'T. Generadora'!I59</f>
        <v>5</v>
      </c>
      <c r="I62" s="286">
        <f>'T. Generadora'!J59</f>
        <v>0</v>
      </c>
      <c r="J62" s="286">
        <f>+'T. Generadora'!K59</f>
        <v>0</v>
      </c>
      <c r="K62" s="287">
        <f>'T. Generadora'!L59</f>
        <v>35</v>
      </c>
      <c r="L62" s="287">
        <f>'T. Generadora'!M59</f>
        <v>1</v>
      </c>
      <c r="M62" s="288">
        <f>'T. Generadora'!N59</f>
        <v>1</v>
      </c>
      <c r="N62" s="287">
        <f>'T. Generadora'!T59</f>
        <v>1</v>
      </c>
      <c r="O62" s="287">
        <f>'T. Generadora'!O59</f>
        <v>0</v>
      </c>
      <c r="P62" s="287">
        <f>'T. Generadora'!Q59</f>
        <v>0</v>
      </c>
      <c r="Q62" s="287">
        <f>'T. Generadora'!U59</f>
        <v>0</v>
      </c>
      <c r="R62" s="287">
        <f>'T. Generadora'!V59</f>
        <v>0</v>
      </c>
      <c r="S62" s="289">
        <f>+'Listas de precios Fase 1'!V61</f>
        <v>1910000</v>
      </c>
      <c r="T62" s="289">
        <f>+'Listas de precios Fase 1'!W61</f>
        <v>54571.428571428572</v>
      </c>
      <c r="U62" s="285" t="str">
        <f>'Control Ventas'!D58</f>
        <v>X Vender</v>
      </c>
    </row>
    <row r="63" spans="1:21" ht="14.25" customHeight="1" x14ac:dyDescent="0.35">
      <c r="A63" s="285">
        <f>'T. Generadora'!A60</f>
        <v>58</v>
      </c>
      <c r="B63" s="285">
        <f>'T. Generadora'!B60</f>
        <v>902</v>
      </c>
      <c r="C63" s="285">
        <f>+'T. Generadora'!C60</f>
        <v>1</v>
      </c>
      <c r="D63" s="285" t="str">
        <f>'T. Generadora'!D60</f>
        <v>Madison</v>
      </c>
      <c r="E63" s="285">
        <f>'T. Generadora'!E60</f>
        <v>9</v>
      </c>
      <c r="F63" s="286" t="str">
        <f>'T. Generadora'!G60</f>
        <v>2 M</v>
      </c>
      <c r="G63" s="286">
        <f>'T. Generadora'!H60</f>
        <v>59</v>
      </c>
      <c r="H63" s="286">
        <f>'T. Generadora'!I60</f>
        <v>8</v>
      </c>
      <c r="I63" s="286">
        <f>'T. Generadora'!J60</f>
        <v>0</v>
      </c>
      <c r="J63" s="286">
        <f>+'T. Generadora'!K60</f>
        <v>0</v>
      </c>
      <c r="K63" s="287">
        <f>'T. Generadora'!L60</f>
        <v>67</v>
      </c>
      <c r="L63" s="287">
        <f>'T. Generadora'!M60</f>
        <v>2</v>
      </c>
      <c r="M63" s="288">
        <f>'T. Generadora'!N60</f>
        <v>2</v>
      </c>
      <c r="N63" s="287">
        <f>'T. Generadora'!T60</f>
        <v>1</v>
      </c>
      <c r="O63" s="287">
        <f>'T. Generadora'!O60</f>
        <v>0</v>
      </c>
      <c r="P63" s="287">
        <f>'T. Generadora'!Q60</f>
        <v>0</v>
      </c>
      <c r="Q63" s="287">
        <f>'T. Generadora'!U60</f>
        <v>0</v>
      </c>
      <c r="R63" s="287">
        <f>'T. Generadora'!V60</f>
        <v>0</v>
      </c>
      <c r="S63" s="289">
        <f>+'Listas de precios Fase 1'!V62</f>
        <v>3240000</v>
      </c>
      <c r="T63" s="289">
        <f>+'Listas de precios Fase 1'!W62</f>
        <v>48358.208955223883</v>
      </c>
      <c r="U63" s="285" t="str">
        <f>'Control Ventas'!D59</f>
        <v>X Vender</v>
      </c>
    </row>
    <row r="64" spans="1:21" ht="14.25" customHeight="1" x14ac:dyDescent="0.35">
      <c r="A64" s="285">
        <f>'T. Generadora'!A61</f>
        <v>59</v>
      </c>
      <c r="B64" s="285">
        <f>'T. Generadora'!B61</f>
        <v>903</v>
      </c>
      <c r="C64" s="285">
        <f>+'T. Generadora'!C61</f>
        <v>1</v>
      </c>
      <c r="D64" s="285" t="str">
        <f>'T. Generadora'!D61</f>
        <v>Madison</v>
      </c>
      <c r="E64" s="285">
        <f>'T. Generadora'!E61</f>
        <v>9</v>
      </c>
      <c r="F64" s="286" t="str">
        <f>'T. Generadora'!G61</f>
        <v>3 M</v>
      </c>
      <c r="G64" s="286">
        <f>'T. Generadora'!H61</f>
        <v>57</v>
      </c>
      <c r="H64" s="286">
        <f>'T. Generadora'!I61</f>
        <v>7</v>
      </c>
      <c r="I64" s="286">
        <f>'T. Generadora'!J61</f>
        <v>0</v>
      </c>
      <c r="J64" s="286">
        <f>+'T. Generadora'!K61</f>
        <v>0</v>
      </c>
      <c r="K64" s="287">
        <f>'T. Generadora'!L61</f>
        <v>64</v>
      </c>
      <c r="L64" s="287">
        <f>'T. Generadora'!M61</f>
        <v>2</v>
      </c>
      <c r="M64" s="288">
        <f>'T. Generadora'!N61</f>
        <v>2</v>
      </c>
      <c r="N64" s="287">
        <f>'T. Generadora'!T61</f>
        <v>1</v>
      </c>
      <c r="O64" s="287">
        <f>'T. Generadora'!O61</f>
        <v>0</v>
      </c>
      <c r="P64" s="287">
        <f>'T. Generadora'!Q61</f>
        <v>0</v>
      </c>
      <c r="Q64" s="287">
        <f>'T. Generadora'!U61</f>
        <v>0</v>
      </c>
      <c r="R64" s="287">
        <f>'T. Generadora'!V61</f>
        <v>0</v>
      </c>
      <c r="S64" s="289">
        <f>+'Listas de precios Fase 1'!V63</f>
        <v>2996000</v>
      </c>
      <c r="T64" s="289">
        <f>+'Listas de precios Fase 1'!W63</f>
        <v>46812.5</v>
      </c>
      <c r="U64" s="285" t="str">
        <f>'Control Ventas'!D60</f>
        <v>X Vender</v>
      </c>
    </row>
    <row r="65" spans="1:21" ht="14.25" customHeight="1" x14ac:dyDescent="0.35">
      <c r="A65" s="285">
        <f>'T. Generadora'!A62</f>
        <v>60</v>
      </c>
      <c r="B65" s="285">
        <f>'T. Generadora'!B62</f>
        <v>904</v>
      </c>
      <c r="C65" s="285">
        <f>+'T. Generadora'!C62</f>
        <v>1</v>
      </c>
      <c r="D65" s="285" t="str">
        <f>'T. Generadora'!D62</f>
        <v>Madison</v>
      </c>
      <c r="E65" s="285">
        <f>'T. Generadora'!E62</f>
        <v>9</v>
      </c>
      <c r="F65" s="286" t="str">
        <f>'T. Generadora'!G62</f>
        <v>4 M</v>
      </c>
      <c r="G65" s="286">
        <f>'T. Generadora'!H62</f>
        <v>56</v>
      </c>
      <c r="H65" s="286">
        <f>'T. Generadora'!I62</f>
        <v>4</v>
      </c>
      <c r="I65" s="286">
        <f>'T. Generadora'!J62</f>
        <v>0</v>
      </c>
      <c r="J65" s="286">
        <f>+'T. Generadora'!K62</f>
        <v>0</v>
      </c>
      <c r="K65" s="287">
        <f>'T. Generadora'!L62</f>
        <v>60</v>
      </c>
      <c r="L65" s="287">
        <f>'T. Generadora'!M62</f>
        <v>2</v>
      </c>
      <c r="M65" s="288">
        <f>'T. Generadora'!N62</f>
        <v>2</v>
      </c>
      <c r="N65" s="287">
        <f>'T. Generadora'!T62</f>
        <v>1</v>
      </c>
      <c r="O65" s="287">
        <f>'T. Generadora'!O62</f>
        <v>0</v>
      </c>
      <c r="P65" s="287">
        <f>'T. Generadora'!Q62</f>
        <v>0</v>
      </c>
      <c r="Q65" s="287">
        <f>'T. Generadora'!U62</f>
        <v>0</v>
      </c>
      <c r="R65" s="287">
        <f>'T. Generadora'!V62</f>
        <v>0</v>
      </c>
      <c r="S65" s="289">
        <f>+'Listas de precios Fase 1'!V64</f>
        <v>2860000</v>
      </c>
      <c r="T65" s="289">
        <f>+'Listas de precios Fase 1'!W64</f>
        <v>47666.666666666664</v>
      </c>
      <c r="U65" s="285" t="str">
        <f>'Control Ventas'!D61</f>
        <v>X Vender</v>
      </c>
    </row>
    <row r="66" spans="1:21" ht="14.25" customHeight="1" x14ac:dyDescent="0.35">
      <c r="A66" s="285">
        <f>'T. Generadora'!A63</f>
        <v>61</v>
      </c>
      <c r="B66" s="285">
        <f>'T. Generadora'!B63</f>
        <v>905</v>
      </c>
      <c r="C66" s="285">
        <f>+'T. Generadora'!C63</f>
        <v>1</v>
      </c>
      <c r="D66" s="285" t="str">
        <f>'T. Generadora'!D63</f>
        <v>Madison</v>
      </c>
      <c r="E66" s="285">
        <f>'T. Generadora'!E63</f>
        <v>9</v>
      </c>
      <c r="F66" s="286" t="str">
        <f>'T. Generadora'!G63</f>
        <v>5 M</v>
      </c>
      <c r="G66" s="286">
        <f>'T. Generadora'!H63</f>
        <v>56</v>
      </c>
      <c r="H66" s="286">
        <f>'T. Generadora'!I63</f>
        <v>12</v>
      </c>
      <c r="I66" s="286">
        <f>'T. Generadora'!J63</f>
        <v>0</v>
      </c>
      <c r="J66" s="286">
        <f>+'T. Generadora'!K63</f>
        <v>0</v>
      </c>
      <c r="K66" s="287">
        <f>'T. Generadora'!L63</f>
        <v>68</v>
      </c>
      <c r="L66" s="287">
        <f>'T. Generadora'!M63</f>
        <v>2</v>
      </c>
      <c r="M66" s="288">
        <f>'T. Generadora'!N63</f>
        <v>2</v>
      </c>
      <c r="N66" s="287">
        <f>'T. Generadora'!T63</f>
        <v>1</v>
      </c>
      <c r="O66" s="287">
        <f>'T. Generadora'!O63</f>
        <v>0</v>
      </c>
      <c r="P66" s="287">
        <f>'T. Generadora'!Q63</f>
        <v>0</v>
      </c>
      <c r="Q66" s="287">
        <f>'T. Generadora'!U63</f>
        <v>0</v>
      </c>
      <c r="R66" s="287">
        <f>'T. Generadora'!V63</f>
        <v>0</v>
      </c>
      <c r="S66" s="289">
        <f>+'Listas de precios Fase 1'!V65</f>
        <v>3270000</v>
      </c>
      <c r="T66" s="289">
        <f>+'Listas de precios Fase 1'!W65</f>
        <v>48088.23529411765</v>
      </c>
      <c r="U66" s="285" t="str">
        <f>'Control Ventas'!D62</f>
        <v>X Vender</v>
      </c>
    </row>
    <row r="67" spans="1:21" ht="14.25" customHeight="1" x14ac:dyDescent="0.35">
      <c r="A67" s="285">
        <f>'T. Generadora'!A64</f>
        <v>62</v>
      </c>
      <c r="B67" s="285">
        <f>'T. Generadora'!B64</f>
        <v>906</v>
      </c>
      <c r="C67" s="285">
        <f>+'T. Generadora'!C64</f>
        <v>1</v>
      </c>
      <c r="D67" s="285" t="str">
        <f>'T. Generadora'!D64</f>
        <v>Madison</v>
      </c>
      <c r="E67" s="285">
        <f>'T. Generadora'!E64</f>
        <v>9</v>
      </c>
      <c r="F67" s="286" t="str">
        <f>'T. Generadora'!G64</f>
        <v>6 M</v>
      </c>
      <c r="G67" s="286">
        <f>'T. Generadora'!H64</f>
        <v>52</v>
      </c>
      <c r="H67" s="286">
        <f>'T. Generadora'!I64</f>
        <v>7</v>
      </c>
      <c r="I67" s="286">
        <f>'T. Generadora'!J64</f>
        <v>0</v>
      </c>
      <c r="J67" s="286">
        <f>+'T. Generadora'!K64</f>
        <v>0</v>
      </c>
      <c r="K67" s="287">
        <f>'T. Generadora'!L64</f>
        <v>59</v>
      </c>
      <c r="L67" s="287">
        <f>'T. Generadora'!M64</f>
        <v>2</v>
      </c>
      <c r="M67" s="288">
        <f>'T. Generadora'!N64</f>
        <v>2</v>
      </c>
      <c r="N67" s="287">
        <f>'T. Generadora'!T64</f>
        <v>1</v>
      </c>
      <c r="O67" s="287">
        <f>'T. Generadora'!O64</f>
        <v>0</v>
      </c>
      <c r="P67" s="287">
        <f>'T. Generadora'!Q64</f>
        <v>0</v>
      </c>
      <c r="Q67" s="287">
        <f>'T. Generadora'!U64</f>
        <v>0</v>
      </c>
      <c r="R67" s="287">
        <f>'T. Generadora'!V64</f>
        <v>0</v>
      </c>
      <c r="S67" s="289">
        <f>+'Listas de precios Fase 1'!V66</f>
        <v>2970000</v>
      </c>
      <c r="T67" s="289">
        <f>+'Listas de precios Fase 1'!W66</f>
        <v>50338.983050847455</v>
      </c>
      <c r="U67" s="285" t="str">
        <f>'Control Ventas'!D63</f>
        <v>X Vender</v>
      </c>
    </row>
    <row r="68" spans="1:21" ht="14.25" customHeight="1" x14ac:dyDescent="0.35">
      <c r="A68" s="285">
        <f>'T. Generadora'!A65</f>
        <v>63</v>
      </c>
      <c r="B68" s="285">
        <f>'T. Generadora'!B65</f>
        <v>907</v>
      </c>
      <c r="C68" s="285">
        <f>+'T. Generadora'!C65</f>
        <v>1</v>
      </c>
      <c r="D68" s="285" t="str">
        <f>'T. Generadora'!D65</f>
        <v>Madison</v>
      </c>
      <c r="E68" s="285">
        <f>'T. Generadora'!E65</f>
        <v>9</v>
      </c>
      <c r="F68" s="286" t="str">
        <f>'T. Generadora'!G65</f>
        <v>7 M</v>
      </c>
      <c r="G68" s="286">
        <f>'T. Generadora'!H65</f>
        <v>64</v>
      </c>
      <c r="H68" s="286">
        <f>'T. Generadora'!I65</f>
        <v>7</v>
      </c>
      <c r="I68" s="286">
        <f>'T. Generadora'!J65</f>
        <v>0</v>
      </c>
      <c r="J68" s="286">
        <f>+'T. Generadora'!K65</f>
        <v>0</v>
      </c>
      <c r="K68" s="287">
        <f>'T. Generadora'!L65</f>
        <v>71</v>
      </c>
      <c r="L68" s="287">
        <f>'T. Generadora'!M65</f>
        <v>2</v>
      </c>
      <c r="M68" s="288">
        <f>'T. Generadora'!N65</f>
        <v>2</v>
      </c>
      <c r="N68" s="287">
        <f>'T. Generadora'!T65</f>
        <v>2</v>
      </c>
      <c r="O68" s="287">
        <f>'T. Generadora'!O65</f>
        <v>0</v>
      </c>
      <c r="P68" s="287">
        <f>'T. Generadora'!Q65</f>
        <v>0</v>
      </c>
      <c r="Q68" s="287">
        <f>'T. Generadora'!U65</f>
        <v>0</v>
      </c>
      <c r="R68" s="287">
        <f>'T. Generadora'!V65</f>
        <v>0</v>
      </c>
      <c r="S68" s="289">
        <f>+'Listas de precios Fase 1'!V67</f>
        <v>3360000</v>
      </c>
      <c r="T68" s="289">
        <f>+'Listas de precios Fase 1'!W67</f>
        <v>47323.943661971833</v>
      </c>
      <c r="U68" s="285" t="str">
        <f>'Control Ventas'!D64</f>
        <v>X Vender</v>
      </c>
    </row>
    <row r="69" spans="1:21" ht="14.25" customHeight="1" x14ac:dyDescent="0.35">
      <c r="A69" s="285">
        <f>'T. Generadora'!A66</f>
        <v>64</v>
      </c>
      <c r="B69" s="285">
        <f>'T. Generadora'!B66</f>
        <v>908</v>
      </c>
      <c r="C69" s="285">
        <f>+'T. Generadora'!C66</f>
        <v>1</v>
      </c>
      <c r="D69" s="285" t="str">
        <f>'T. Generadora'!D66</f>
        <v>Madison</v>
      </c>
      <c r="E69" s="285">
        <f>'T. Generadora'!E66</f>
        <v>9</v>
      </c>
      <c r="F69" s="286" t="str">
        <f>'T. Generadora'!G66</f>
        <v>8 M</v>
      </c>
      <c r="G69" s="286">
        <f>'T. Generadora'!H66</f>
        <v>34</v>
      </c>
      <c r="H69" s="286">
        <f>'T. Generadora'!I66</f>
        <v>3</v>
      </c>
      <c r="I69" s="286">
        <f>'T. Generadora'!J66</f>
        <v>0</v>
      </c>
      <c r="J69" s="286">
        <f>+'T. Generadora'!K66</f>
        <v>0</v>
      </c>
      <c r="K69" s="287">
        <f>'T. Generadora'!L66</f>
        <v>37</v>
      </c>
      <c r="L69" s="287">
        <f>'T. Generadora'!M66</f>
        <v>1</v>
      </c>
      <c r="M69" s="288">
        <f>'T. Generadora'!N66</f>
        <v>1</v>
      </c>
      <c r="N69" s="287">
        <f>'T. Generadora'!T66</f>
        <v>1</v>
      </c>
      <c r="O69" s="287">
        <f>'T. Generadora'!O66</f>
        <v>0</v>
      </c>
      <c r="P69" s="287">
        <f>'T. Generadora'!Q66</f>
        <v>0</v>
      </c>
      <c r="Q69" s="287">
        <f>'T. Generadora'!U66</f>
        <v>0</v>
      </c>
      <c r="R69" s="287">
        <f>'T. Generadora'!V66</f>
        <v>0</v>
      </c>
      <c r="S69" s="289">
        <f>+'Listas de precios Fase 1'!V68</f>
        <v>1998000</v>
      </c>
      <c r="T69" s="289">
        <f>+'Listas de precios Fase 1'!W68</f>
        <v>54000</v>
      </c>
      <c r="U69" s="285" t="str">
        <f>'Control Ventas'!D65</f>
        <v>X Vender</v>
      </c>
    </row>
    <row r="70" spans="1:21" ht="14.25" customHeight="1" x14ac:dyDescent="0.35">
      <c r="A70" s="285">
        <f>'T. Generadora'!A67</f>
        <v>65</v>
      </c>
      <c r="B70" s="285">
        <f>'T. Generadora'!B67</f>
        <v>1001</v>
      </c>
      <c r="C70" s="285">
        <f>+'T. Generadora'!C67</f>
        <v>1</v>
      </c>
      <c r="D70" s="285" t="str">
        <f>'T. Generadora'!D67</f>
        <v>Madison</v>
      </c>
      <c r="E70" s="285">
        <f>'T. Generadora'!E67</f>
        <v>10</v>
      </c>
      <c r="F70" s="286" t="str">
        <f>'T. Generadora'!G67</f>
        <v>1 M</v>
      </c>
      <c r="G70" s="286">
        <f>'T. Generadora'!H67</f>
        <v>30</v>
      </c>
      <c r="H70" s="286">
        <f>'T. Generadora'!I67</f>
        <v>5</v>
      </c>
      <c r="I70" s="286">
        <f>'T. Generadora'!J67</f>
        <v>0</v>
      </c>
      <c r="J70" s="286">
        <f>+'T. Generadora'!K67</f>
        <v>0</v>
      </c>
      <c r="K70" s="287">
        <f>'T. Generadora'!L67</f>
        <v>35</v>
      </c>
      <c r="L70" s="287">
        <f>'T. Generadora'!M67</f>
        <v>1</v>
      </c>
      <c r="M70" s="288">
        <f>'T. Generadora'!N67</f>
        <v>1</v>
      </c>
      <c r="N70" s="287">
        <f>'T. Generadora'!T67</f>
        <v>1</v>
      </c>
      <c r="O70" s="287">
        <f>'T. Generadora'!O67</f>
        <v>0</v>
      </c>
      <c r="P70" s="287">
        <f>'T. Generadora'!Q67</f>
        <v>0</v>
      </c>
      <c r="Q70" s="287">
        <f>'T. Generadora'!U67</f>
        <v>0</v>
      </c>
      <c r="R70" s="287">
        <f>'T. Generadora'!V67</f>
        <v>0</v>
      </c>
      <c r="S70" s="289">
        <f>+'Listas de precios Fase 1'!V69</f>
        <v>1920000</v>
      </c>
      <c r="T70" s="289">
        <f>+'Listas de precios Fase 1'!W69</f>
        <v>54857.142857142855</v>
      </c>
      <c r="U70" s="285" t="str">
        <f>'Control Ventas'!D66</f>
        <v>X Vender</v>
      </c>
    </row>
    <row r="71" spans="1:21" ht="14.25" customHeight="1" x14ac:dyDescent="0.35">
      <c r="A71" s="285">
        <f>'T. Generadora'!A68</f>
        <v>66</v>
      </c>
      <c r="B71" s="285">
        <f>'T. Generadora'!B68</f>
        <v>1002</v>
      </c>
      <c r="C71" s="285">
        <f>+'T. Generadora'!C68</f>
        <v>1</v>
      </c>
      <c r="D71" s="285" t="str">
        <f>'T. Generadora'!D68</f>
        <v>Madison</v>
      </c>
      <c r="E71" s="285">
        <f>'T. Generadora'!E68</f>
        <v>10</v>
      </c>
      <c r="F71" s="286" t="str">
        <f>'T. Generadora'!G68</f>
        <v>2 M</v>
      </c>
      <c r="G71" s="286">
        <f>'T. Generadora'!H68</f>
        <v>59</v>
      </c>
      <c r="H71" s="286">
        <f>'T. Generadora'!I68</f>
        <v>8</v>
      </c>
      <c r="I71" s="286">
        <f>'T. Generadora'!J68</f>
        <v>0</v>
      </c>
      <c r="J71" s="286">
        <f>+'T. Generadora'!K68</f>
        <v>0</v>
      </c>
      <c r="K71" s="287">
        <f>'T. Generadora'!L68</f>
        <v>67</v>
      </c>
      <c r="L71" s="287">
        <f>'T. Generadora'!M68</f>
        <v>2</v>
      </c>
      <c r="M71" s="288">
        <f>'T. Generadora'!N68</f>
        <v>2</v>
      </c>
      <c r="N71" s="287">
        <f>'T. Generadora'!T68</f>
        <v>1</v>
      </c>
      <c r="O71" s="287">
        <f>'T. Generadora'!O68</f>
        <v>0</v>
      </c>
      <c r="P71" s="287">
        <f>'T. Generadora'!Q68</f>
        <v>0</v>
      </c>
      <c r="Q71" s="287">
        <f>'T. Generadora'!U68</f>
        <v>0</v>
      </c>
      <c r="R71" s="287">
        <f>'T. Generadora'!V68</f>
        <v>0</v>
      </c>
      <c r="S71" s="289">
        <f>+'Listas de precios Fase 1'!V70</f>
        <v>3270000</v>
      </c>
      <c r="T71" s="289">
        <f>+'Listas de precios Fase 1'!W70</f>
        <v>48805.970149253728</v>
      </c>
      <c r="U71" s="285" t="str">
        <f>'Control Ventas'!D67</f>
        <v>X Vender</v>
      </c>
    </row>
    <row r="72" spans="1:21" ht="14.25" customHeight="1" x14ac:dyDescent="0.35">
      <c r="A72" s="285">
        <f>'T. Generadora'!A69</f>
        <v>67</v>
      </c>
      <c r="B72" s="285">
        <f>'T. Generadora'!B69</f>
        <v>1003</v>
      </c>
      <c r="C72" s="285">
        <f>+'T. Generadora'!C69</f>
        <v>1</v>
      </c>
      <c r="D72" s="285" t="str">
        <f>'T. Generadora'!D69</f>
        <v>Madison</v>
      </c>
      <c r="E72" s="285">
        <f>'T. Generadora'!E69</f>
        <v>10</v>
      </c>
      <c r="F72" s="286" t="str">
        <f>'T. Generadora'!G69</f>
        <v>3 M</v>
      </c>
      <c r="G72" s="286">
        <f>'T. Generadora'!H69</f>
        <v>57</v>
      </c>
      <c r="H72" s="286">
        <f>'T. Generadora'!I69</f>
        <v>7</v>
      </c>
      <c r="I72" s="286">
        <f>'T. Generadora'!J69</f>
        <v>0</v>
      </c>
      <c r="J72" s="286">
        <f>+'T. Generadora'!K69</f>
        <v>0</v>
      </c>
      <c r="K72" s="287">
        <f>'T. Generadora'!L69</f>
        <v>64</v>
      </c>
      <c r="L72" s="287">
        <f>'T. Generadora'!M69</f>
        <v>2</v>
      </c>
      <c r="M72" s="288">
        <f>'T. Generadora'!N69</f>
        <v>2</v>
      </c>
      <c r="N72" s="287">
        <f>'T. Generadora'!T69</f>
        <v>1</v>
      </c>
      <c r="O72" s="287">
        <f>'T. Generadora'!O69</f>
        <v>0</v>
      </c>
      <c r="P72" s="287">
        <f>'T. Generadora'!Q69</f>
        <v>0</v>
      </c>
      <c r="Q72" s="287">
        <f>'T. Generadora'!U69</f>
        <v>0</v>
      </c>
      <c r="R72" s="287">
        <f>'T. Generadora'!V69</f>
        <v>0</v>
      </c>
      <c r="S72" s="289">
        <f>+'Listas de precios Fase 1'!V71</f>
        <v>2998000</v>
      </c>
      <c r="T72" s="289">
        <f>+'Listas de precios Fase 1'!W71</f>
        <v>46843.75</v>
      </c>
      <c r="U72" s="285" t="str">
        <f>'Control Ventas'!D68</f>
        <v>X Vender</v>
      </c>
    </row>
    <row r="73" spans="1:21" ht="14.25" customHeight="1" x14ac:dyDescent="0.35">
      <c r="A73" s="285">
        <f>'T. Generadora'!A70</f>
        <v>68</v>
      </c>
      <c r="B73" s="285">
        <f>'T. Generadora'!B70</f>
        <v>1004</v>
      </c>
      <c r="C73" s="285">
        <f>+'T. Generadora'!C70</f>
        <v>1</v>
      </c>
      <c r="D73" s="285" t="str">
        <f>'T. Generadora'!D70</f>
        <v>Madison</v>
      </c>
      <c r="E73" s="285">
        <f>'T. Generadora'!E70</f>
        <v>10</v>
      </c>
      <c r="F73" s="286" t="str">
        <f>'T. Generadora'!G70</f>
        <v>4 M</v>
      </c>
      <c r="G73" s="286">
        <f>'T. Generadora'!H70</f>
        <v>59</v>
      </c>
      <c r="H73" s="286">
        <f>'T. Generadora'!I70</f>
        <v>13</v>
      </c>
      <c r="I73" s="286">
        <f>'T. Generadora'!J70</f>
        <v>0</v>
      </c>
      <c r="J73" s="286">
        <f>+'T. Generadora'!K70</f>
        <v>0</v>
      </c>
      <c r="K73" s="287">
        <f>'T. Generadora'!L70</f>
        <v>72</v>
      </c>
      <c r="L73" s="287">
        <f>'T. Generadora'!M70</f>
        <v>2</v>
      </c>
      <c r="M73" s="288">
        <f>'T. Generadora'!N70</f>
        <v>2</v>
      </c>
      <c r="N73" s="287">
        <f>'T. Generadora'!T70</f>
        <v>2</v>
      </c>
      <c r="O73" s="287">
        <f>'T. Generadora'!O70</f>
        <v>0</v>
      </c>
      <c r="P73" s="287">
        <f>'T. Generadora'!Q70</f>
        <v>0</v>
      </c>
      <c r="Q73" s="287">
        <f>'T. Generadora'!U70</f>
        <v>0</v>
      </c>
      <c r="R73" s="287">
        <f>'T. Generadora'!V70</f>
        <v>0</v>
      </c>
      <c r="S73" s="289">
        <f>+'Listas de precios Fase 1'!V72</f>
        <v>3410000</v>
      </c>
      <c r="T73" s="289">
        <f>+'Listas de precios Fase 1'!W72</f>
        <v>47361.111111111109</v>
      </c>
      <c r="U73" s="285" t="str">
        <f>'Control Ventas'!D69</f>
        <v>X Vender</v>
      </c>
    </row>
    <row r="74" spans="1:21" ht="14.25" customHeight="1" x14ac:dyDescent="0.35">
      <c r="A74" s="285">
        <f>'T. Generadora'!A71</f>
        <v>69</v>
      </c>
      <c r="B74" s="285">
        <f>'T. Generadora'!B71</f>
        <v>1005</v>
      </c>
      <c r="C74" s="285">
        <f>+'T. Generadora'!C71</f>
        <v>1</v>
      </c>
      <c r="D74" s="285" t="str">
        <f>'T. Generadora'!D71</f>
        <v>Madison</v>
      </c>
      <c r="E74" s="285">
        <f>'T. Generadora'!E71</f>
        <v>10</v>
      </c>
      <c r="F74" s="286" t="str">
        <f>'T. Generadora'!G71</f>
        <v>5 M</v>
      </c>
      <c r="G74" s="286">
        <f>'T. Generadora'!H71</f>
        <v>56</v>
      </c>
      <c r="H74" s="286">
        <f>'T. Generadora'!I71</f>
        <v>12</v>
      </c>
      <c r="I74" s="286">
        <f>'T. Generadora'!J71</f>
        <v>0</v>
      </c>
      <c r="J74" s="286">
        <f>+'T. Generadora'!K71</f>
        <v>0</v>
      </c>
      <c r="K74" s="287">
        <f>'T. Generadora'!L71</f>
        <v>68</v>
      </c>
      <c r="L74" s="287">
        <f>'T. Generadora'!M71</f>
        <v>2</v>
      </c>
      <c r="M74" s="288">
        <f>'T. Generadora'!N71</f>
        <v>2</v>
      </c>
      <c r="N74" s="287">
        <f>'T. Generadora'!T71</f>
        <v>1</v>
      </c>
      <c r="O74" s="287">
        <f>'T. Generadora'!O71</f>
        <v>0</v>
      </c>
      <c r="P74" s="287">
        <f>'T. Generadora'!Q71</f>
        <v>0</v>
      </c>
      <c r="Q74" s="287">
        <f>'T. Generadora'!U71</f>
        <v>0</v>
      </c>
      <c r="R74" s="287">
        <f>'T. Generadora'!V71</f>
        <v>0</v>
      </c>
      <c r="S74" s="289">
        <f>+'Listas de precios Fase 1'!V73</f>
        <v>3290000</v>
      </c>
      <c r="T74" s="289">
        <f>+'Listas de precios Fase 1'!W73</f>
        <v>48382.352941176468</v>
      </c>
      <c r="U74" s="285" t="str">
        <f>'Control Ventas'!D70</f>
        <v>X Vender</v>
      </c>
    </row>
    <row r="75" spans="1:21" ht="14.25" customHeight="1" x14ac:dyDescent="0.35">
      <c r="A75" s="285">
        <f>'T. Generadora'!A72</f>
        <v>70</v>
      </c>
      <c r="B75" s="285">
        <f>'T. Generadora'!B72</f>
        <v>1006</v>
      </c>
      <c r="C75" s="285">
        <f>+'T. Generadora'!C72</f>
        <v>1</v>
      </c>
      <c r="D75" s="285" t="str">
        <f>'T. Generadora'!D72</f>
        <v>Madison</v>
      </c>
      <c r="E75" s="285">
        <f>'T. Generadora'!E72</f>
        <v>10</v>
      </c>
      <c r="F75" s="286" t="str">
        <f>'T. Generadora'!G72</f>
        <v>6 M</v>
      </c>
      <c r="G75" s="286">
        <f>'T. Generadora'!H72</f>
        <v>52</v>
      </c>
      <c r="H75" s="286">
        <f>'T. Generadora'!I72</f>
        <v>7</v>
      </c>
      <c r="I75" s="286">
        <f>'T. Generadora'!J72</f>
        <v>0</v>
      </c>
      <c r="J75" s="286">
        <f>+'T. Generadora'!K72</f>
        <v>0</v>
      </c>
      <c r="K75" s="287">
        <f>'T. Generadora'!L72</f>
        <v>59</v>
      </c>
      <c r="L75" s="287">
        <f>'T. Generadora'!M72</f>
        <v>2</v>
      </c>
      <c r="M75" s="288">
        <f>'T. Generadora'!N72</f>
        <v>2</v>
      </c>
      <c r="N75" s="287">
        <f>'T. Generadora'!T72</f>
        <v>1</v>
      </c>
      <c r="O75" s="287">
        <f>'T. Generadora'!O72</f>
        <v>0</v>
      </c>
      <c r="P75" s="287">
        <f>'T. Generadora'!Q72</f>
        <v>0</v>
      </c>
      <c r="Q75" s="287">
        <f>'T. Generadora'!U72</f>
        <v>0</v>
      </c>
      <c r="R75" s="287">
        <f>'T. Generadora'!V72</f>
        <v>0</v>
      </c>
      <c r="S75" s="289">
        <f>+'Listas de precios Fase 1'!V74</f>
        <v>2990000</v>
      </c>
      <c r="T75" s="289">
        <f>+'Listas de precios Fase 1'!W74</f>
        <v>50677.966101694918</v>
      </c>
      <c r="U75" s="285" t="str">
        <f>'Control Ventas'!D71</f>
        <v>X Vender</v>
      </c>
    </row>
    <row r="76" spans="1:21" ht="14.25" customHeight="1" x14ac:dyDescent="0.35">
      <c r="A76" s="285">
        <f>'T. Generadora'!A73</f>
        <v>71</v>
      </c>
      <c r="B76" s="285">
        <f>'T. Generadora'!B73</f>
        <v>1007</v>
      </c>
      <c r="C76" s="285">
        <f>+'T. Generadora'!C73</f>
        <v>1</v>
      </c>
      <c r="D76" s="285" t="str">
        <f>'T. Generadora'!D73</f>
        <v>Madison</v>
      </c>
      <c r="E76" s="285">
        <f>'T. Generadora'!E73</f>
        <v>10</v>
      </c>
      <c r="F76" s="286" t="str">
        <f>'T. Generadora'!G73</f>
        <v>7 M</v>
      </c>
      <c r="G76" s="286">
        <f>'T. Generadora'!H73</f>
        <v>64</v>
      </c>
      <c r="H76" s="286">
        <f>'T. Generadora'!I73</f>
        <v>7</v>
      </c>
      <c r="I76" s="286">
        <f>'T. Generadora'!J73</f>
        <v>0</v>
      </c>
      <c r="J76" s="286">
        <f>+'T. Generadora'!K73</f>
        <v>0</v>
      </c>
      <c r="K76" s="287">
        <f>'T. Generadora'!L73</f>
        <v>71</v>
      </c>
      <c r="L76" s="287">
        <f>'T. Generadora'!M73</f>
        <v>2</v>
      </c>
      <c r="M76" s="288">
        <f>'T. Generadora'!N73</f>
        <v>2</v>
      </c>
      <c r="N76" s="287">
        <f>'T. Generadora'!T73</f>
        <v>2</v>
      </c>
      <c r="O76" s="287">
        <f>'T. Generadora'!O73</f>
        <v>0</v>
      </c>
      <c r="P76" s="287">
        <f>'T. Generadora'!Q73</f>
        <v>0</v>
      </c>
      <c r="Q76" s="287">
        <f>'T. Generadora'!U73</f>
        <v>0</v>
      </c>
      <c r="R76" s="287">
        <f>'T. Generadora'!V73</f>
        <v>0</v>
      </c>
      <c r="S76" s="289">
        <f>+'Listas de precios Fase 1'!V75</f>
        <v>3390000</v>
      </c>
      <c r="T76" s="289">
        <f>+'Listas de precios Fase 1'!W75</f>
        <v>47746.478873239437</v>
      </c>
      <c r="U76" s="285" t="str">
        <f>'Control Ventas'!D72</f>
        <v>X Vender</v>
      </c>
    </row>
    <row r="77" spans="1:21" ht="14.25" customHeight="1" x14ac:dyDescent="0.35">
      <c r="A77" s="285">
        <f>'T. Generadora'!A74</f>
        <v>72</v>
      </c>
      <c r="B77" s="285">
        <f>'T. Generadora'!B74</f>
        <v>1008</v>
      </c>
      <c r="C77" s="285">
        <f>+'T. Generadora'!C74</f>
        <v>1</v>
      </c>
      <c r="D77" s="285" t="str">
        <f>'T. Generadora'!D74</f>
        <v>Madison</v>
      </c>
      <c r="E77" s="285">
        <f>'T. Generadora'!E74</f>
        <v>10</v>
      </c>
      <c r="F77" s="286" t="str">
        <f>'T. Generadora'!G74</f>
        <v>8 M</v>
      </c>
      <c r="G77" s="286">
        <f>'T. Generadora'!H74</f>
        <v>34</v>
      </c>
      <c r="H77" s="286">
        <f>'T. Generadora'!I74</f>
        <v>3</v>
      </c>
      <c r="I77" s="286">
        <f>'T. Generadora'!J74</f>
        <v>0</v>
      </c>
      <c r="J77" s="286">
        <f>+'T. Generadora'!K74</f>
        <v>0</v>
      </c>
      <c r="K77" s="287">
        <f>'T. Generadora'!L74</f>
        <v>37</v>
      </c>
      <c r="L77" s="287">
        <f>'T. Generadora'!M74</f>
        <v>1</v>
      </c>
      <c r="M77" s="288">
        <f>'T. Generadora'!N74</f>
        <v>1</v>
      </c>
      <c r="N77" s="287">
        <f>'T. Generadora'!T74</f>
        <v>1</v>
      </c>
      <c r="O77" s="287">
        <f>'T. Generadora'!O74</f>
        <v>0</v>
      </c>
      <c r="P77" s="287">
        <f>'T. Generadora'!Q74</f>
        <v>0</v>
      </c>
      <c r="Q77" s="287">
        <f>'T. Generadora'!U74</f>
        <v>0</v>
      </c>
      <c r="R77" s="287">
        <f>'T. Generadora'!V74</f>
        <v>0</v>
      </c>
      <c r="S77" s="289">
        <f>+'Listas de precios Fase 1'!V76</f>
        <v>2040000</v>
      </c>
      <c r="T77" s="289">
        <f>+'Listas de precios Fase 1'!W76</f>
        <v>55135.135135135133</v>
      </c>
      <c r="U77" s="285" t="str">
        <f>'Control Ventas'!D73</f>
        <v>X Vender</v>
      </c>
    </row>
    <row r="78" spans="1:21" ht="14.25" customHeight="1" x14ac:dyDescent="0.35">
      <c r="A78" s="285">
        <f>'T. Generadora'!A75</f>
        <v>73</v>
      </c>
      <c r="B78" s="285">
        <f>'T. Generadora'!B75</f>
        <v>1101</v>
      </c>
      <c r="C78" s="285">
        <f>+'T. Generadora'!C75</f>
        <v>1</v>
      </c>
      <c r="D78" s="285" t="str">
        <f>'T. Generadora'!D75</f>
        <v>Madison</v>
      </c>
      <c r="E78" s="285">
        <f>'T. Generadora'!E75</f>
        <v>11</v>
      </c>
      <c r="F78" s="286" t="str">
        <f>'T. Generadora'!G75</f>
        <v>1 M</v>
      </c>
      <c r="G78" s="286">
        <f>'T. Generadora'!H75</f>
        <v>30</v>
      </c>
      <c r="H78" s="286">
        <f>'T. Generadora'!I75</f>
        <v>5</v>
      </c>
      <c r="I78" s="286">
        <f>'T. Generadora'!J75</f>
        <v>0</v>
      </c>
      <c r="J78" s="286">
        <f>+'T. Generadora'!K75</f>
        <v>0</v>
      </c>
      <c r="K78" s="287">
        <f>'T. Generadora'!L75</f>
        <v>35</v>
      </c>
      <c r="L78" s="287">
        <f>'T. Generadora'!M75</f>
        <v>1</v>
      </c>
      <c r="M78" s="288">
        <f>'T. Generadora'!N75</f>
        <v>1</v>
      </c>
      <c r="N78" s="287">
        <f>'T. Generadora'!T75</f>
        <v>1</v>
      </c>
      <c r="O78" s="287">
        <f>'T. Generadora'!O75</f>
        <v>0</v>
      </c>
      <c r="P78" s="287">
        <f>'T. Generadora'!Q75</f>
        <v>0</v>
      </c>
      <c r="Q78" s="287">
        <f>'T. Generadora'!U75</f>
        <v>0</v>
      </c>
      <c r="R78" s="287">
        <f>'T. Generadora'!V75</f>
        <v>0</v>
      </c>
      <c r="S78" s="289">
        <f>+'Listas de precios Fase 1'!V77</f>
        <v>1940000</v>
      </c>
      <c r="T78" s="289">
        <f>+'Listas de precios Fase 1'!W77</f>
        <v>55428.571428571428</v>
      </c>
      <c r="U78" s="285" t="str">
        <f>'Control Ventas'!D74</f>
        <v>X Vender</v>
      </c>
    </row>
    <row r="79" spans="1:21" ht="14.25" customHeight="1" x14ac:dyDescent="0.35">
      <c r="A79" s="285">
        <f>'T. Generadora'!A76</f>
        <v>74</v>
      </c>
      <c r="B79" s="285">
        <f>'T. Generadora'!B76</f>
        <v>1102</v>
      </c>
      <c r="C79" s="285">
        <f>+'T. Generadora'!C76</f>
        <v>1</v>
      </c>
      <c r="D79" s="285" t="str">
        <f>'T. Generadora'!D76</f>
        <v>Madison</v>
      </c>
      <c r="E79" s="285">
        <f>'T. Generadora'!E76</f>
        <v>11</v>
      </c>
      <c r="F79" s="286" t="str">
        <f>'T. Generadora'!G76</f>
        <v>2 M</v>
      </c>
      <c r="G79" s="286">
        <f>'T. Generadora'!H76</f>
        <v>59</v>
      </c>
      <c r="H79" s="286">
        <f>'T. Generadora'!I76</f>
        <v>8</v>
      </c>
      <c r="I79" s="286">
        <f>'T. Generadora'!J76</f>
        <v>0</v>
      </c>
      <c r="J79" s="286">
        <f>+'T. Generadora'!K76</f>
        <v>0</v>
      </c>
      <c r="K79" s="287">
        <f>'T. Generadora'!L76</f>
        <v>67</v>
      </c>
      <c r="L79" s="287">
        <f>'T. Generadora'!M76</f>
        <v>2</v>
      </c>
      <c r="M79" s="288">
        <f>'T. Generadora'!N76</f>
        <v>2</v>
      </c>
      <c r="N79" s="287">
        <f>'T. Generadora'!T76</f>
        <v>1</v>
      </c>
      <c r="O79" s="287">
        <f>'T. Generadora'!O76</f>
        <v>0</v>
      </c>
      <c r="P79" s="287">
        <f>'T. Generadora'!Q76</f>
        <v>0</v>
      </c>
      <c r="Q79" s="287">
        <f>'T. Generadora'!U76</f>
        <v>0</v>
      </c>
      <c r="R79" s="287">
        <f>'T. Generadora'!V76</f>
        <v>0</v>
      </c>
      <c r="S79" s="289">
        <f>+'Listas de precios Fase 1'!V78</f>
        <v>3290000</v>
      </c>
      <c r="T79" s="289">
        <f>+'Listas de precios Fase 1'!W78</f>
        <v>49104.477611940296</v>
      </c>
      <c r="U79" s="285" t="str">
        <f>'Control Ventas'!D75</f>
        <v>X Vender</v>
      </c>
    </row>
    <row r="80" spans="1:21" ht="14.25" customHeight="1" x14ac:dyDescent="0.35">
      <c r="A80" s="285">
        <f>'T. Generadora'!A77</f>
        <v>75</v>
      </c>
      <c r="B80" s="285">
        <f>'T. Generadora'!B77</f>
        <v>1103</v>
      </c>
      <c r="C80" s="285">
        <f>+'T. Generadora'!C77</f>
        <v>1</v>
      </c>
      <c r="D80" s="285" t="str">
        <f>'T. Generadora'!D77</f>
        <v>Madison</v>
      </c>
      <c r="E80" s="285">
        <f>'T. Generadora'!E77</f>
        <v>11</v>
      </c>
      <c r="F80" s="286" t="str">
        <f>'T. Generadora'!G77</f>
        <v>3 M</v>
      </c>
      <c r="G80" s="286">
        <f>'T. Generadora'!H77</f>
        <v>57</v>
      </c>
      <c r="H80" s="286">
        <f>'T. Generadora'!I77</f>
        <v>7</v>
      </c>
      <c r="I80" s="286">
        <f>'T. Generadora'!J77</f>
        <v>0</v>
      </c>
      <c r="J80" s="286">
        <f>+'T. Generadora'!K77</f>
        <v>0</v>
      </c>
      <c r="K80" s="287">
        <f>'T. Generadora'!L77</f>
        <v>64</v>
      </c>
      <c r="L80" s="287">
        <f>'T. Generadora'!M77</f>
        <v>2</v>
      </c>
      <c r="M80" s="288">
        <f>'T. Generadora'!N77</f>
        <v>2</v>
      </c>
      <c r="N80" s="287">
        <f>'T. Generadora'!T77</f>
        <v>1</v>
      </c>
      <c r="O80" s="287">
        <f>'T. Generadora'!O77</f>
        <v>0</v>
      </c>
      <c r="P80" s="287">
        <f>'T. Generadora'!Q77</f>
        <v>0</v>
      </c>
      <c r="Q80" s="287">
        <f>'T. Generadora'!U77</f>
        <v>0</v>
      </c>
      <c r="R80" s="287">
        <f>'T. Generadora'!V77</f>
        <v>0</v>
      </c>
      <c r="S80" s="289">
        <f>+'Listas de precios Fase 1'!V79</f>
        <v>3180000</v>
      </c>
      <c r="T80" s="289">
        <f>+'Listas de precios Fase 1'!W79</f>
        <v>49687.5</v>
      </c>
      <c r="U80" s="285" t="str">
        <f>'Control Ventas'!D76</f>
        <v>X Vender</v>
      </c>
    </row>
    <row r="81" spans="1:21" ht="14.25" customHeight="1" x14ac:dyDescent="0.35">
      <c r="A81" s="285">
        <f>'T. Generadora'!A78</f>
        <v>76</v>
      </c>
      <c r="B81" s="285">
        <f>'T. Generadora'!B78</f>
        <v>1104</v>
      </c>
      <c r="C81" s="285">
        <f>+'T. Generadora'!C78</f>
        <v>1</v>
      </c>
      <c r="D81" s="285" t="str">
        <f>'T. Generadora'!D78</f>
        <v>Madison</v>
      </c>
      <c r="E81" s="285">
        <f>'T. Generadora'!E78</f>
        <v>11</v>
      </c>
      <c r="F81" s="286" t="str">
        <f>'T. Generadora'!G78</f>
        <v>4 M</v>
      </c>
      <c r="G81" s="286">
        <f>'T. Generadora'!H78</f>
        <v>56</v>
      </c>
      <c r="H81" s="286">
        <f>'T. Generadora'!I78</f>
        <v>4</v>
      </c>
      <c r="I81" s="286">
        <f>'T. Generadora'!J78</f>
        <v>0</v>
      </c>
      <c r="J81" s="286">
        <f>+'T. Generadora'!K78</f>
        <v>0</v>
      </c>
      <c r="K81" s="287">
        <f>'T. Generadora'!L78</f>
        <v>60</v>
      </c>
      <c r="L81" s="287">
        <f>'T. Generadora'!M78</f>
        <v>2</v>
      </c>
      <c r="M81" s="288">
        <f>'T. Generadora'!N78</f>
        <v>2</v>
      </c>
      <c r="N81" s="287">
        <f>'T. Generadora'!T78</f>
        <v>1</v>
      </c>
      <c r="O81" s="287">
        <f>'T. Generadora'!O78</f>
        <v>0</v>
      </c>
      <c r="P81" s="287">
        <f>'T. Generadora'!Q78</f>
        <v>0</v>
      </c>
      <c r="Q81" s="287">
        <f>'T. Generadora'!U78</f>
        <v>0</v>
      </c>
      <c r="R81" s="287">
        <f>'T. Generadora'!V78</f>
        <v>0</v>
      </c>
      <c r="S81" s="289">
        <f>+'Listas de precios Fase 1'!V80</f>
        <v>2910000</v>
      </c>
      <c r="T81" s="289">
        <f>+'Listas de precios Fase 1'!W80</f>
        <v>48500</v>
      </c>
      <c r="U81" s="285" t="str">
        <f>'Control Ventas'!D77</f>
        <v>X Vender</v>
      </c>
    </row>
    <row r="82" spans="1:21" ht="14.25" customHeight="1" x14ac:dyDescent="0.35">
      <c r="A82" s="285">
        <f>'T. Generadora'!A79</f>
        <v>77</v>
      </c>
      <c r="B82" s="285">
        <f>'T. Generadora'!B79</f>
        <v>1105</v>
      </c>
      <c r="C82" s="285">
        <f>+'T. Generadora'!C79</f>
        <v>1</v>
      </c>
      <c r="D82" s="285" t="str">
        <f>'T. Generadora'!D79</f>
        <v>Madison</v>
      </c>
      <c r="E82" s="285">
        <f>'T. Generadora'!E79</f>
        <v>11</v>
      </c>
      <c r="F82" s="286" t="str">
        <f>'T. Generadora'!G79</f>
        <v>5 M</v>
      </c>
      <c r="G82" s="286">
        <f>'T. Generadora'!H79</f>
        <v>56</v>
      </c>
      <c r="H82" s="286">
        <f>'T. Generadora'!I79</f>
        <v>12</v>
      </c>
      <c r="I82" s="286">
        <f>'T. Generadora'!J79</f>
        <v>0</v>
      </c>
      <c r="J82" s="286">
        <f>+'T. Generadora'!K79</f>
        <v>0</v>
      </c>
      <c r="K82" s="287">
        <f>'T. Generadora'!L79</f>
        <v>68</v>
      </c>
      <c r="L82" s="287">
        <f>'T. Generadora'!M79</f>
        <v>2</v>
      </c>
      <c r="M82" s="288">
        <f>'T. Generadora'!N79</f>
        <v>2</v>
      </c>
      <c r="N82" s="287">
        <f>'T. Generadora'!T79</f>
        <v>1</v>
      </c>
      <c r="O82" s="287">
        <f>'T. Generadora'!O79</f>
        <v>0</v>
      </c>
      <c r="P82" s="287">
        <f>'T. Generadora'!Q79</f>
        <v>0</v>
      </c>
      <c r="Q82" s="287">
        <f>'T. Generadora'!U79</f>
        <v>0</v>
      </c>
      <c r="R82" s="287">
        <f>'T. Generadora'!V79</f>
        <v>0</v>
      </c>
      <c r="S82" s="289">
        <f>+'Listas de precios Fase 1'!V81</f>
        <v>3320000</v>
      </c>
      <c r="T82" s="289">
        <f>+'Listas de precios Fase 1'!W81</f>
        <v>48823.529411764706</v>
      </c>
      <c r="U82" s="285" t="str">
        <f>'Control Ventas'!D78</f>
        <v>X Vender</v>
      </c>
    </row>
    <row r="83" spans="1:21" ht="14.25" customHeight="1" x14ac:dyDescent="0.35">
      <c r="A83" s="285">
        <f>'T. Generadora'!A80</f>
        <v>78</v>
      </c>
      <c r="B83" s="285">
        <f>'T. Generadora'!B80</f>
        <v>1106</v>
      </c>
      <c r="C83" s="285">
        <f>+'T. Generadora'!C80</f>
        <v>1</v>
      </c>
      <c r="D83" s="285" t="str">
        <f>'T. Generadora'!D80</f>
        <v>Madison</v>
      </c>
      <c r="E83" s="285">
        <f>'T. Generadora'!E80</f>
        <v>11</v>
      </c>
      <c r="F83" s="286" t="str">
        <f>'T. Generadora'!G80</f>
        <v>6 M</v>
      </c>
      <c r="G83" s="286">
        <f>'T. Generadora'!H80</f>
        <v>52</v>
      </c>
      <c r="H83" s="286">
        <f>'T. Generadora'!I80</f>
        <v>7</v>
      </c>
      <c r="I83" s="286">
        <f>'T. Generadora'!J80</f>
        <v>0</v>
      </c>
      <c r="J83" s="286">
        <f>+'T. Generadora'!K80</f>
        <v>0</v>
      </c>
      <c r="K83" s="287">
        <f>'T. Generadora'!L80</f>
        <v>59</v>
      </c>
      <c r="L83" s="287">
        <f>'T. Generadora'!M80</f>
        <v>2</v>
      </c>
      <c r="M83" s="288">
        <f>'T. Generadora'!N80</f>
        <v>2</v>
      </c>
      <c r="N83" s="287">
        <f>'T. Generadora'!T80</f>
        <v>1</v>
      </c>
      <c r="O83" s="287">
        <f>'T. Generadora'!O80</f>
        <v>0</v>
      </c>
      <c r="P83" s="287">
        <f>'T. Generadora'!Q80</f>
        <v>0</v>
      </c>
      <c r="Q83" s="287">
        <f>'T. Generadora'!U80</f>
        <v>0</v>
      </c>
      <c r="R83" s="287">
        <f>'T. Generadora'!V80</f>
        <v>0</v>
      </c>
      <c r="S83" s="289">
        <f>+'Listas de precios Fase 1'!V82</f>
        <v>2994000</v>
      </c>
      <c r="T83" s="289">
        <f>+'Listas de precios Fase 1'!W82</f>
        <v>50745.762711864409</v>
      </c>
      <c r="U83" s="285" t="str">
        <f>'Control Ventas'!D79</f>
        <v>X Vender</v>
      </c>
    </row>
    <row r="84" spans="1:21" ht="14.25" customHeight="1" x14ac:dyDescent="0.35">
      <c r="A84" s="285">
        <f>'T. Generadora'!A81</f>
        <v>79</v>
      </c>
      <c r="B84" s="285">
        <f>'T. Generadora'!B81</f>
        <v>1107</v>
      </c>
      <c r="C84" s="285">
        <f>+'T. Generadora'!C81</f>
        <v>1</v>
      </c>
      <c r="D84" s="285" t="str">
        <f>'T. Generadora'!D81</f>
        <v>Madison</v>
      </c>
      <c r="E84" s="285">
        <f>'T. Generadora'!E81</f>
        <v>11</v>
      </c>
      <c r="F84" s="286" t="str">
        <f>'T. Generadora'!G81</f>
        <v>7 M</v>
      </c>
      <c r="G84" s="286">
        <f>'T. Generadora'!H81</f>
        <v>64</v>
      </c>
      <c r="H84" s="286">
        <f>'T. Generadora'!I81</f>
        <v>7</v>
      </c>
      <c r="I84" s="286">
        <f>'T. Generadora'!J81</f>
        <v>0</v>
      </c>
      <c r="J84" s="286">
        <f>+'T. Generadora'!K81</f>
        <v>0</v>
      </c>
      <c r="K84" s="287">
        <f>'T. Generadora'!L81</f>
        <v>71</v>
      </c>
      <c r="L84" s="287">
        <f>'T. Generadora'!M81</f>
        <v>2</v>
      </c>
      <c r="M84" s="288">
        <f>'T. Generadora'!N81</f>
        <v>2</v>
      </c>
      <c r="N84" s="287">
        <f>'T. Generadora'!T81</f>
        <v>2</v>
      </c>
      <c r="O84" s="287">
        <f>'T. Generadora'!O81</f>
        <v>0</v>
      </c>
      <c r="P84" s="287">
        <f>'T. Generadora'!Q81</f>
        <v>0</v>
      </c>
      <c r="Q84" s="287">
        <f>'T. Generadora'!U81</f>
        <v>0</v>
      </c>
      <c r="R84" s="287">
        <f>'T. Generadora'!V81</f>
        <v>0</v>
      </c>
      <c r="S84" s="289">
        <f>+'Listas de precios Fase 1'!V83</f>
        <v>3420000</v>
      </c>
      <c r="T84" s="289">
        <f>+'Listas de precios Fase 1'!W83</f>
        <v>48169.014084507042</v>
      </c>
      <c r="U84" s="285" t="str">
        <f>'Control Ventas'!D80</f>
        <v>X Vender</v>
      </c>
    </row>
    <row r="85" spans="1:21" ht="14.25" customHeight="1" x14ac:dyDescent="0.35">
      <c r="A85" s="285">
        <f>'T. Generadora'!A82</f>
        <v>80</v>
      </c>
      <c r="B85" s="285">
        <f>'T. Generadora'!B82</f>
        <v>1108</v>
      </c>
      <c r="C85" s="285">
        <f>+'T. Generadora'!C82</f>
        <v>1</v>
      </c>
      <c r="D85" s="285" t="str">
        <f>'T. Generadora'!D82</f>
        <v>Madison</v>
      </c>
      <c r="E85" s="285">
        <f>'T. Generadora'!E82</f>
        <v>11</v>
      </c>
      <c r="F85" s="286" t="str">
        <f>'T. Generadora'!G82</f>
        <v>8 M</v>
      </c>
      <c r="G85" s="286">
        <f>'T. Generadora'!H82</f>
        <v>34</v>
      </c>
      <c r="H85" s="286">
        <f>'T. Generadora'!I82</f>
        <v>3</v>
      </c>
      <c r="I85" s="286">
        <f>'T. Generadora'!J82</f>
        <v>0</v>
      </c>
      <c r="J85" s="286">
        <f>+'T. Generadora'!K82</f>
        <v>0</v>
      </c>
      <c r="K85" s="287">
        <f>'T. Generadora'!L82</f>
        <v>37</v>
      </c>
      <c r="L85" s="287">
        <f>'T. Generadora'!M82</f>
        <v>1</v>
      </c>
      <c r="M85" s="288">
        <f>'T. Generadora'!N82</f>
        <v>1</v>
      </c>
      <c r="N85" s="287">
        <f>'T. Generadora'!T82</f>
        <v>1</v>
      </c>
      <c r="O85" s="287">
        <f>'T. Generadora'!O82</f>
        <v>0</v>
      </c>
      <c r="P85" s="287">
        <f>'T. Generadora'!Q82</f>
        <v>0</v>
      </c>
      <c r="Q85" s="287">
        <f>'T. Generadora'!U82</f>
        <v>0</v>
      </c>
      <c r="R85" s="287">
        <f>'T. Generadora'!V82</f>
        <v>0</v>
      </c>
      <c r="S85" s="289">
        <f>+'Listas de precios Fase 1'!V84</f>
        <v>2050000</v>
      </c>
      <c r="T85" s="289">
        <f>+'Listas de precios Fase 1'!W84</f>
        <v>55405.405405405407</v>
      </c>
      <c r="U85" s="285" t="str">
        <f>'Control Ventas'!D81</f>
        <v>X Vender</v>
      </c>
    </row>
    <row r="86" spans="1:21" ht="14.25" customHeight="1" x14ac:dyDescent="0.35">
      <c r="A86" s="285">
        <f>'T. Generadora'!A83</f>
        <v>81</v>
      </c>
      <c r="B86" s="285">
        <f>'T. Generadora'!B83</f>
        <v>1201</v>
      </c>
      <c r="C86" s="285">
        <f>+'T. Generadora'!C83</f>
        <v>1</v>
      </c>
      <c r="D86" s="285" t="str">
        <f>'T. Generadora'!D83</f>
        <v>Madison</v>
      </c>
      <c r="E86" s="285">
        <f>'T. Generadora'!E83</f>
        <v>12</v>
      </c>
      <c r="F86" s="286" t="str">
        <f>'T. Generadora'!G83</f>
        <v>1 M</v>
      </c>
      <c r="G86" s="286">
        <f>'T. Generadora'!H83</f>
        <v>30</v>
      </c>
      <c r="H86" s="286">
        <f>'T. Generadora'!I83</f>
        <v>5</v>
      </c>
      <c r="I86" s="286">
        <f>'T. Generadora'!J83</f>
        <v>0</v>
      </c>
      <c r="J86" s="286">
        <f>+'T. Generadora'!K83</f>
        <v>0</v>
      </c>
      <c r="K86" s="287">
        <f>'T. Generadora'!L83</f>
        <v>35</v>
      </c>
      <c r="L86" s="287">
        <f>'T. Generadora'!M83</f>
        <v>1</v>
      </c>
      <c r="M86" s="288">
        <f>'T. Generadora'!N83</f>
        <v>1</v>
      </c>
      <c r="N86" s="287">
        <f>'T. Generadora'!T83</f>
        <v>1</v>
      </c>
      <c r="O86" s="287">
        <f>'T. Generadora'!O83</f>
        <v>0</v>
      </c>
      <c r="P86" s="287">
        <f>'T. Generadora'!Q83</f>
        <v>0</v>
      </c>
      <c r="Q86" s="287">
        <f>'T. Generadora'!U83</f>
        <v>0</v>
      </c>
      <c r="R86" s="287">
        <f>'T. Generadora'!V83</f>
        <v>0</v>
      </c>
      <c r="S86" s="289">
        <f>+'Listas de precios Fase 1'!V85</f>
        <v>1950000</v>
      </c>
      <c r="T86" s="289">
        <f>+'Listas de precios Fase 1'!W85</f>
        <v>55714.285714285717</v>
      </c>
      <c r="U86" s="285" t="str">
        <f>'Control Ventas'!D82</f>
        <v>X Vender</v>
      </c>
    </row>
    <row r="87" spans="1:21" ht="14.25" customHeight="1" x14ac:dyDescent="0.35">
      <c r="A87" s="285">
        <f>'T. Generadora'!A84</f>
        <v>82</v>
      </c>
      <c r="B87" s="285">
        <f>'T. Generadora'!B84</f>
        <v>1202</v>
      </c>
      <c r="C87" s="285">
        <f>+'T. Generadora'!C84</f>
        <v>1</v>
      </c>
      <c r="D87" s="285" t="str">
        <f>'T. Generadora'!D84</f>
        <v>Madison</v>
      </c>
      <c r="E87" s="285">
        <f>'T. Generadora'!E84</f>
        <v>12</v>
      </c>
      <c r="F87" s="286" t="str">
        <f>'T. Generadora'!G84</f>
        <v>2 M</v>
      </c>
      <c r="G87" s="286">
        <f>'T. Generadora'!H84</f>
        <v>59</v>
      </c>
      <c r="H87" s="286">
        <f>'T. Generadora'!I84</f>
        <v>8</v>
      </c>
      <c r="I87" s="286">
        <f>'T. Generadora'!J84</f>
        <v>0</v>
      </c>
      <c r="J87" s="286">
        <f>+'T. Generadora'!K84</f>
        <v>0</v>
      </c>
      <c r="K87" s="287">
        <f>'T. Generadora'!L84</f>
        <v>67</v>
      </c>
      <c r="L87" s="287">
        <f>'T. Generadora'!M84</f>
        <v>2</v>
      </c>
      <c r="M87" s="288">
        <f>'T. Generadora'!N84</f>
        <v>2</v>
      </c>
      <c r="N87" s="287">
        <f>'T. Generadora'!T84</f>
        <v>1</v>
      </c>
      <c r="O87" s="287">
        <f>'T. Generadora'!O84</f>
        <v>0</v>
      </c>
      <c r="P87" s="287">
        <f>'T. Generadora'!Q84</f>
        <v>0</v>
      </c>
      <c r="Q87" s="287">
        <f>'T. Generadora'!U84</f>
        <v>0</v>
      </c>
      <c r="R87" s="287">
        <f>'T. Generadora'!V84</f>
        <v>0</v>
      </c>
      <c r="S87" s="289">
        <f>+'Listas de precios Fase 1'!V86</f>
        <v>3320000</v>
      </c>
      <c r="T87" s="289">
        <f>+'Listas de precios Fase 1'!W86</f>
        <v>49552.238805970148</v>
      </c>
      <c r="U87" s="285" t="str">
        <f>'Control Ventas'!D83</f>
        <v>X Vender</v>
      </c>
    </row>
    <row r="88" spans="1:21" ht="14.25" customHeight="1" x14ac:dyDescent="0.35">
      <c r="A88" s="285">
        <f>'T. Generadora'!A85</f>
        <v>83</v>
      </c>
      <c r="B88" s="285">
        <f>'T. Generadora'!B85</f>
        <v>1203</v>
      </c>
      <c r="C88" s="285">
        <f>+'T. Generadora'!C85</f>
        <v>1</v>
      </c>
      <c r="D88" s="285" t="str">
        <f>'T. Generadora'!D85</f>
        <v>Madison</v>
      </c>
      <c r="E88" s="285">
        <f>'T. Generadora'!E85</f>
        <v>12</v>
      </c>
      <c r="F88" s="286" t="str">
        <f>'T. Generadora'!G85</f>
        <v>3 M</v>
      </c>
      <c r="G88" s="286">
        <f>'T. Generadora'!H85</f>
        <v>57</v>
      </c>
      <c r="H88" s="286">
        <f>'T. Generadora'!I85</f>
        <v>7</v>
      </c>
      <c r="I88" s="286">
        <f>'T. Generadora'!J85</f>
        <v>0</v>
      </c>
      <c r="J88" s="286">
        <f>+'T. Generadora'!K85</f>
        <v>0</v>
      </c>
      <c r="K88" s="287">
        <f>'T. Generadora'!L85</f>
        <v>64</v>
      </c>
      <c r="L88" s="287">
        <f>'T. Generadora'!M85</f>
        <v>2</v>
      </c>
      <c r="M88" s="288">
        <f>'T. Generadora'!N85</f>
        <v>2</v>
      </c>
      <c r="N88" s="287">
        <f>'T. Generadora'!T85</f>
        <v>1</v>
      </c>
      <c r="O88" s="287">
        <f>'T. Generadora'!O85</f>
        <v>0</v>
      </c>
      <c r="P88" s="287">
        <f>'T. Generadora'!Q85</f>
        <v>0</v>
      </c>
      <c r="Q88" s="287">
        <f>'T. Generadora'!U85</f>
        <v>0</v>
      </c>
      <c r="R88" s="287">
        <f>'T. Generadora'!V85</f>
        <v>0</v>
      </c>
      <c r="S88" s="289">
        <f>+'Listas de precios Fase 1'!V87</f>
        <v>3220000</v>
      </c>
      <c r="T88" s="289">
        <f>+'Listas de precios Fase 1'!W87</f>
        <v>50312.5</v>
      </c>
      <c r="U88" s="285" t="str">
        <f>'Control Ventas'!D84</f>
        <v>X Vender</v>
      </c>
    </row>
    <row r="89" spans="1:21" ht="14.25" customHeight="1" x14ac:dyDescent="0.35">
      <c r="A89" s="285">
        <f>'T. Generadora'!A86</f>
        <v>84</v>
      </c>
      <c r="B89" s="285">
        <f>'T. Generadora'!B86</f>
        <v>1204</v>
      </c>
      <c r="C89" s="285">
        <f>+'T. Generadora'!C86</f>
        <v>1</v>
      </c>
      <c r="D89" s="285" t="str">
        <f>'T. Generadora'!D86</f>
        <v>Madison</v>
      </c>
      <c r="E89" s="285">
        <f>'T. Generadora'!E86</f>
        <v>12</v>
      </c>
      <c r="F89" s="286" t="str">
        <f>'T. Generadora'!G86</f>
        <v>4 M</v>
      </c>
      <c r="G89" s="286">
        <f>'T. Generadora'!H86</f>
        <v>59</v>
      </c>
      <c r="H89" s="286">
        <f>'T. Generadora'!I86</f>
        <v>13</v>
      </c>
      <c r="I89" s="286">
        <f>'T. Generadora'!J86</f>
        <v>0</v>
      </c>
      <c r="J89" s="286">
        <f>+'T. Generadora'!K86</f>
        <v>0</v>
      </c>
      <c r="K89" s="287">
        <f>'T. Generadora'!L86</f>
        <v>72</v>
      </c>
      <c r="L89" s="287">
        <f>'T. Generadora'!M86</f>
        <v>2</v>
      </c>
      <c r="M89" s="288">
        <f>'T. Generadora'!N86</f>
        <v>2</v>
      </c>
      <c r="N89" s="287">
        <f>'T. Generadora'!T86</f>
        <v>2</v>
      </c>
      <c r="O89" s="287">
        <f>'T. Generadora'!O86</f>
        <v>0</v>
      </c>
      <c r="P89" s="287">
        <f>'T. Generadora'!Q86</f>
        <v>0</v>
      </c>
      <c r="Q89" s="287">
        <f>'T. Generadora'!U86</f>
        <v>0</v>
      </c>
      <c r="R89" s="287">
        <f>'T. Generadora'!V86</f>
        <v>0</v>
      </c>
      <c r="S89" s="289">
        <f>+'Listas de precios Fase 1'!V88</f>
        <v>3470000</v>
      </c>
      <c r="T89" s="289">
        <f>+'Listas de precios Fase 1'!W88</f>
        <v>48194.444444444445</v>
      </c>
      <c r="U89" s="285" t="str">
        <f>'Control Ventas'!D85</f>
        <v>X Vender</v>
      </c>
    </row>
    <row r="90" spans="1:21" ht="14.25" customHeight="1" x14ac:dyDescent="0.35">
      <c r="A90" s="285">
        <f>'T. Generadora'!A87</f>
        <v>85</v>
      </c>
      <c r="B90" s="285">
        <f>'T. Generadora'!B87</f>
        <v>1205</v>
      </c>
      <c r="C90" s="285">
        <f>+'T. Generadora'!C87</f>
        <v>1</v>
      </c>
      <c r="D90" s="285" t="str">
        <f>'T. Generadora'!D87</f>
        <v>Madison</v>
      </c>
      <c r="E90" s="285">
        <f>'T. Generadora'!E87</f>
        <v>12</v>
      </c>
      <c r="F90" s="286" t="str">
        <f>'T. Generadora'!G87</f>
        <v>5 M</v>
      </c>
      <c r="G90" s="286">
        <f>'T. Generadora'!H87</f>
        <v>56</v>
      </c>
      <c r="H90" s="286">
        <f>'T. Generadora'!I87</f>
        <v>12</v>
      </c>
      <c r="I90" s="286">
        <f>'T. Generadora'!J87</f>
        <v>0</v>
      </c>
      <c r="J90" s="286">
        <f>+'T. Generadora'!K87</f>
        <v>0</v>
      </c>
      <c r="K90" s="287">
        <f>'T. Generadora'!L87</f>
        <v>68</v>
      </c>
      <c r="L90" s="287">
        <f>'T. Generadora'!M87</f>
        <v>2</v>
      </c>
      <c r="M90" s="288">
        <f>'T. Generadora'!N87</f>
        <v>2</v>
      </c>
      <c r="N90" s="287">
        <f>'T. Generadora'!T87</f>
        <v>1</v>
      </c>
      <c r="O90" s="287">
        <f>'T. Generadora'!O87</f>
        <v>0</v>
      </c>
      <c r="P90" s="287">
        <f>'T. Generadora'!Q87</f>
        <v>0</v>
      </c>
      <c r="Q90" s="287">
        <f>'T. Generadora'!U87</f>
        <v>0</v>
      </c>
      <c r="R90" s="287">
        <f>'T. Generadora'!V87</f>
        <v>0</v>
      </c>
      <c r="S90" s="289">
        <f>+'Listas de precios Fase 1'!V89</f>
        <v>3350000</v>
      </c>
      <c r="T90" s="289">
        <f>+'Listas de precios Fase 1'!W89</f>
        <v>49264.705882352944</v>
      </c>
      <c r="U90" s="285" t="str">
        <f>'Control Ventas'!D86</f>
        <v>X Vender</v>
      </c>
    </row>
    <row r="91" spans="1:21" ht="14.25" customHeight="1" x14ac:dyDescent="0.35">
      <c r="A91" s="285">
        <f>'T. Generadora'!A88</f>
        <v>86</v>
      </c>
      <c r="B91" s="285">
        <f>'T. Generadora'!B88</f>
        <v>1206</v>
      </c>
      <c r="C91" s="285">
        <f>+'T. Generadora'!C88</f>
        <v>1</v>
      </c>
      <c r="D91" s="285" t="str">
        <f>'T. Generadora'!D88</f>
        <v>Madison</v>
      </c>
      <c r="E91" s="285">
        <f>'T. Generadora'!E88</f>
        <v>12</v>
      </c>
      <c r="F91" s="286" t="str">
        <f>'T. Generadora'!G88</f>
        <v>6 M</v>
      </c>
      <c r="G91" s="286">
        <f>'T. Generadora'!H88</f>
        <v>52</v>
      </c>
      <c r="H91" s="286">
        <f>'T. Generadora'!I88</f>
        <v>7</v>
      </c>
      <c r="I91" s="286">
        <f>'T. Generadora'!J88</f>
        <v>0</v>
      </c>
      <c r="J91" s="286">
        <f>+'T. Generadora'!K88</f>
        <v>0</v>
      </c>
      <c r="K91" s="287">
        <f>'T. Generadora'!L88</f>
        <v>59</v>
      </c>
      <c r="L91" s="287">
        <f>'T. Generadora'!M88</f>
        <v>2</v>
      </c>
      <c r="M91" s="288">
        <f>'T. Generadora'!N88</f>
        <v>2</v>
      </c>
      <c r="N91" s="287">
        <f>'T. Generadora'!T88</f>
        <v>1</v>
      </c>
      <c r="O91" s="287">
        <f>'T. Generadora'!O88</f>
        <v>0</v>
      </c>
      <c r="P91" s="287">
        <f>'T. Generadora'!Q88</f>
        <v>0</v>
      </c>
      <c r="Q91" s="287">
        <f>'T. Generadora'!U88</f>
        <v>0</v>
      </c>
      <c r="R91" s="287">
        <f>'T. Generadora'!V88</f>
        <v>0</v>
      </c>
      <c r="S91" s="289">
        <f>+'Listas de precios Fase 1'!V90</f>
        <v>2995000</v>
      </c>
      <c r="T91" s="289">
        <f>+'Listas de precios Fase 1'!W90</f>
        <v>50762.711864406781</v>
      </c>
      <c r="U91" s="285" t="str">
        <f>'Control Ventas'!D87</f>
        <v>X Vender</v>
      </c>
    </row>
    <row r="92" spans="1:21" ht="14.25" customHeight="1" x14ac:dyDescent="0.35">
      <c r="A92" s="285">
        <f>'T. Generadora'!A89</f>
        <v>87</v>
      </c>
      <c r="B92" s="285">
        <f>'T. Generadora'!B89</f>
        <v>1207</v>
      </c>
      <c r="C92" s="285">
        <f>+'T. Generadora'!C89</f>
        <v>1</v>
      </c>
      <c r="D92" s="285" t="str">
        <f>'T. Generadora'!D89</f>
        <v>Madison</v>
      </c>
      <c r="E92" s="285">
        <f>'T. Generadora'!E89</f>
        <v>12</v>
      </c>
      <c r="F92" s="286" t="str">
        <f>'T. Generadora'!G89</f>
        <v>7 M</v>
      </c>
      <c r="G92" s="286">
        <f>'T. Generadora'!H89</f>
        <v>64</v>
      </c>
      <c r="H92" s="286">
        <f>'T. Generadora'!I89</f>
        <v>7</v>
      </c>
      <c r="I92" s="286">
        <f>'T. Generadora'!J89</f>
        <v>0</v>
      </c>
      <c r="J92" s="286">
        <f>+'T. Generadora'!K89</f>
        <v>0</v>
      </c>
      <c r="K92" s="287">
        <f>'T. Generadora'!L89</f>
        <v>71</v>
      </c>
      <c r="L92" s="287">
        <f>'T. Generadora'!M89</f>
        <v>2</v>
      </c>
      <c r="M92" s="288">
        <f>'T. Generadora'!N89</f>
        <v>2</v>
      </c>
      <c r="N92" s="287">
        <f>'T. Generadora'!T89</f>
        <v>2</v>
      </c>
      <c r="O92" s="287">
        <f>'T. Generadora'!O89</f>
        <v>0</v>
      </c>
      <c r="P92" s="287">
        <f>'T. Generadora'!Q89</f>
        <v>0</v>
      </c>
      <c r="Q92" s="287">
        <f>'T. Generadora'!U89</f>
        <v>0</v>
      </c>
      <c r="R92" s="287">
        <f>'T. Generadora'!V89</f>
        <v>0</v>
      </c>
      <c r="S92" s="289">
        <f>+'Listas de precios Fase 1'!V91</f>
        <v>3460000</v>
      </c>
      <c r="T92" s="289">
        <f>+'Listas de precios Fase 1'!W91</f>
        <v>48732.394366197186</v>
      </c>
      <c r="U92" s="285" t="str">
        <f>'Control Ventas'!D88</f>
        <v>X Vender</v>
      </c>
    </row>
    <row r="93" spans="1:21" ht="14.25" customHeight="1" x14ac:dyDescent="0.35">
      <c r="A93" s="285">
        <f>'T. Generadora'!A90</f>
        <v>88</v>
      </c>
      <c r="B93" s="285">
        <f>'T. Generadora'!B90</f>
        <v>1208</v>
      </c>
      <c r="C93" s="285">
        <f>+'T. Generadora'!C90</f>
        <v>1</v>
      </c>
      <c r="D93" s="285" t="str">
        <f>'T. Generadora'!D90</f>
        <v>Madison</v>
      </c>
      <c r="E93" s="285">
        <f>'T. Generadora'!E90</f>
        <v>12</v>
      </c>
      <c r="F93" s="286" t="str">
        <f>'T. Generadora'!G90</f>
        <v>8 M</v>
      </c>
      <c r="G93" s="286">
        <f>'T. Generadora'!H90</f>
        <v>34</v>
      </c>
      <c r="H93" s="286">
        <f>'T. Generadora'!I90</f>
        <v>3</v>
      </c>
      <c r="I93" s="286">
        <f>'T. Generadora'!J90</f>
        <v>0</v>
      </c>
      <c r="J93" s="286">
        <f>+'T. Generadora'!K90</f>
        <v>0</v>
      </c>
      <c r="K93" s="287">
        <f>'T. Generadora'!L90</f>
        <v>37</v>
      </c>
      <c r="L93" s="287">
        <f>'T. Generadora'!M90</f>
        <v>1</v>
      </c>
      <c r="M93" s="288">
        <f>'T. Generadora'!N90</f>
        <v>1</v>
      </c>
      <c r="N93" s="287">
        <f>'T. Generadora'!T90</f>
        <v>1</v>
      </c>
      <c r="O93" s="287">
        <f>'T. Generadora'!O90</f>
        <v>0</v>
      </c>
      <c r="P93" s="287">
        <f>'T. Generadora'!Q90</f>
        <v>0</v>
      </c>
      <c r="Q93" s="287">
        <f>'T. Generadora'!U90</f>
        <v>0</v>
      </c>
      <c r="R93" s="287">
        <f>'T. Generadora'!V90</f>
        <v>0</v>
      </c>
      <c r="S93" s="289">
        <f>+'Listas de precios Fase 1'!V92</f>
        <v>2080000</v>
      </c>
      <c r="T93" s="289">
        <f>+'Listas de precios Fase 1'!W92</f>
        <v>56216.216216216213</v>
      </c>
      <c r="U93" s="285" t="str">
        <f>'Control Ventas'!D89</f>
        <v>X Vender</v>
      </c>
    </row>
    <row r="94" spans="1:21" ht="14.25" customHeight="1" x14ac:dyDescent="0.35">
      <c r="A94" s="285">
        <f>'T. Generadora'!A91</f>
        <v>89</v>
      </c>
      <c r="B94" s="285">
        <f>'T. Generadora'!B91</f>
        <v>1401</v>
      </c>
      <c r="C94" s="285">
        <f>+'T. Generadora'!C91</f>
        <v>1</v>
      </c>
      <c r="D94" s="285" t="str">
        <f>'T. Generadora'!D91</f>
        <v>Madison</v>
      </c>
      <c r="E94" s="285">
        <f>'T. Generadora'!E91</f>
        <v>14</v>
      </c>
      <c r="F94" s="286" t="str">
        <f>'T. Generadora'!G91</f>
        <v>1 M</v>
      </c>
      <c r="G94" s="286">
        <f>'T. Generadora'!H91</f>
        <v>30</v>
      </c>
      <c r="H94" s="286">
        <f>'T. Generadora'!I91</f>
        <v>5</v>
      </c>
      <c r="I94" s="286">
        <f>'T. Generadora'!J91</f>
        <v>0</v>
      </c>
      <c r="J94" s="286">
        <f>+'T. Generadora'!K91</f>
        <v>0</v>
      </c>
      <c r="K94" s="287">
        <f>'T. Generadora'!L91</f>
        <v>35</v>
      </c>
      <c r="L94" s="287">
        <f>'T. Generadora'!M91</f>
        <v>1</v>
      </c>
      <c r="M94" s="288">
        <f>'T. Generadora'!N91</f>
        <v>1</v>
      </c>
      <c r="N94" s="287">
        <f>'T. Generadora'!T91</f>
        <v>1</v>
      </c>
      <c r="O94" s="287">
        <f>'T. Generadora'!O91</f>
        <v>0</v>
      </c>
      <c r="P94" s="287">
        <f>'T. Generadora'!Q91</f>
        <v>0</v>
      </c>
      <c r="Q94" s="287">
        <f>'T. Generadora'!U91</f>
        <v>0</v>
      </c>
      <c r="R94" s="287">
        <f>'T. Generadora'!V91</f>
        <v>0</v>
      </c>
      <c r="S94" s="289">
        <f>+'Listas de precios Fase 1'!V93</f>
        <v>1970000</v>
      </c>
      <c r="T94" s="289">
        <f>+'Listas de precios Fase 1'!W93</f>
        <v>56285.714285714283</v>
      </c>
      <c r="U94" s="285" t="str">
        <f>'Control Ventas'!D90</f>
        <v>X Vender</v>
      </c>
    </row>
    <row r="95" spans="1:21" ht="14.25" customHeight="1" x14ac:dyDescent="0.35">
      <c r="A95" s="285">
        <f>'T. Generadora'!A92</f>
        <v>90</v>
      </c>
      <c r="B95" s="285">
        <f>'T. Generadora'!B92</f>
        <v>1402</v>
      </c>
      <c r="C95" s="285">
        <f>+'T. Generadora'!C92</f>
        <v>1</v>
      </c>
      <c r="D95" s="285" t="str">
        <f>'T. Generadora'!D92</f>
        <v>Madison</v>
      </c>
      <c r="E95" s="285">
        <f>'T. Generadora'!E92</f>
        <v>14</v>
      </c>
      <c r="F95" s="286" t="str">
        <f>'T. Generadora'!G92</f>
        <v>2 M</v>
      </c>
      <c r="G95" s="286">
        <f>'T. Generadora'!H92</f>
        <v>59</v>
      </c>
      <c r="H95" s="286">
        <f>'T. Generadora'!I92</f>
        <v>8</v>
      </c>
      <c r="I95" s="286">
        <f>'T. Generadora'!J92</f>
        <v>0</v>
      </c>
      <c r="J95" s="286">
        <f>+'T. Generadora'!K92</f>
        <v>0</v>
      </c>
      <c r="K95" s="287">
        <f>'T. Generadora'!L92</f>
        <v>67</v>
      </c>
      <c r="L95" s="287">
        <f>'T. Generadora'!M92</f>
        <v>2</v>
      </c>
      <c r="M95" s="288">
        <f>'T. Generadora'!N92</f>
        <v>2</v>
      </c>
      <c r="N95" s="287">
        <f>'T. Generadora'!T92</f>
        <v>1</v>
      </c>
      <c r="O95" s="287">
        <f>'T. Generadora'!O92</f>
        <v>0</v>
      </c>
      <c r="P95" s="287">
        <f>'T. Generadora'!Q92</f>
        <v>0</v>
      </c>
      <c r="Q95" s="287">
        <f>'T. Generadora'!U92</f>
        <v>0</v>
      </c>
      <c r="R95" s="287">
        <f>'T. Generadora'!V92</f>
        <v>0</v>
      </c>
      <c r="S95" s="289">
        <f>+'Listas de precios Fase 1'!V94</f>
        <v>3350000</v>
      </c>
      <c r="T95" s="289">
        <f>+'Listas de precios Fase 1'!W94</f>
        <v>50000</v>
      </c>
      <c r="U95" s="285" t="str">
        <f>'Control Ventas'!D91</f>
        <v>X Vender</v>
      </c>
    </row>
    <row r="96" spans="1:21" ht="14.25" customHeight="1" x14ac:dyDescent="0.35">
      <c r="A96" s="285">
        <f>'T. Generadora'!A93</f>
        <v>91</v>
      </c>
      <c r="B96" s="285">
        <f>'T. Generadora'!B93</f>
        <v>1403</v>
      </c>
      <c r="C96" s="285">
        <f>+'T. Generadora'!C93</f>
        <v>1</v>
      </c>
      <c r="D96" s="285" t="str">
        <f>'T. Generadora'!D93</f>
        <v>Madison</v>
      </c>
      <c r="E96" s="285">
        <f>'T. Generadora'!E93</f>
        <v>14</v>
      </c>
      <c r="F96" s="286" t="str">
        <f>'T. Generadora'!G93</f>
        <v>3 M</v>
      </c>
      <c r="G96" s="286">
        <f>'T. Generadora'!H93</f>
        <v>57</v>
      </c>
      <c r="H96" s="286">
        <f>'T. Generadora'!I93</f>
        <v>7</v>
      </c>
      <c r="I96" s="286">
        <f>'T. Generadora'!J93</f>
        <v>0</v>
      </c>
      <c r="J96" s="286">
        <f>+'T. Generadora'!K93</f>
        <v>0</v>
      </c>
      <c r="K96" s="287">
        <f>'T. Generadora'!L93</f>
        <v>64</v>
      </c>
      <c r="L96" s="287">
        <f>'T. Generadora'!M93</f>
        <v>2</v>
      </c>
      <c r="M96" s="288">
        <f>'T. Generadora'!N93</f>
        <v>2</v>
      </c>
      <c r="N96" s="287">
        <f>'T. Generadora'!T93</f>
        <v>1</v>
      </c>
      <c r="O96" s="287">
        <f>'T. Generadora'!O93</f>
        <v>0</v>
      </c>
      <c r="P96" s="287">
        <f>'T. Generadora'!Q93</f>
        <v>0</v>
      </c>
      <c r="Q96" s="287">
        <f>'T. Generadora'!U93</f>
        <v>0</v>
      </c>
      <c r="R96" s="287">
        <f>'T. Generadora'!V93</f>
        <v>0</v>
      </c>
      <c r="S96" s="289">
        <f>+'Listas de precios Fase 1'!V95</f>
        <v>3240000</v>
      </c>
      <c r="T96" s="289">
        <f>+'Listas de precios Fase 1'!W95</f>
        <v>50625</v>
      </c>
      <c r="U96" s="285" t="str">
        <f>'Control Ventas'!D92</f>
        <v>X Vender</v>
      </c>
    </row>
    <row r="97" spans="1:21" ht="14.25" customHeight="1" x14ac:dyDescent="0.35">
      <c r="A97" s="285">
        <f>'T. Generadora'!A94</f>
        <v>92</v>
      </c>
      <c r="B97" s="285">
        <f>'T. Generadora'!B94</f>
        <v>1404</v>
      </c>
      <c r="C97" s="285">
        <f>+'T. Generadora'!C94</f>
        <v>1</v>
      </c>
      <c r="D97" s="285" t="str">
        <f>'T. Generadora'!D94</f>
        <v>Madison</v>
      </c>
      <c r="E97" s="285">
        <f>'T. Generadora'!E94</f>
        <v>14</v>
      </c>
      <c r="F97" s="286" t="str">
        <f>'T. Generadora'!G94</f>
        <v>4 M</v>
      </c>
      <c r="G97" s="286">
        <f>'T. Generadora'!H94</f>
        <v>59</v>
      </c>
      <c r="H97" s="286">
        <f>'T. Generadora'!I94</f>
        <v>13</v>
      </c>
      <c r="I97" s="286">
        <f>'T. Generadora'!J94</f>
        <v>0</v>
      </c>
      <c r="J97" s="286">
        <f>+'T. Generadora'!K94</f>
        <v>0</v>
      </c>
      <c r="K97" s="287">
        <f>'T. Generadora'!L94</f>
        <v>72</v>
      </c>
      <c r="L97" s="287">
        <f>'T. Generadora'!M94</f>
        <v>2</v>
      </c>
      <c r="M97" s="288">
        <f>'T. Generadora'!N94</f>
        <v>2</v>
      </c>
      <c r="N97" s="287">
        <f>'T. Generadora'!T94</f>
        <v>2</v>
      </c>
      <c r="O97" s="287">
        <f>'T. Generadora'!O94</f>
        <v>0</v>
      </c>
      <c r="P97" s="287">
        <f>'T. Generadora'!Q94</f>
        <v>0</v>
      </c>
      <c r="Q97" s="287">
        <f>'T. Generadora'!U94</f>
        <v>0</v>
      </c>
      <c r="R97" s="287">
        <f>'T. Generadora'!V94</f>
        <v>0</v>
      </c>
      <c r="S97" s="289">
        <f>+'Listas de precios Fase 1'!V96</f>
        <v>3500000</v>
      </c>
      <c r="T97" s="289">
        <f>+'Listas de precios Fase 1'!W96</f>
        <v>48611.111111111109</v>
      </c>
      <c r="U97" s="285" t="str">
        <f>'Control Ventas'!D93</f>
        <v>X Vender</v>
      </c>
    </row>
    <row r="98" spans="1:21" ht="14.25" customHeight="1" x14ac:dyDescent="0.35">
      <c r="A98" s="285">
        <f>'T. Generadora'!A95</f>
        <v>93</v>
      </c>
      <c r="B98" s="285">
        <f>'T. Generadora'!B95</f>
        <v>1405</v>
      </c>
      <c r="C98" s="285">
        <f>+'T. Generadora'!C95</f>
        <v>1</v>
      </c>
      <c r="D98" s="285" t="str">
        <f>'T. Generadora'!D95</f>
        <v>Madison</v>
      </c>
      <c r="E98" s="285">
        <f>'T. Generadora'!E95</f>
        <v>14</v>
      </c>
      <c r="F98" s="286" t="str">
        <f>'T. Generadora'!G95</f>
        <v>5 M</v>
      </c>
      <c r="G98" s="286">
        <f>'T. Generadora'!H95</f>
        <v>56</v>
      </c>
      <c r="H98" s="286">
        <f>'T. Generadora'!I95</f>
        <v>12</v>
      </c>
      <c r="I98" s="286">
        <f>'T. Generadora'!J95</f>
        <v>0</v>
      </c>
      <c r="J98" s="286">
        <f>+'T. Generadora'!K95</f>
        <v>0</v>
      </c>
      <c r="K98" s="287">
        <f>'T. Generadora'!L95</f>
        <v>68</v>
      </c>
      <c r="L98" s="287">
        <f>'T. Generadora'!M95</f>
        <v>2</v>
      </c>
      <c r="M98" s="288">
        <f>'T. Generadora'!N95</f>
        <v>2</v>
      </c>
      <c r="N98" s="287">
        <f>'T. Generadora'!T95</f>
        <v>1</v>
      </c>
      <c r="O98" s="287">
        <f>'T. Generadora'!O95</f>
        <v>0</v>
      </c>
      <c r="P98" s="287">
        <f>'T. Generadora'!Q95</f>
        <v>0</v>
      </c>
      <c r="Q98" s="287">
        <f>'T. Generadora'!U95</f>
        <v>0</v>
      </c>
      <c r="R98" s="287">
        <f>'T. Generadora'!V95</f>
        <v>0</v>
      </c>
      <c r="S98" s="289">
        <f>+'Listas de precios Fase 1'!V97</f>
        <v>3380000</v>
      </c>
      <c r="T98" s="289">
        <f>+'Listas de precios Fase 1'!W97</f>
        <v>49705.882352941175</v>
      </c>
      <c r="U98" s="285" t="str">
        <f>'Control Ventas'!D94</f>
        <v>X Vender</v>
      </c>
    </row>
    <row r="99" spans="1:21" ht="14.25" customHeight="1" x14ac:dyDescent="0.35">
      <c r="A99" s="285">
        <f>'T. Generadora'!A96</f>
        <v>94</v>
      </c>
      <c r="B99" s="285">
        <f>'T. Generadora'!B96</f>
        <v>1406</v>
      </c>
      <c r="C99" s="285">
        <f>+'T. Generadora'!C96</f>
        <v>1</v>
      </c>
      <c r="D99" s="285" t="str">
        <f>'T. Generadora'!D96</f>
        <v>Madison</v>
      </c>
      <c r="E99" s="285">
        <f>'T. Generadora'!E96</f>
        <v>14</v>
      </c>
      <c r="F99" s="286" t="str">
        <f>'T. Generadora'!G96</f>
        <v>6 M</v>
      </c>
      <c r="G99" s="286">
        <f>'T. Generadora'!H96</f>
        <v>52</v>
      </c>
      <c r="H99" s="286">
        <f>'T. Generadora'!I96</f>
        <v>7</v>
      </c>
      <c r="I99" s="286">
        <f>'T. Generadora'!J96</f>
        <v>0</v>
      </c>
      <c r="J99" s="286">
        <f>+'T. Generadora'!K96</f>
        <v>0</v>
      </c>
      <c r="K99" s="287">
        <f>'T. Generadora'!L96</f>
        <v>59</v>
      </c>
      <c r="L99" s="287">
        <f>'T. Generadora'!M96</f>
        <v>2</v>
      </c>
      <c r="M99" s="288">
        <f>'T. Generadora'!N96</f>
        <v>2</v>
      </c>
      <c r="N99" s="287">
        <f>'T. Generadora'!T96</f>
        <v>1</v>
      </c>
      <c r="O99" s="287">
        <f>'T. Generadora'!O96</f>
        <v>0</v>
      </c>
      <c r="P99" s="287">
        <f>'T. Generadora'!Q96</f>
        <v>0</v>
      </c>
      <c r="Q99" s="287">
        <f>'T. Generadora'!U96</f>
        <v>0</v>
      </c>
      <c r="R99" s="287">
        <f>'T. Generadora'!V96</f>
        <v>0</v>
      </c>
      <c r="S99" s="289">
        <f>+'Listas de precios Fase 1'!V98</f>
        <v>2997000</v>
      </c>
      <c r="T99" s="289">
        <f>+'Listas de precios Fase 1'!W98</f>
        <v>50796.610169491527</v>
      </c>
      <c r="U99" s="285" t="str">
        <f>'Control Ventas'!D95</f>
        <v>X Vender</v>
      </c>
    </row>
    <row r="100" spans="1:21" ht="14.25" customHeight="1" x14ac:dyDescent="0.35">
      <c r="A100" s="285">
        <f>'T. Generadora'!A97</f>
        <v>95</v>
      </c>
      <c r="B100" s="285">
        <f>'T. Generadora'!B97</f>
        <v>1407</v>
      </c>
      <c r="C100" s="285">
        <f>+'T. Generadora'!C97</f>
        <v>1</v>
      </c>
      <c r="D100" s="285" t="str">
        <f>'T. Generadora'!D97</f>
        <v>Madison</v>
      </c>
      <c r="E100" s="285">
        <f>'T. Generadora'!E97</f>
        <v>14</v>
      </c>
      <c r="F100" s="286" t="str">
        <f>'T. Generadora'!G97</f>
        <v>7 M</v>
      </c>
      <c r="G100" s="286">
        <f>'T. Generadora'!H97</f>
        <v>64</v>
      </c>
      <c r="H100" s="286">
        <f>'T. Generadora'!I97</f>
        <v>7</v>
      </c>
      <c r="I100" s="286">
        <f>'T. Generadora'!J97</f>
        <v>0</v>
      </c>
      <c r="J100" s="286">
        <f>+'T. Generadora'!K97</f>
        <v>0</v>
      </c>
      <c r="K100" s="287">
        <f>'T. Generadora'!L97</f>
        <v>71</v>
      </c>
      <c r="L100" s="287">
        <f>'T. Generadora'!M97</f>
        <v>2</v>
      </c>
      <c r="M100" s="288">
        <f>'T. Generadora'!N97</f>
        <v>2</v>
      </c>
      <c r="N100" s="287">
        <f>'T. Generadora'!T97</f>
        <v>2</v>
      </c>
      <c r="O100" s="287">
        <f>'T. Generadora'!O97</f>
        <v>0</v>
      </c>
      <c r="P100" s="287">
        <f>'T. Generadora'!Q97</f>
        <v>0</v>
      </c>
      <c r="Q100" s="287">
        <f>'T. Generadora'!U97</f>
        <v>0</v>
      </c>
      <c r="R100" s="287">
        <f>'T. Generadora'!V97</f>
        <v>0</v>
      </c>
      <c r="S100" s="289">
        <f>+'Listas de precios Fase 1'!V99</f>
        <v>3480000</v>
      </c>
      <c r="T100" s="289">
        <f>+'Listas de precios Fase 1'!W99</f>
        <v>49014.084507042251</v>
      </c>
      <c r="U100" s="285" t="str">
        <f>'Control Ventas'!D96</f>
        <v>X Vender</v>
      </c>
    </row>
    <row r="101" spans="1:21" ht="14.25" customHeight="1" x14ac:dyDescent="0.35">
      <c r="A101" s="285">
        <f>'T. Generadora'!A98</f>
        <v>96</v>
      </c>
      <c r="B101" s="285">
        <f>'T. Generadora'!B98</f>
        <v>1408</v>
      </c>
      <c r="C101" s="285">
        <f>+'T. Generadora'!C98</f>
        <v>1</v>
      </c>
      <c r="D101" s="285" t="str">
        <f>'T. Generadora'!D98</f>
        <v>Madison</v>
      </c>
      <c r="E101" s="285">
        <f>'T. Generadora'!E98</f>
        <v>14</v>
      </c>
      <c r="F101" s="286" t="str">
        <f>'T. Generadora'!G98</f>
        <v>8 M</v>
      </c>
      <c r="G101" s="286">
        <f>'T. Generadora'!H98</f>
        <v>34</v>
      </c>
      <c r="H101" s="286">
        <f>'T. Generadora'!I98</f>
        <v>3</v>
      </c>
      <c r="I101" s="286">
        <f>'T. Generadora'!J98</f>
        <v>0</v>
      </c>
      <c r="J101" s="286">
        <f>+'T. Generadora'!K98</f>
        <v>0</v>
      </c>
      <c r="K101" s="287">
        <f>'T. Generadora'!L98</f>
        <v>37</v>
      </c>
      <c r="L101" s="287">
        <f>'T. Generadora'!M98</f>
        <v>1</v>
      </c>
      <c r="M101" s="288">
        <f>'T. Generadora'!N98</f>
        <v>1</v>
      </c>
      <c r="N101" s="287">
        <f>'T. Generadora'!T98</f>
        <v>1</v>
      </c>
      <c r="O101" s="287">
        <f>'T. Generadora'!O98</f>
        <v>0</v>
      </c>
      <c r="P101" s="287">
        <f>'T. Generadora'!Q98</f>
        <v>0</v>
      </c>
      <c r="Q101" s="287">
        <f>'T. Generadora'!U98</f>
        <v>0</v>
      </c>
      <c r="R101" s="287">
        <f>'T. Generadora'!V98</f>
        <v>0</v>
      </c>
      <c r="S101" s="289">
        <f>+'Listas de precios Fase 1'!V100</f>
        <v>2100000</v>
      </c>
      <c r="T101" s="289">
        <f>+'Listas de precios Fase 1'!W100</f>
        <v>56756.75675675676</v>
      </c>
      <c r="U101" s="285" t="str">
        <f>'Control Ventas'!D97</f>
        <v>X Vender</v>
      </c>
    </row>
    <row r="102" spans="1:21" ht="14.25" customHeight="1" x14ac:dyDescent="0.35">
      <c r="A102" s="285">
        <f>'T. Generadora'!A99</f>
        <v>97</v>
      </c>
      <c r="B102" s="285">
        <f>'T. Generadora'!B99</f>
        <v>1501</v>
      </c>
      <c r="C102" s="285">
        <f>+'T. Generadora'!C99</f>
        <v>1</v>
      </c>
      <c r="D102" s="285" t="str">
        <f>'T. Generadora'!D99</f>
        <v>Madison</v>
      </c>
      <c r="E102" s="285">
        <f>'T. Generadora'!E99</f>
        <v>15</v>
      </c>
      <c r="F102" s="286" t="str">
        <f>'T. Generadora'!G99</f>
        <v>1 M</v>
      </c>
      <c r="G102" s="286">
        <f>'T. Generadora'!H99</f>
        <v>30</v>
      </c>
      <c r="H102" s="286">
        <f>'T. Generadora'!I99</f>
        <v>5</v>
      </c>
      <c r="I102" s="286">
        <f>'T. Generadora'!J99</f>
        <v>0</v>
      </c>
      <c r="J102" s="286">
        <f>+'T. Generadora'!K99</f>
        <v>0</v>
      </c>
      <c r="K102" s="287">
        <f>'T. Generadora'!L99</f>
        <v>35</v>
      </c>
      <c r="L102" s="287">
        <f>'T. Generadora'!M99</f>
        <v>1</v>
      </c>
      <c r="M102" s="288">
        <f>'T. Generadora'!N99</f>
        <v>1</v>
      </c>
      <c r="N102" s="287">
        <f>'T. Generadora'!T99</f>
        <v>1</v>
      </c>
      <c r="O102" s="287">
        <f>'T. Generadora'!O99</f>
        <v>0</v>
      </c>
      <c r="P102" s="287">
        <f>'T. Generadora'!Q99</f>
        <v>0</v>
      </c>
      <c r="Q102" s="287">
        <f>'T. Generadora'!U99</f>
        <v>0</v>
      </c>
      <c r="R102" s="287">
        <f>'T. Generadora'!V99</f>
        <v>0</v>
      </c>
      <c r="S102" s="289">
        <f>+'Listas de precios Fase 1'!V101</f>
        <v>1990000</v>
      </c>
      <c r="T102" s="289">
        <f>+'Listas de precios Fase 1'!W101</f>
        <v>56857.142857142855</v>
      </c>
      <c r="U102" s="285" t="str">
        <f>'Control Ventas'!D98</f>
        <v>X Vender</v>
      </c>
    </row>
    <row r="103" spans="1:21" ht="14.25" customHeight="1" x14ac:dyDescent="0.35">
      <c r="A103" s="285">
        <f>'T. Generadora'!A100</f>
        <v>98</v>
      </c>
      <c r="B103" s="285">
        <f>'T. Generadora'!B100</f>
        <v>1502</v>
      </c>
      <c r="C103" s="285">
        <f>+'T. Generadora'!C100</f>
        <v>1</v>
      </c>
      <c r="D103" s="285" t="str">
        <f>'T. Generadora'!D100</f>
        <v>Madison</v>
      </c>
      <c r="E103" s="285">
        <f>'T. Generadora'!E100</f>
        <v>15</v>
      </c>
      <c r="F103" s="286" t="str">
        <f>'T. Generadora'!G100</f>
        <v>2 M</v>
      </c>
      <c r="G103" s="286">
        <f>'T. Generadora'!H100</f>
        <v>59</v>
      </c>
      <c r="H103" s="286">
        <f>'T. Generadora'!I100</f>
        <v>8</v>
      </c>
      <c r="I103" s="286">
        <f>'T. Generadora'!J100</f>
        <v>0</v>
      </c>
      <c r="J103" s="286">
        <f>+'T. Generadora'!K100</f>
        <v>0</v>
      </c>
      <c r="K103" s="287">
        <f>'T. Generadora'!L100</f>
        <v>67</v>
      </c>
      <c r="L103" s="287">
        <f>'T. Generadora'!M100</f>
        <v>2</v>
      </c>
      <c r="M103" s="288">
        <f>'T. Generadora'!N100</f>
        <v>2</v>
      </c>
      <c r="N103" s="287">
        <f>'T. Generadora'!T100</f>
        <v>1</v>
      </c>
      <c r="O103" s="287">
        <f>'T. Generadora'!O100</f>
        <v>0</v>
      </c>
      <c r="P103" s="287">
        <f>'T. Generadora'!Q100</f>
        <v>0</v>
      </c>
      <c r="Q103" s="287">
        <f>'T. Generadora'!U100</f>
        <v>0</v>
      </c>
      <c r="R103" s="287">
        <f>'T. Generadora'!V100</f>
        <v>0</v>
      </c>
      <c r="S103" s="289">
        <f>+'Listas de precios Fase 1'!V102</f>
        <v>3380000</v>
      </c>
      <c r="T103" s="289">
        <f>+'Listas de precios Fase 1'!W102</f>
        <v>50447.761194029852</v>
      </c>
      <c r="U103" s="285" t="str">
        <f>'Control Ventas'!D99</f>
        <v>X Vender</v>
      </c>
    </row>
    <row r="104" spans="1:21" ht="14.25" customHeight="1" x14ac:dyDescent="0.35">
      <c r="A104" s="285">
        <f>'T. Generadora'!A101</f>
        <v>99</v>
      </c>
      <c r="B104" s="285">
        <f>'T. Generadora'!B101</f>
        <v>1503</v>
      </c>
      <c r="C104" s="285">
        <f>+'T. Generadora'!C101</f>
        <v>1</v>
      </c>
      <c r="D104" s="285" t="str">
        <f>'T. Generadora'!D101</f>
        <v>Madison</v>
      </c>
      <c r="E104" s="285">
        <f>'T. Generadora'!E101</f>
        <v>15</v>
      </c>
      <c r="F104" s="286" t="str">
        <f>'T. Generadora'!G101</f>
        <v>3 M</v>
      </c>
      <c r="G104" s="286">
        <f>'T. Generadora'!H101</f>
        <v>57</v>
      </c>
      <c r="H104" s="286">
        <f>'T. Generadora'!I101</f>
        <v>7</v>
      </c>
      <c r="I104" s="286">
        <f>'T. Generadora'!J101</f>
        <v>0</v>
      </c>
      <c r="J104" s="286">
        <f>+'T. Generadora'!K101</f>
        <v>0</v>
      </c>
      <c r="K104" s="287">
        <f>'T. Generadora'!L101</f>
        <v>64</v>
      </c>
      <c r="L104" s="287">
        <f>'T. Generadora'!M101</f>
        <v>2</v>
      </c>
      <c r="M104" s="288">
        <f>'T. Generadora'!N101</f>
        <v>2</v>
      </c>
      <c r="N104" s="287">
        <f>'T. Generadora'!T101</f>
        <v>1</v>
      </c>
      <c r="O104" s="287">
        <f>'T. Generadora'!O101</f>
        <v>0</v>
      </c>
      <c r="P104" s="287">
        <f>'T. Generadora'!Q101</f>
        <v>0</v>
      </c>
      <c r="Q104" s="287">
        <f>'T. Generadora'!U101</f>
        <v>0</v>
      </c>
      <c r="R104" s="287">
        <f>'T. Generadora'!V101</f>
        <v>0</v>
      </c>
      <c r="S104" s="289">
        <f>+'Listas de precios Fase 1'!V103</f>
        <v>3270000</v>
      </c>
      <c r="T104" s="289">
        <f>+'Listas de precios Fase 1'!W103</f>
        <v>51093.75</v>
      </c>
      <c r="U104" s="285" t="str">
        <f>'Control Ventas'!D100</f>
        <v>X Vender</v>
      </c>
    </row>
    <row r="105" spans="1:21" ht="14.25" customHeight="1" x14ac:dyDescent="0.35">
      <c r="A105" s="285">
        <f>'T. Generadora'!A102</f>
        <v>100</v>
      </c>
      <c r="B105" s="285">
        <f>'T. Generadora'!B102</f>
        <v>1504</v>
      </c>
      <c r="C105" s="285">
        <f>+'T. Generadora'!C102</f>
        <v>1</v>
      </c>
      <c r="D105" s="285" t="str">
        <f>'T. Generadora'!D102</f>
        <v>Madison</v>
      </c>
      <c r="E105" s="285">
        <f>'T. Generadora'!E102</f>
        <v>15</v>
      </c>
      <c r="F105" s="286" t="str">
        <f>'T. Generadora'!G102</f>
        <v>4 M</v>
      </c>
      <c r="G105" s="286">
        <f>'T. Generadora'!H102</f>
        <v>59</v>
      </c>
      <c r="H105" s="286">
        <f>'T. Generadora'!I102</f>
        <v>13</v>
      </c>
      <c r="I105" s="286">
        <f>'T. Generadora'!J102</f>
        <v>0</v>
      </c>
      <c r="J105" s="286">
        <f>+'T. Generadora'!K102</f>
        <v>0</v>
      </c>
      <c r="K105" s="287">
        <f>'T. Generadora'!L102</f>
        <v>72</v>
      </c>
      <c r="L105" s="287">
        <f>'T. Generadora'!M102</f>
        <v>2</v>
      </c>
      <c r="M105" s="288">
        <f>'T. Generadora'!N102</f>
        <v>2</v>
      </c>
      <c r="N105" s="287">
        <f>'T. Generadora'!T102</f>
        <v>2</v>
      </c>
      <c r="O105" s="287">
        <f>'T. Generadora'!O102</f>
        <v>0</v>
      </c>
      <c r="P105" s="287">
        <f>'T. Generadora'!Q102</f>
        <v>0</v>
      </c>
      <c r="Q105" s="287">
        <f>'T. Generadora'!U102</f>
        <v>0</v>
      </c>
      <c r="R105" s="287">
        <f>'T. Generadora'!V102</f>
        <v>0</v>
      </c>
      <c r="S105" s="289">
        <f>+'Listas de precios Fase 1'!V104</f>
        <v>3530000</v>
      </c>
      <c r="T105" s="289">
        <f>+'Listas de precios Fase 1'!W104</f>
        <v>49027.777777777781</v>
      </c>
      <c r="U105" s="285" t="str">
        <f>'Control Ventas'!D101</f>
        <v>X Vender</v>
      </c>
    </row>
    <row r="106" spans="1:21" ht="14.25" customHeight="1" x14ac:dyDescent="0.35">
      <c r="A106" s="285">
        <f>'T. Generadora'!A103</f>
        <v>101</v>
      </c>
      <c r="B106" s="285">
        <f>'T. Generadora'!B103</f>
        <v>1505</v>
      </c>
      <c r="C106" s="285">
        <f>+'T. Generadora'!C103</f>
        <v>1</v>
      </c>
      <c r="D106" s="285" t="str">
        <f>'T. Generadora'!D103</f>
        <v>Madison</v>
      </c>
      <c r="E106" s="285">
        <f>'T. Generadora'!E103</f>
        <v>15</v>
      </c>
      <c r="F106" s="286" t="str">
        <f>'T. Generadora'!G103</f>
        <v>5 M</v>
      </c>
      <c r="G106" s="286">
        <f>'T. Generadora'!H103</f>
        <v>56</v>
      </c>
      <c r="H106" s="286">
        <f>'T. Generadora'!I103</f>
        <v>12</v>
      </c>
      <c r="I106" s="286">
        <f>'T. Generadora'!J103</f>
        <v>0</v>
      </c>
      <c r="J106" s="286">
        <f>+'T. Generadora'!K103</f>
        <v>0</v>
      </c>
      <c r="K106" s="287">
        <f>'T. Generadora'!L103</f>
        <v>68</v>
      </c>
      <c r="L106" s="287">
        <f>'T. Generadora'!M103</f>
        <v>2</v>
      </c>
      <c r="M106" s="288">
        <f>'T. Generadora'!N103</f>
        <v>2</v>
      </c>
      <c r="N106" s="287">
        <f>'T. Generadora'!T103</f>
        <v>1</v>
      </c>
      <c r="O106" s="287">
        <f>'T. Generadora'!O103</f>
        <v>0</v>
      </c>
      <c r="P106" s="287">
        <f>'T. Generadora'!Q103</f>
        <v>0</v>
      </c>
      <c r="Q106" s="287">
        <f>'T. Generadora'!U103</f>
        <v>0</v>
      </c>
      <c r="R106" s="287">
        <f>'T. Generadora'!V103</f>
        <v>0</v>
      </c>
      <c r="S106" s="289">
        <f>+'Listas de precios Fase 1'!V105</f>
        <v>3410000</v>
      </c>
      <c r="T106" s="289">
        <f>+'Listas de precios Fase 1'!W105</f>
        <v>50147.058823529413</v>
      </c>
      <c r="U106" s="285" t="str">
        <f>'Control Ventas'!D102</f>
        <v>X Vender</v>
      </c>
    </row>
    <row r="107" spans="1:21" ht="14.25" customHeight="1" x14ac:dyDescent="0.35">
      <c r="A107" s="285">
        <f>'T. Generadora'!A104</f>
        <v>102</v>
      </c>
      <c r="B107" s="285">
        <f>'T. Generadora'!B104</f>
        <v>1506</v>
      </c>
      <c r="C107" s="285">
        <f>+'T. Generadora'!C104</f>
        <v>1</v>
      </c>
      <c r="D107" s="285" t="str">
        <f>'T. Generadora'!D104</f>
        <v>Madison</v>
      </c>
      <c r="E107" s="285">
        <f>'T. Generadora'!E104</f>
        <v>15</v>
      </c>
      <c r="F107" s="286" t="str">
        <f>'T. Generadora'!G104</f>
        <v>6 M</v>
      </c>
      <c r="G107" s="286">
        <f>'T. Generadora'!H104</f>
        <v>52</v>
      </c>
      <c r="H107" s="286">
        <f>'T. Generadora'!I104</f>
        <v>7</v>
      </c>
      <c r="I107" s="286">
        <f>'T. Generadora'!J104</f>
        <v>0</v>
      </c>
      <c r="J107" s="286">
        <f>+'T. Generadora'!K104</f>
        <v>0</v>
      </c>
      <c r="K107" s="287">
        <f>'T. Generadora'!L104</f>
        <v>59</v>
      </c>
      <c r="L107" s="287">
        <f>'T. Generadora'!M104</f>
        <v>2</v>
      </c>
      <c r="M107" s="288">
        <f>'T. Generadora'!N104</f>
        <v>2</v>
      </c>
      <c r="N107" s="287">
        <f>'T. Generadora'!T104</f>
        <v>1</v>
      </c>
      <c r="O107" s="287">
        <f>'T. Generadora'!O104</f>
        <v>0</v>
      </c>
      <c r="P107" s="287">
        <f>'T. Generadora'!Q104</f>
        <v>0</v>
      </c>
      <c r="Q107" s="287">
        <f>'T. Generadora'!U104</f>
        <v>0</v>
      </c>
      <c r="R107" s="287">
        <f>'T. Generadora'!V104</f>
        <v>0</v>
      </c>
      <c r="S107" s="289">
        <f>+'Listas de precios Fase 1'!V106</f>
        <v>2980000</v>
      </c>
      <c r="T107" s="289">
        <f>+'Listas de precios Fase 1'!W106</f>
        <v>50508.47457627119</v>
      </c>
      <c r="U107" s="285" t="str">
        <f>'Control Ventas'!D103</f>
        <v>X Vender</v>
      </c>
    </row>
    <row r="108" spans="1:21" ht="14.25" customHeight="1" x14ac:dyDescent="0.35">
      <c r="A108" s="285">
        <f>'T. Generadora'!A105</f>
        <v>103</v>
      </c>
      <c r="B108" s="285">
        <f>'T. Generadora'!B105</f>
        <v>1507</v>
      </c>
      <c r="C108" s="285">
        <f>+'T. Generadora'!C105</f>
        <v>1</v>
      </c>
      <c r="D108" s="285" t="str">
        <f>'T. Generadora'!D105</f>
        <v>Madison</v>
      </c>
      <c r="E108" s="285">
        <f>'T. Generadora'!E105</f>
        <v>15</v>
      </c>
      <c r="F108" s="286" t="str">
        <f>'T. Generadora'!G105</f>
        <v>7 M</v>
      </c>
      <c r="G108" s="286">
        <f>'T. Generadora'!H105</f>
        <v>64</v>
      </c>
      <c r="H108" s="286">
        <f>'T. Generadora'!I105</f>
        <v>7</v>
      </c>
      <c r="I108" s="286">
        <f>'T. Generadora'!J105</f>
        <v>0</v>
      </c>
      <c r="J108" s="286">
        <f>+'T. Generadora'!K105</f>
        <v>0</v>
      </c>
      <c r="K108" s="287">
        <f>'T. Generadora'!L105</f>
        <v>71</v>
      </c>
      <c r="L108" s="287">
        <f>'T. Generadora'!M105</f>
        <v>2</v>
      </c>
      <c r="M108" s="288">
        <f>'T. Generadora'!N105</f>
        <v>2</v>
      </c>
      <c r="N108" s="287">
        <f>'T. Generadora'!T105</f>
        <v>2</v>
      </c>
      <c r="O108" s="287">
        <f>'T. Generadora'!O105</f>
        <v>0</v>
      </c>
      <c r="P108" s="287">
        <f>'T. Generadora'!Q105</f>
        <v>0</v>
      </c>
      <c r="Q108" s="287">
        <f>'T. Generadora'!U105</f>
        <v>0</v>
      </c>
      <c r="R108" s="287">
        <f>'T. Generadora'!V105</f>
        <v>0</v>
      </c>
      <c r="S108" s="289">
        <f>+'Listas de precios Fase 1'!V107</f>
        <v>3510000</v>
      </c>
      <c r="T108" s="289">
        <f>+'Listas de precios Fase 1'!W107</f>
        <v>49436.619718309856</v>
      </c>
      <c r="U108" s="285" t="str">
        <f>'Control Ventas'!D104</f>
        <v>X Vender</v>
      </c>
    </row>
    <row r="109" spans="1:21" ht="14.25" customHeight="1" x14ac:dyDescent="0.35">
      <c r="A109" s="285">
        <f>'T. Generadora'!A106</f>
        <v>104</v>
      </c>
      <c r="B109" s="285">
        <f>'T. Generadora'!B106</f>
        <v>1508</v>
      </c>
      <c r="C109" s="285">
        <f>+'T. Generadora'!C106</f>
        <v>1</v>
      </c>
      <c r="D109" s="285" t="str">
        <f>'T. Generadora'!D106</f>
        <v>Madison</v>
      </c>
      <c r="E109" s="285">
        <f>'T. Generadora'!E106</f>
        <v>15</v>
      </c>
      <c r="F109" s="286" t="str">
        <f>'T. Generadora'!G106</f>
        <v>8 M</v>
      </c>
      <c r="G109" s="286">
        <f>'T. Generadora'!H106</f>
        <v>34</v>
      </c>
      <c r="H109" s="286">
        <f>'T. Generadora'!I106</f>
        <v>3</v>
      </c>
      <c r="I109" s="286">
        <f>'T. Generadora'!J106</f>
        <v>0</v>
      </c>
      <c r="J109" s="286">
        <f>+'T. Generadora'!K106</f>
        <v>0</v>
      </c>
      <c r="K109" s="287">
        <f>'T. Generadora'!L106</f>
        <v>37</v>
      </c>
      <c r="L109" s="287">
        <f>'T. Generadora'!M106</f>
        <v>1</v>
      </c>
      <c r="M109" s="288">
        <f>'T. Generadora'!N106</f>
        <v>1</v>
      </c>
      <c r="N109" s="287">
        <f>'T. Generadora'!T106</f>
        <v>1</v>
      </c>
      <c r="O109" s="287">
        <f>'T. Generadora'!O106</f>
        <v>0</v>
      </c>
      <c r="P109" s="287">
        <f>'T. Generadora'!Q106</f>
        <v>0</v>
      </c>
      <c r="Q109" s="287">
        <f>'T. Generadora'!U106</f>
        <v>0</v>
      </c>
      <c r="R109" s="287">
        <f>'T. Generadora'!V106</f>
        <v>0</v>
      </c>
      <c r="S109" s="289">
        <f>+'Listas de precios Fase 1'!V108</f>
        <v>2120000</v>
      </c>
      <c r="T109" s="289">
        <f>+'Listas de precios Fase 1'!W108</f>
        <v>57297.2972972973</v>
      </c>
      <c r="U109" s="285" t="str">
        <f>'Control Ventas'!D105</f>
        <v>X Vender</v>
      </c>
    </row>
    <row r="110" spans="1:21" ht="14.25" customHeight="1" x14ac:dyDescent="0.35">
      <c r="A110" s="285">
        <f>'T. Generadora'!A107</f>
        <v>105</v>
      </c>
      <c r="B110" s="285">
        <f>'T. Generadora'!B107</f>
        <v>1601</v>
      </c>
      <c r="C110" s="285">
        <f>+'T. Generadora'!C107</f>
        <v>1</v>
      </c>
      <c r="D110" s="285" t="str">
        <f>'T. Generadora'!D107</f>
        <v>Madison</v>
      </c>
      <c r="E110" s="285">
        <f>'T. Generadora'!E107</f>
        <v>16</v>
      </c>
      <c r="F110" s="286" t="str">
        <f>'T. Generadora'!G107</f>
        <v>1 M</v>
      </c>
      <c r="G110" s="286">
        <f>'T. Generadora'!H107</f>
        <v>30</v>
      </c>
      <c r="H110" s="286">
        <f>'T. Generadora'!I107</f>
        <v>5</v>
      </c>
      <c r="I110" s="286">
        <f>'T. Generadora'!J107</f>
        <v>0</v>
      </c>
      <c r="J110" s="286">
        <f>+'T. Generadora'!K107</f>
        <v>0</v>
      </c>
      <c r="K110" s="287">
        <f>'T. Generadora'!L107</f>
        <v>35</v>
      </c>
      <c r="L110" s="287">
        <f>'T. Generadora'!M107</f>
        <v>1</v>
      </c>
      <c r="M110" s="288">
        <f>'T. Generadora'!N107</f>
        <v>1</v>
      </c>
      <c r="N110" s="287">
        <f>'T. Generadora'!T107</f>
        <v>1</v>
      </c>
      <c r="O110" s="287">
        <f>'T. Generadora'!O107</f>
        <v>0</v>
      </c>
      <c r="P110" s="287">
        <f>'T. Generadora'!Q107</f>
        <v>0</v>
      </c>
      <c r="Q110" s="287">
        <f>'T. Generadora'!U107</f>
        <v>0</v>
      </c>
      <c r="R110" s="287">
        <f>'T. Generadora'!V107</f>
        <v>0</v>
      </c>
      <c r="S110" s="289">
        <f>+'Listas de precios Fase 1'!V109</f>
        <v>1998000</v>
      </c>
      <c r="T110" s="289">
        <f>+'Listas de precios Fase 1'!W109</f>
        <v>57085.714285714283</v>
      </c>
      <c r="U110" s="285" t="str">
        <f>'Control Ventas'!D106</f>
        <v>X Vender</v>
      </c>
    </row>
    <row r="111" spans="1:21" ht="14.25" customHeight="1" x14ac:dyDescent="0.35">
      <c r="A111" s="285">
        <f>'T. Generadora'!A108</f>
        <v>106</v>
      </c>
      <c r="B111" s="285">
        <f>'T. Generadora'!B108</f>
        <v>1602</v>
      </c>
      <c r="C111" s="285">
        <f>+'T. Generadora'!C108</f>
        <v>1</v>
      </c>
      <c r="D111" s="285" t="str">
        <f>'T. Generadora'!D108</f>
        <v>Madison</v>
      </c>
      <c r="E111" s="285">
        <f>'T. Generadora'!E108</f>
        <v>16</v>
      </c>
      <c r="F111" s="286" t="str">
        <f>'T. Generadora'!G108</f>
        <v>2 M</v>
      </c>
      <c r="G111" s="286">
        <f>'T. Generadora'!H108</f>
        <v>59</v>
      </c>
      <c r="H111" s="286">
        <f>'T. Generadora'!I108</f>
        <v>8</v>
      </c>
      <c r="I111" s="286">
        <f>'T. Generadora'!J108</f>
        <v>0</v>
      </c>
      <c r="J111" s="286">
        <f>+'T. Generadora'!K108</f>
        <v>0</v>
      </c>
      <c r="K111" s="287">
        <f>'T. Generadora'!L108</f>
        <v>67</v>
      </c>
      <c r="L111" s="287">
        <f>'T. Generadora'!M108</f>
        <v>2</v>
      </c>
      <c r="M111" s="288">
        <f>'T. Generadora'!N108</f>
        <v>2</v>
      </c>
      <c r="N111" s="287">
        <f>'T. Generadora'!T108</f>
        <v>1</v>
      </c>
      <c r="O111" s="287">
        <f>'T. Generadora'!O108</f>
        <v>0</v>
      </c>
      <c r="P111" s="287">
        <f>'T. Generadora'!Q108</f>
        <v>0</v>
      </c>
      <c r="Q111" s="287">
        <f>'T. Generadora'!U108</f>
        <v>0</v>
      </c>
      <c r="R111" s="287">
        <f>'T. Generadora'!V108</f>
        <v>0</v>
      </c>
      <c r="S111" s="289">
        <f>+'Listas de precios Fase 1'!V110</f>
        <v>3410000</v>
      </c>
      <c r="T111" s="289">
        <f>+'Listas de precios Fase 1'!W110</f>
        <v>50895.522388059704</v>
      </c>
      <c r="U111" s="285" t="str">
        <f>'Control Ventas'!D107</f>
        <v>X Vender</v>
      </c>
    </row>
    <row r="112" spans="1:21" ht="14.25" customHeight="1" x14ac:dyDescent="0.35">
      <c r="A112" s="285">
        <f>'T. Generadora'!A109</f>
        <v>107</v>
      </c>
      <c r="B112" s="285">
        <f>'T. Generadora'!B109</f>
        <v>1603</v>
      </c>
      <c r="C112" s="285">
        <f>+'T. Generadora'!C109</f>
        <v>1</v>
      </c>
      <c r="D112" s="285" t="str">
        <f>'T. Generadora'!D109</f>
        <v>Madison</v>
      </c>
      <c r="E112" s="285">
        <f>'T. Generadora'!E109</f>
        <v>16</v>
      </c>
      <c r="F112" s="286" t="str">
        <f>'T. Generadora'!G109</f>
        <v>3 M</v>
      </c>
      <c r="G112" s="286">
        <f>'T. Generadora'!H109</f>
        <v>57</v>
      </c>
      <c r="H112" s="286">
        <f>'T. Generadora'!I109</f>
        <v>7</v>
      </c>
      <c r="I112" s="286">
        <f>'T. Generadora'!J109</f>
        <v>0</v>
      </c>
      <c r="J112" s="286">
        <f>+'T. Generadora'!K109</f>
        <v>0</v>
      </c>
      <c r="K112" s="287">
        <f>'T. Generadora'!L109</f>
        <v>64</v>
      </c>
      <c r="L112" s="287">
        <f>'T. Generadora'!M109</f>
        <v>2</v>
      </c>
      <c r="M112" s="288">
        <f>'T. Generadora'!N109</f>
        <v>2</v>
      </c>
      <c r="N112" s="287">
        <f>'T. Generadora'!T109</f>
        <v>1</v>
      </c>
      <c r="O112" s="287">
        <f>'T. Generadora'!O109</f>
        <v>0</v>
      </c>
      <c r="P112" s="287">
        <f>'T. Generadora'!Q109</f>
        <v>0</v>
      </c>
      <c r="Q112" s="287">
        <f>'T. Generadora'!U109</f>
        <v>0</v>
      </c>
      <c r="R112" s="287">
        <f>'T. Generadora'!V109</f>
        <v>0</v>
      </c>
      <c r="S112" s="289">
        <f>+'Listas de precios Fase 1'!V111</f>
        <v>3300000</v>
      </c>
      <c r="T112" s="289">
        <f>+'Listas de precios Fase 1'!W111</f>
        <v>51562.5</v>
      </c>
      <c r="U112" s="285" t="str">
        <f>'Control Ventas'!D108</f>
        <v>X Vender</v>
      </c>
    </row>
    <row r="113" spans="1:21" ht="14.25" customHeight="1" x14ac:dyDescent="0.35">
      <c r="A113" s="285">
        <f>'T. Generadora'!A110</f>
        <v>108</v>
      </c>
      <c r="B113" s="285">
        <f>'T. Generadora'!B110</f>
        <v>1604</v>
      </c>
      <c r="C113" s="285">
        <f>+'T. Generadora'!C110</f>
        <v>1</v>
      </c>
      <c r="D113" s="285" t="str">
        <f>'T. Generadora'!D110</f>
        <v>Madison</v>
      </c>
      <c r="E113" s="285">
        <f>'T. Generadora'!E110</f>
        <v>16</v>
      </c>
      <c r="F113" s="286" t="str">
        <f>'T. Generadora'!G110</f>
        <v>4 M</v>
      </c>
      <c r="G113" s="286">
        <f>'T. Generadora'!H110</f>
        <v>59</v>
      </c>
      <c r="H113" s="286">
        <f>'T. Generadora'!I110</f>
        <v>13</v>
      </c>
      <c r="I113" s="286">
        <f>'T. Generadora'!J110</f>
        <v>0</v>
      </c>
      <c r="J113" s="286">
        <f>+'T. Generadora'!K110</f>
        <v>0</v>
      </c>
      <c r="K113" s="287">
        <f>'T. Generadora'!L110</f>
        <v>72</v>
      </c>
      <c r="L113" s="287">
        <f>'T. Generadora'!M110</f>
        <v>2</v>
      </c>
      <c r="M113" s="288">
        <f>'T. Generadora'!N110</f>
        <v>2</v>
      </c>
      <c r="N113" s="287">
        <f>'T. Generadora'!T110</f>
        <v>2</v>
      </c>
      <c r="O113" s="287">
        <f>'T. Generadora'!O110</f>
        <v>0</v>
      </c>
      <c r="P113" s="287">
        <f>'T. Generadora'!Q110</f>
        <v>0</v>
      </c>
      <c r="Q113" s="287">
        <f>'T. Generadora'!U110</f>
        <v>0</v>
      </c>
      <c r="R113" s="287">
        <f>'T. Generadora'!V110</f>
        <v>0</v>
      </c>
      <c r="S113" s="289">
        <f>+'Listas de precios Fase 1'!V112</f>
        <v>3570000</v>
      </c>
      <c r="T113" s="289">
        <f>+'Listas de precios Fase 1'!W112</f>
        <v>49583.333333333336</v>
      </c>
      <c r="U113" s="285" t="str">
        <f>'Control Ventas'!D109</f>
        <v>X Vender</v>
      </c>
    </row>
    <row r="114" spans="1:21" ht="14.25" customHeight="1" x14ac:dyDescent="0.35">
      <c r="A114" s="285">
        <f>'T. Generadora'!A111</f>
        <v>109</v>
      </c>
      <c r="B114" s="285">
        <f>'T. Generadora'!B111</f>
        <v>1605</v>
      </c>
      <c r="C114" s="285">
        <f>+'T. Generadora'!C111</f>
        <v>1</v>
      </c>
      <c r="D114" s="285" t="str">
        <f>'T. Generadora'!D111</f>
        <v>Madison</v>
      </c>
      <c r="E114" s="285">
        <f>'T. Generadora'!E111</f>
        <v>16</v>
      </c>
      <c r="F114" s="286" t="str">
        <f>'T. Generadora'!G111</f>
        <v>5 M</v>
      </c>
      <c r="G114" s="286">
        <f>'T. Generadora'!H111</f>
        <v>56</v>
      </c>
      <c r="H114" s="286">
        <f>'T. Generadora'!I111</f>
        <v>12</v>
      </c>
      <c r="I114" s="286">
        <f>'T. Generadora'!J111</f>
        <v>0</v>
      </c>
      <c r="J114" s="286">
        <f>+'T. Generadora'!K111</f>
        <v>0</v>
      </c>
      <c r="K114" s="287">
        <f>'T. Generadora'!L111</f>
        <v>68</v>
      </c>
      <c r="L114" s="287">
        <f>'T. Generadora'!M111</f>
        <v>2</v>
      </c>
      <c r="M114" s="288">
        <f>'T. Generadora'!N111</f>
        <v>2</v>
      </c>
      <c r="N114" s="287">
        <f>'T. Generadora'!T111</f>
        <v>1</v>
      </c>
      <c r="O114" s="287">
        <f>'T. Generadora'!O111</f>
        <v>0</v>
      </c>
      <c r="P114" s="287">
        <f>'T. Generadora'!Q111</f>
        <v>0</v>
      </c>
      <c r="Q114" s="287">
        <f>'T. Generadora'!U111</f>
        <v>0</v>
      </c>
      <c r="R114" s="287">
        <f>'T. Generadora'!V111</f>
        <v>0</v>
      </c>
      <c r="S114" s="289">
        <f>+'Listas de precios Fase 1'!V113</f>
        <v>3430000</v>
      </c>
      <c r="T114" s="289">
        <f>+'Listas de precios Fase 1'!W113</f>
        <v>50441.176470588238</v>
      </c>
      <c r="U114" s="285" t="str">
        <f>'Control Ventas'!D110</f>
        <v>X Vender</v>
      </c>
    </row>
    <row r="115" spans="1:21" ht="14.25" customHeight="1" x14ac:dyDescent="0.35">
      <c r="A115" s="285">
        <f>'T. Generadora'!A112</f>
        <v>110</v>
      </c>
      <c r="B115" s="285">
        <f>'T. Generadora'!B112</f>
        <v>1606</v>
      </c>
      <c r="C115" s="285">
        <f>+'T. Generadora'!C112</f>
        <v>1</v>
      </c>
      <c r="D115" s="285" t="str">
        <f>'T. Generadora'!D112</f>
        <v>Madison</v>
      </c>
      <c r="E115" s="285">
        <f>'T. Generadora'!E112</f>
        <v>16</v>
      </c>
      <c r="F115" s="286" t="str">
        <f>'T. Generadora'!G112</f>
        <v>6 M</v>
      </c>
      <c r="G115" s="286">
        <f>'T. Generadora'!H112</f>
        <v>52</v>
      </c>
      <c r="H115" s="286">
        <f>'T. Generadora'!I112</f>
        <v>7</v>
      </c>
      <c r="I115" s="286">
        <f>'T. Generadora'!J112</f>
        <v>0</v>
      </c>
      <c r="J115" s="286">
        <f>+'T. Generadora'!K112</f>
        <v>0</v>
      </c>
      <c r="K115" s="287">
        <f>'T. Generadora'!L112</f>
        <v>59</v>
      </c>
      <c r="L115" s="287">
        <f>'T. Generadora'!M112</f>
        <v>2</v>
      </c>
      <c r="M115" s="288">
        <f>'T. Generadora'!N112</f>
        <v>2</v>
      </c>
      <c r="N115" s="287">
        <f>'T. Generadora'!T112</f>
        <v>1</v>
      </c>
      <c r="O115" s="287">
        <f>'T. Generadora'!O112</f>
        <v>0</v>
      </c>
      <c r="P115" s="287">
        <f>'T. Generadora'!Q112</f>
        <v>0</v>
      </c>
      <c r="Q115" s="287">
        <f>'T. Generadora'!U112</f>
        <v>0</v>
      </c>
      <c r="R115" s="287">
        <f>'T. Generadora'!V112</f>
        <v>0</v>
      </c>
      <c r="S115" s="289">
        <f>+'Listas de precios Fase 1'!V114</f>
        <v>2996000</v>
      </c>
      <c r="T115" s="289">
        <f>+'Listas de precios Fase 1'!W114</f>
        <v>50779.661016949154</v>
      </c>
      <c r="U115" s="285" t="str">
        <f>'Control Ventas'!D111</f>
        <v>X Vender</v>
      </c>
    </row>
    <row r="116" spans="1:21" ht="14.25" customHeight="1" x14ac:dyDescent="0.35">
      <c r="A116" s="285">
        <f>'T. Generadora'!A113</f>
        <v>111</v>
      </c>
      <c r="B116" s="285">
        <f>'T. Generadora'!B113</f>
        <v>1607</v>
      </c>
      <c r="C116" s="285">
        <f>+'T. Generadora'!C113</f>
        <v>1</v>
      </c>
      <c r="D116" s="285" t="str">
        <f>'T. Generadora'!D113</f>
        <v>Madison</v>
      </c>
      <c r="E116" s="285">
        <f>'T. Generadora'!E113</f>
        <v>16</v>
      </c>
      <c r="F116" s="286" t="str">
        <f>'T. Generadora'!G113</f>
        <v>7 M</v>
      </c>
      <c r="G116" s="286">
        <f>'T. Generadora'!H113</f>
        <v>64</v>
      </c>
      <c r="H116" s="286">
        <f>'T. Generadora'!I113</f>
        <v>7</v>
      </c>
      <c r="I116" s="286">
        <f>'T. Generadora'!J113</f>
        <v>0</v>
      </c>
      <c r="J116" s="286">
        <f>+'T. Generadora'!K113</f>
        <v>0</v>
      </c>
      <c r="K116" s="287">
        <f>'T. Generadora'!L113</f>
        <v>71</v>
      </c>
      <c r="L116" s="287">
        <f>'T. Generadora'!M113</f>
        <v>2</v>
      </c>
      <c r="M116" s="288">
        <f>'T. Generadora'!N113</f>
        <v>2</v>
      </c>
      <c r="N116" s="287">
        <f>'T. Generadora'!T113</f>
        <v>2</v>
      </c>
      <c r="O116" s="287">
        <f>'T. Generadora'!O113</f>
        <v>0</v>
      </c>
      <c r="P116" s="287">
        <f>'T. Generadora'!Q113</f>
        <v>0</v>
      </c>
      <c r="Q116" s="287">
        <f>'T. Generadora'!U113</f>
        <v>0</v>
      </c>
      <c r="R116" s="287">
        <f>'T. Generadora'!V113</f>
        <v>0</v>
      </c>
      <c r="S116" s="289">
        <f>+'Listas de precios Fase 1'!V115</f>
        <v>3540000</v>
      </c>
      <c r="T116" s="289">
        <f>+'Listas de precios Fase 1'!W115</f>
        <v>49859.154929577468</v>
      </c>
      <c r="U116" s="285" t="str">
        <f>'Control Ventas'!D112</f>
        <v>X Vender</v>
      </c>
    </row>
    <row r="117" spans="1:21" ht="14.25" customHeight="1" x14ac:dyDescent="0.35">
      <c r="A117" s="285">
        <f>'T. Generadora'!A114</f>
        <v>112</v>
      </c>
      <c r="B117" s="285">
        <f>'T. Generadora'!B114</f>
        <v>1608</v>
      </c>
      <c r="C117" s="285">
        <f>+'T. Generadora'!C114</f>
        <v>1</v>
      </c>
      <c r="D117" s="285" t="str">
        <f>'T. Generadora'!D114</f>
        <v>Madison</v>
      </c>
      <c r="E117" s="285">
        <f>'T. Generadora'!E114</f>
        <v>16</v>
      </c>
      <c r="F117" s="286" t="str">
        <f>'T. Generadora'!G114</f>
        <v>8 M</v>
      </c>
      <c r="G117" s="286">
        <f>'T. Generadora'!H114</f>
        <v>34</v>
      </c>
      <c r="H117" s="286">
        <f>'T. Generadora'!I114</f>
        <v>3</v>
      </c>
      <c r="I117" s="286">
        <f>'T. Generadora'!J114</f>
        <v>0</v>
      </c>
      <c r="J117" s="286">
        <f>+'T. Generadora'!K114</f>
        <v>0</v>
      </c>
      <c r="K117" s="287">
        <f>'T. Generadora'!L114</f>
        <v>37</v>
      </c>
      <c r="L117" s="287">
        <f>'T. Generadora'!M114</f>
        <v>1</v>
      </c>
      <c r="M117" s="288">
        <f>'T. Generadora'!N114</f>
        <v>1</v>
      </c>
      <c r="N117" s="287">
        <f>'T. Generadora'!T114</f>
        <v>1</v>
      </c>
      <c r="O117" s="287">
        <f>'T. Generadora'!O114</f>
        <v>0</v>
      </c>
      <c r="P117" s="287">
        <f>'T. Generadora'!Q114</f>
        <v>0</v>
      </c>
      <c r="Q117" s="287">
        <f>'T. Generadora'!U114</f>
        <v>0</v>
      </c>
      <c r="R117" s="287">
        <f>'T. Generadora'!V114</f>
        <v>0</v>
      </c>
      <c r="S117" s="289">
        <f>+'Listas de precios Fase 1'!V116</f>
        <v>2130000</v>
      </c>
      <c r="T117" s="289">
        <f>+'Listas de precios Fase 1'!W116</f>
        <v>57567.567567567567</v>
      </c>
      <c r="U117" s="285" t="str">
        <f>'Control Ventas'!D113</f>
        <v>X Vender</v>
      </c>
    </row>
    <row r="118" spans="1:21" ht="14.25" customHeight="1" x14ac:dyDescent="0.35">
      <c r="A118" s="285">
        <f>'T. Generadora'!A115</f>
        <v>113</v>
      </c>
      <c r="B118" s="285" t="str">
        <f>'T. Generadora'!B115</f>
        <v>201</v>
      </c>
      <c r="C118" s="285">
        <f>+'T. Generadora'!C115</f>
        <v>1</v>
      </c>
      <c r="D118" s="285" t="str">
        <f>'T. Generadora'!D115</f>
        <v>Humbolt</v>
      </c>
      <c r="E118" s="285">
        <f>'T. Generadora'!E115</f>
        <v>2</v>
      </c>
      <c r="F118" s="286" t="str">
        <f>'T. Generadora'!G115</f>
        <v>1 H</v>
      </c>
      <c r="G118" s="286">
        <f>'T. Generadora'!H115</f>
        <v>42</v>
      </c>
      <c r="H118" s="286">
        <f>'T. Generadora'!I115</f>
        <v>10</v>
      </c>
      <c r="I118" s="286">
        <f>'T. Generadora'!J115</f>
        <v>0</v>
      </c>
      <c r="J118" s="286">
        <f>+'T. Generadora'!K115</f>
        <v>0</v>
      </c>
      <c r="K118" s="287">
        <f>'T. Generadora'!L115</f>
        <v>52</v>
      </c>
      <c r="L118" s="287">
        <f>'T. Generadora'!M115</f>
        <v>1</v>
      </c>
      <c r="M118" s="288">
        <f>'T. Generadora'!N115</f>
        <v>1</v>
      </c>
      <c r="N118" s="287">
        <f>'T. Generadora'!T115</f>
        <v>1</v>
      </c>
      <c r="O118" s="287">
        <f>'T. Generadora'!O115</f>
        <v>0</v>
      </c>
      <c r="P118" s="287">
        <f>'T. Generadora'!Q115</f>
        <v>0</v>
      </c>
      <c r="Q118" s="287">
        <f>'T. Generadora'!U115</f>
        <v>0</v>
      </c>
      <c r="R118" s="287">
        <f>'T. Generadora'!V115</f>
        <v>0</v>
      </c>
      <c r="S118" s="289">
        <f>+'Listas de precios Fase 1'!V117</f>
        <v>2510000</v>
      </c>
      <c r="T118" s="289">
        <f>+'Listas de precios Fase 1'!W117</f>
        <v>48269.230769230766</v>
      </c>
      <c r="U118" s="285" t="str">
        <f>'Control Ventas'!D114</f>
        <v>X Vender</v>
      </c>
    </row>
    <row r="119" spans="1:21" ht="14.25" customHeight="1" x14ac:dyDescent="0.35">
      <c r="A119" s="285">
        <f>'T. Generadora'!A116</f>
        <v>114</v>
      </c>
      <c r="B119" s="285" t="str">
        <f>'T. Generadora'!B116</f>
        <v>202</v>
      </c>
      <c r="C119" s="285">
        <f>+'T. Generadora'!C116</f>
        <v>1</v>
      </c>
      <c r="D119" s="285" t="str">
        <f>'T. Generadora'!D116</f>
        <v>Humbolt</v>
      </c>
      <c r="E119" s="285">
        <f>'T. Generadora'!E116</f>
        <v>2</v>
      </c>
      <c r="F119" s="286" t="str">
        <f>'T. Generadora'!G116</f>
        <v>2 H</v>
      </c>
      <c r="G119" s="286">
        <f>'T. Generadora'!H116</f>
        <v>36</v>
      </c>
      <c r="H119" s="286">
        <f>'T. Generadora'!I116</f>
        <v>4</v>
      </c>
      <c r="I119" s="286">
        <f>'T. Generadora'!J116</f>
        <v>0</v>
      </c>
      <c r="J119" s="286">
        <f>+'T. Generadora'!K116</f>
        <v>0</v>
      </c>
      <c r="K119" s="287">
        <f>'T. Generadora'!L116</f>
        <v>40</v>
      </c>
      <c r="L119" s="287">
        <f>'T. Generadora'!M116</f>
        <v>1</v>
      </c>
      <c r="M119" s="288">
        <f>'T. Generadora'!N116</f>
        <v>1</v>
      </c>
      <c r="N119" s="287">
        <f>'T. Generadora'!T116</f>
        <v>1</v>
      </c>
      <c r="O119" s="287">
        <f>'T. Generadora'!O116</f>
        <v>0</v>
      </c>
      <c r="P119" s="287">
        <f>'T. Generadora'!Q116</f>
        <v>0</v>
      </c>
      <c r="Q119" s="287">
        <f>'T. Generadora'!U116</f>
        <v>0</v>
      </c>
      <c r="R119" s="287">
        <f>'T. Generadora'!V116</f>
        <v>0</v>
      </c>
      <c r="S119" s="289">
        <f>+'Listas de precios Fase 1'!V118</f>
        <v>1998000</v>
      </c>
      <c r="T119" s="289">
        <f>+'Listas de precios Fase 1'!W118</f>
        <v>49950</v>
      </c>
      <c r="U119" s="285" t="str">
        <f>'Control Ventas'!D115</f>
        <v>X Vender</v>
      </c>
    </row>
    <row r="120" spans="1:21" ht="14.25" customHeight="1" x14ac:dyDescent="0.35">
      <c r="A120" s="285">
        <f>'T. Generadora'!A117</f>
        <v>115</v>
      </c>
      <c r="B120" s="285" t="str">
        <f>'T. Generadora'!B117</f>
        <v>203</v>
      </c>
      <c r="C120" s="285">
        <f>+'T. Generadora'!C117</f>
        <v>1</v>
      </c>
      <c r="D120" s="285" t="str">
        <f>'T. Generadora'!D117</f>
        <v>Humbolt</v>
      </c>
      <c r="E120" s="285">
        <f>'T. Generadora'!E117</f>
        <v>2</v>
      </c>
      <c r="F120" s="286" t="str">
        <f>'T. Generadora'!G117</f>
        <v>3 H</v>
      </c>
      <c r="G120" s="286">
        <f>'T. Generadora'!H117</f>
        <v>61</v>
      </c>
      <c r="H120" s="286">
        <f>'T. Generadora'!I117</f>
        <v>8</v>
      </c>
      <c r="I120" s="286">
        <f>'T. Generadora'!J117</f>
        <v>0</v>
      </c>
      <c r="J120" s="286">
        <f>+'T. Generadora'!K117</f>
        <v>0</v>
      </c>
      <c r="K120" s="287">
        <f>'T. Generadora'!L117</f>
        <v>69</v>
      </c>
      <c r="L120" s="287">
        <f>'T. Generadora'!M117</f>
        <v>2</v>
      </c>
      <c r="M120" s="288">
        <f>'T. Generadora'!N117</f>
        <v>2</v>
      </c>
      <c r="N120" s="287">
        <f>'T. Generadora'!T117</f>
        <v>1</v>
      </c>
      <c r="O120" s="287">
        <f>'T. Generadora'!O117</f>
        <v>0</v>
      </c>
      <c r="P120" s="287">
        <f>'T. Generadora'!Q117</f>
        <v>0</v>
      </c>
      <c r="Q120" s="287">
        <f>'T. Generadora'!U117</f>
        <v>0</v>
      </c>
      <c r="R120" s="287">
        <f>'T. Generadora'!V117</f>
        <v>0</v>
      </c>
      <c r="S120" s="289">
        <f>+'Listas de precios Fase 1'!V119</f>
        <v>2998000</v>
      </c>
      <c r="T120" s="289">
        <f>+'Listas de precios Fase 1'!W119</f>
        <v>43449.27536231884</v>
      </c>
      <c r="U120" s="285" t="str">
        <f>'Control Ventas'!D116</f>
        <v>X Vender</v>
      </c>
    </row>
    <row r="121" spans="1:21" ht="14.25" customHeight="1" x14ac:dyDescent="0.35">
      <c r="A121" s="285">
        <f>'T. Generadora'!A118</f>
        <v>116</v>
      </c>
      <c r="B121" s="285" t="str">
        <f>'T. Generadora'!B118</f>
        <v>204</v>
      </c>
      <c r="C121" s="285">
        <f>+'T. Generadora'!C118</f>
        <v>1</v>
      </c>
      <c r="D121" s="285" t="str">
        <f>'T. Generadora'!D118</f>
        <v>Humbolt</v>
      </c>
      <c r="E121" s="285">
        <f>'T. Generadora'!E118</f>
        <v>2</v>
      </c>
      <c r="F121" s="286" t="str">
        <f>'T. Generadora'!G118</f>
        <v>4 H</v>
      </c>
      <c r="G121" s="286">
        <f>'T. Generadora'!H118</f>
        <v>36</v>
      </c>
      <c r="H121" s="286">
        <f>'T. Generadora'!I118</f>
        <v>7</v>
      </c>
      <c r="I121" s="286">
        <f>'T. Generadora'!J118</f>
        <v>0</v>
      </c>
      <c r="J121" s="286">
        <f>+'T. Generadora'!K118</f>
        <v>0</v>
      </c>
      <c r="K121" s="287">
        <f>'T. Generadora'!L118</f>
        <v>43</v>
      </c>
      <c r="L121" s="287">
        <f>'T. Generadora'!M118</f>
        <v>1</v>
      </c>
      <c r="M121" s="288">
        <f>'T. Generadora'!N118</f>
        <v>1</v>
      </c>
      <c r="N121" s="287">
        <f>'T. Generadora'!T118</f>
        <v>1</v>
      </c>
      <c r="O121" s="287">
        <f>'T. Generadora'!O118</f>
        <v>0</v>
      </c>
      <c r="P121" s="287">
        <f>'T. Generadora'!Q118</f>
        <v>0</v>
      </c>
      <c r="Q121" s="287">
        <f>'T. Generadora'!U118</f>
        <v>0</v>
      </c>
      <c r="R121" s="287">
        <f>'T. Generadora'!V118</f>
        <v>0</v>
      </c>
      <c r="S121" s="289">
        <f>+'Listas de precios Fase 1'!V120</f>
        <v>2150000</v>
      </c>
      <c r="T121" s="289">
        <f>+'Listas de precios Fase 1'!W120</f>
        <v>50000</v>
      </c>
      <c r="U121" s="285" t="str">
        <f>'Control Ventas'!D117</f>
        <v>X Vender</v>
      </c>
    </row>
    <row r="122" spans="1:21" ht="14.25" customHeight="1" x14ac:dyDescent="0.35">
      <c r="A122" s="285">
        <f>'T. Generadora'!A119</f>
        <v>117</v>
      </c>
      <c r="B122" s="285">
        <f>'T. Generadora'!B119</f>
        <v>301</v>
      </c>
      <c r="C122" s="285">
        <f>+'T. Generadora'!C119</f>
        <v>1</v>
      </c>
      <c r="D122" s="285" t="str">
        <f>'T. Generadora'!D119</f>
        <v>Humbolt</v>
      </c>
      <c r="E122" s="285">
        <f>'T. Generadora'!E119</f>
        <v>3</v>
      </c>
      <c r="F122" s="286" t="str">
        <f>'T. Generadora'!G119</f>
        <v>1 H</v>
      </c>
      <c r="G122" s="286">
        <f>'T. Generadora'!H119</f>
        <v>42</v>
      </c>
      <c r="H122" s="286">
        <f>'T. Generadora'!I119</f>
        <v>10</v>
      </c>
      <c r="I122" s="286">
        <f>'T. Generadora'!J119</f>
        <v>0</v>
      </c>
      <c r="J122" s="286">
        <f>+'T. Generadora'!K119</f>
        <v>0</v>
      </c>
      <c r="K122" s="287">
        <f>'T. Generadora'!L119</f>
        <v>52</v>
      </c>
      <c r="L122" s="287">
        <f>'T. Generadora'!M119</f>
        <v>1</v>
      </c>
      <c r="M122" s="288">
        <f>'T. Generadora'!N119</f>
        <v>1</v>
      </c>
      <c r="N122" s="287">
        <f>'T. Generadora'!T119</f>
        <v>1</v>
      </c>
      <c r="O122" s="287">
        <f>'T. Generadora'!O119</f>
        <v>0</v>
      </c>
      <c r="P122" s="287">
        <f>'T. Generadora'!Q119</f>
        <v>0</v>
      </c>
      <c r="Q122" s="287">
        <f>'T. Generadora'!U119</f>
        <v>0</v>
      </c>
      <c r="R122" s="287">
        <f>'T. Generadora'!V119</f>
        <v>0</v>
      </c>
      <c r="S122" s="289">
        <f>+'Listas de precios Fase 1'!V121</f>
        <v>2540000</v>
      </c>
      <c r="T122" s="289">
        <f>+'Listas de precios Fase 1'!W121</f>
        <v>48846.153846153844</v>
      </c>
      <c r="U122" s="285" t="str">
        <f>'Control Ventas'!D118</f>
        <v>X Vender</v>
      </c>
    </row>
    <row r="123" spans="1:21" ht="14.25" customHeight="1" x14ac:dyDescent="0.35">
      <c r="A123" s="285">
        <f>'T. Generadora'!A120</f>
        <v>118</v>
      </c>
      <c r="B123" s="285">
        <f>'T. Generadora'!B120</f>
        <v>302</v>
      </c>
      <c r="C123" s="285">
        <f>+'T. Generadora'!C120</f>
        <v>1</v>
      </c>
      <c r="D123" s="285" t="str">
        <f>'T. Generadora'!D120</f>
        <v>Humbolt</v>
      </c>
      <c r="E123" s="285">
        <f>'T. Generadora'!E120</f>
        <v>3</v>
      </c>
      <c r="F123" s="286" t="str">
        <f>'T. Generadora'!G120</f>
        <v>2 H</v>
      </c>
      <c r="G123" s="286">
        <f>'T. Generadora'!H120</f>
        <v>36</v>
      </c>
      <c r="H123" s="286">
        <f>'T. Generadora'!I120</f>
        <v>4</v>
      </c>
      <c r="I123" s="286">
        <f>'T. Generadora'!J120</f>
        <v>0</v>
      </c>
      <c r="J123" s="286">
        <f>+'T. Generadora'!K120</f>
        <v>0</v>
      </c>
      <c r="K123" s="287">
        <f>'T. Generadora'!L120</f>
        <v>40</v>
      </c>
      <c r="L123" s="287">
        <f>'T. Generadora'!M120</f>
        <v>1</v>
      </c>
      <c r="M123" s="288">
        <f>'T. Generadora'!N120</f>
        <v>1</v>
      </c>
      <c r="N123" s="287">
        <f>'T. Generadora'!T120</f>
        <v>1</v>
      </c>
      <c r="O123" s="287">
        <f>'T. Generadora'!O120</f>
        <v>0</v>
      </c>
      <c r="P123" s="287">
        <f>'T. Generadora'!Q120</f>
        <v>0</v>
      </c>
      <c r="Q123" s="287">
        <f>'T. Generadora'!U120</f>
        <v>0</v>
      </c>
      <c r="R123" s="287">
        <f>'T. Generadora'!V120</f>
        <v>0</v>
      </c>
      <c r="S123" s="289">
        <f>+'Listas de precios Fase 1'!V122</f>
        <v>2040000</v>
      </c>
      <c r="T123" s="289">
        <f>+'Listas de precios Fase 1'!W122</f>
        <v>51000</v>
      </c>
      <c r="U123" s="285" t="str">
        <f>'Control Ventas'!D119</f>
        <v>X Vender</v>
      </c>
    </row>
    <row r="124" spans="1:21" ht="14.25" customHeight="1" x14ac:dyDescent="0.35">
      <c r="A124" s="285">
        <f>'T. Generadora'!A121</f>
        <v>119</v>
      </c>
      <c r="B124" s="285">
        <f>'T. Generadora'!B121</f>
        <v>303</v>
      </c>
      <c r="C124" s="285">
        <f>+'T. Generadora'!C121</f>
        <v>1</v>
      </c>
      <c r="D124" s="285" t="str">
        <f>'T. Generadora'!D121</f>
        <v>Humbolt</v>
      </c>
      <c r="E124" s="285">
        <f>'T. Generadora'!E121</f>
        <v>3</v>
      </c>
      <c r="F124" s="286" t="str">
        <f>'T. Generadora'!G121</f>
        <v>3 H</v>
      </c>
      <c r="G124" s="286">
        <f>'T. Generadora'!H121</f>
        <v>61</v>
      </c>
      <c r="H124" s="286">
        <f>'T. Generadora'!I121</f>
        <v>8</v>
      </c>
      <c r="I124" s="286">
        <f>'T. Generadora'!J121</f>
        <v>0</v>
      </c>
      <c r="J124" s="286">
        <f>+'T. Generadora'!K121</f>
        <v>0</v>
      </c>
      <c r="K124" s="287">
        <f>'T. Generadora'!L121</f>
        <v>69</v>
      </c>
      <c r="L124" s="287">
        <f>'T. Generadora'!M121</f>
        <v>2</v>
      </c>
      <c r="M124" s="288">
        <f>'T. Generadora'!N121</f>
        <v>2</v>
      </c>
      <c r="N124" s="287">
        <f>'T. Generadora'!T121</f>
        <v>1</v>
      </c>
      <c r="O124" s="287">
        <f>'T. Generadora'!O121</f>
        <v>0</v>
      </c>
      <c r="P124" s="287">
        <f>'T. Generadora'!Q121</f>
        <v>0</v>
      </c>
      <c r="Q124" s="287">
        <f>'T. Generadora'!U121</f>
        <v>0</v>
      </c>
      <c r="R124" s="287">
        <f>'T. Generadora'!V121</f>
        <v>0</v>
      </c>
      <c r="S124" s="289">
        <f>+'Listas de precios Fase 1'!V123</f>
        <v>2996000</v>
      </c>
      <c r="T124" s="289">
        <f>+'Listas de precios Fase 1'!W123</f>
        <v>43420.289855072464</v>
      </c>
      <c r="U124" s="285" t="str">
        <f>'Control Ventas'!D120</f>
        <v>X Vender</v>
      </c>
    </row>
    <row r="125" spans="1:21" ht="14.25" customHeight="1" x14ac:dyDescent="0.35">
      <c r="A125" s="285">
        <f>'T. Generadora'!A122</f>
        <v>120</v>
      </c>
      <c r="B125" s="285">
        <f>'T. Generadora'!B122</f>
        <v>304</v>
      </c>
      <c r="C125" s="285">
        <f>+'T. Generadora'!C122</f>
        <v>1</v>
      </c>
      <c r="D125" s="285" t="str">
        <f>'T. Generadora'!D122</f>
        <v>Humbolt</v>
      </c>
      <c r="E125" s="285">
        <f>'T. Generadora'!E122</f>
        <v>3</v>
      </c>
      <c r="F125" s="286" t="str">
        <f>'T. Generadora'!G122</f>
        <v>4 H</v>
      </c>
      <c r="G125" s="286">
        <f>'T. Generadora'!H122</f>
        <v>36</v>
      </c>
      <c r="H125" s="286">
        <f>'T. Generadora'!I122</f>
        <v>7</v>
      </c>
      <c r="I125" s="286">
        <f>'T. Generadora'!J122</f>
        <v>0</v>
      </c>
      <c r="J125" s="286">
        <f>+'T. Generadora'!K122</f>
        <v>0</v>
      </c>
      <c r="K125" s="287">
        <f>'T. Generadora'!L122</f>
        <v>43</v>
      </c>
      <c r="L125" s="287">
        <f>'T. Generadora'!M122</f>
        <v>1</v>
      </c>
      <c r="M125" s="288">
        <f>'T. Generadora'!N122</f>
        <v>1</v>
      </c>
      <c r="N125" s="287">
        <f>'T. Generadora'!T122</f>
        <v>1</v>
      </c>
      <c r="O125" s="287">
        <f>'T. Generadora'!O122</f>
        <v>0</v>
      </c>
      <c r="P125" s="287">
        <f>'T. Generadora'!Q122</f>
        <v>0</v>
      </c>
      <c r="Q125" s="287">
        <f>'T. Generadora'!U122</f>
        <v>0</v>
      </c>
      <c r="R125" s="287">
        <f>'T. Generadora'!V122</f>
        <v>0</v>
      </c>
      <c r="S125" s="289">
        <f>+'Listas de precios Fase 1'!V124</f>
        <v>2170000</v>
      </c>
      <c r="T125" s="289">
        <f>+'Listas de precios Fase 1'!W124</f>
        <v>50465.116279069771</v>
      </c>
      <c r="U125" s="285" t="str">
        <f>'Control Ventas'!D121</f>
        <v>X Vender</v>
      </c>
    </row>
    <row r="126" spans="1:21" ht="14.25" customHeight="1" x14ac:dyDescent="0.35">
      <c r="A126" s="285">
        <f>'T. Generadora'!A123</f>
        <v>121</v>
      </c>
      <c r="B126" s="285">
        <f>'T. Generadora'!B123</f>
        <v>401</v>
      </c>
      <c r="C126" s="285">
        <f>+'T. Generadora'!C123</f>
        <v>1</v>
      </c>
      <c r="D126" s="285" t="str">
        <f>'T. Generadora'!D123</f>
        <v>Humbolt</v>
      </c>
      <c r="E126" s="285">
        <f>'T. Generadora'!E123</f>
        <v>4</v>
      </c>
      <c r="F126" s="286" t="str">
        <f>'T. Generadora'!G123</f>
        <v>1 H</v>
      </c>
      <c r="G126" s="286">
        <f>'T. Generadora'!H123</f>
        <v>42</v>
      </c>
      <c r="H126" s="286">
        <f>'T. Generadora'!I123</f>
        <v>10</v>
      </c>
      <c r="I126" s="286">
        <f>'T. Generadora'!J123</f>
        <v>0</v>
      </c>
      <c r="J126" s="286">
        <f>+'T. Generadora'!K123</f>
        <v>0</v>
      </c>
      <c r="K126" s="287">
        <f>'T. Generadora'!L123</f>
        <v>52</v>
      </c>
      <c r="L126" s="287">
        <f>'T. Generadora'!M123</f>
        <v>1</v>
      </c>
      <c r="M126" s="288">
        <f>'T. Generadora'!N123</f>
        <v>1</v>
      </c>
      <c r="N126" s="287">
        <f>'T. Generadora'!T123</f>
        <v>1</v>
      </c>
      <c r="O126" s="287">
        <f>'T. Generadora'!O123</f>
        <v>0</v>
      </c>
      <c r="P126" s="287">
        <f>'T. Generadora'!Q123</f>
        <v>0</v>
      </c>
      <c r="Q126" s="287">
        <f>'T. Generadora'!U123</f>
        <v>0</v>
      </c>
      <c r="R126" s="287">
        <f>'T. Generadora'!V123</f>
        <v>0</v>
      </c>
      <c r="S126" s="289">
        <f>+'Listas de precios Fase 1'!V125</f>
        <v>2560000</v>
      </c>
      <c r="T126" s="289">
        <f>+'Listas de precios Fase 1'!W125</f>
        <v>49230.769230769234</v>
      </c>
      <c r="U126" s="285" t="str">
        <f>'Control Ventas'!D122</f>
        <v>X Vender</v>
      </c>
    </row>
    <row r="127" spans="1:21" ht="14.25" customHeight="1" x14ac:dyDescent="0.35">
      <c r="A127" s="285">
        <f>'T. Generadora'!A124</f>
        <v>122</v>
      </c>
      <c r="B127" s="285">
        <f>'T. Generadora'!B124</f>
        <v>402</v>
      </c>
      <c r="C127" s="285">
        <f>+'T. Generadora'!C124</f>
        <v>1</v>
      </c>
      <c r="D127" s="285" t="str">
        <f>'T. Generadora'!D124</f>
        <v>Humbolt</v>
      </c>
      <c r="E127" s="285">
        <f>'T. Generadora'!E124</f>
        <v>4</v>
      </c>
      <c r="F127" s="286" t="str">
        <f>'T. Generadora'!G124</f>
        <v>2 H</v>
      </c>
      <c r="G127" s="286">
        <f>'T. Generadora'!H124</f>
        <v>36</v>
      </c>
      <c r="H127" s="286">
        <f>'T. Generadora'!I124</f>
        <v>4</v>
      </c>
      <c r="I127" s="286">
        <f>'T. Generadora'!J124</f>
        <v>0</v>
      </c>
      <c r="J127" s="286">
        <f>+'T. Generadora'!K124</f>
        <v>0</v>
      </c>
      <c r="K127" s="287">
        <f>'T. Generadora'!L124</f>
        <v>40</v>
      </c>
      <c r="L127" s="287">
        <f>'T. Generadora'!M124</f>
        <v>1</v>
      </c>
      <c r="M127" s="288">
        <f>'T. Generadora'!N124</f>
        <v>1</v>
      </c>
      <c r="N127" s="287">
        <f>'T. Generadora'!T124</f>
        <v>1</v>
      </c>
      <c r="O127" s="287">
        <f>'T. Generadora'!O124</f>
        <v>0</v>
      </c>
      <c r="P127" s="287">
        <f>'T. Generadora'!Q124</f>
        <v>0</v>
      </c>
      <c r="Q127" s="287">
        <f>'T. Generadora'!U124</f>
        <v>0</v>
      </c>
      <c r="R127" s="287">
        <f>'T. Generadora'!V124</f>
        <v>0</v>
      </c>
      <c r="S127" s="289">
        <f>+'Listas de precios Fase 1'!V126</f>
        <v>2060000</v>
      </c>
      <c r="T127" s="289">
        <f>+'Listas de precios Fase 1'!W126</f>
        <v>51500</v>
      </c>
      <c r="U127" s="285" t="str">
        <f>'Control Ventas'!D123</f>
        <v>X Vender</v>
      </c>
    </row>
    <row r="128" spans="1:21" ht="14.25" customHeight="1" x14ac:dyDescent="0.35">
      <c r="A128" s="285">
        <f>'T. Generadora'!A125</f>
        <v>123</v>
      </c>
      <c r="B128" s="285">
        <f>'T. Generadora'!B125</f>
        <v>403</v>
      </c>
      <c r="C128" s="285">
        <f>+'T. Generadora'!C125</f>
        <v>1</v>
      </c>
      <c r="D128" s="285" t="str">
        <f>'T. Generadora'!D125</f>
        <v>Humbolt</v>
      </c>
      <c r="E128" s="285">
        <f>'T. Generadora'!E125</f>
        <v>4</v>
      </c>
      <c r="F128" s="286" t="str">
        <f>'T. Generadora'!G125</f>
        <v>3 H</v>
      </c>
      <c r="G128" s="286">
        <f>'T. Generadora'!H125</f>
        <v>61</v>
      </c>
      <c r="H128" s="286">
        <f>'T. Generadora'!I125</f>
        <v>8</v>
      </c>
      <c r="I128" s="286">
        <f>'T. Generadora'!J125</f>
        <v>0</v>
      </c>
      <c r="J128" s="286">
        <f>+'T. Generadora'!K125</f>
        <v>0</v>
      </c>
      <c r="K128" s="287">
        <f>'T. Generadora'!L125</f>
        <v>69</v>
      </c>
      <c r="L128" s="287">
        <f>'T. Generadora'!M125</f>
        <v>2</v>
      </c>
      <c r="M128" s="288">
        <f>'T. Generadora'!N125</f>
        <v>2</v>
      </c>
      <c r="N128" s="287">
        <f>'T. Generadora'!T125</f>
        <v>1</v>
      </c>
      <c r="O128" s="287">
        <f>'T. Generadora'!O125</f>
        <v>0</v>
      </c>
      <c r="P128" s="287">
        <f>'T. Generadora'!Q125</f>
        <v>0</v>
      </c>
      <c r="Q128" s="287">
        <f>'T. Generadora'!U125</f>
        <v>0</v>
      </c>
      <c r="R128" s="287">
        <f>'T. Generadora'!V125</f>
        <v>0</v>
      </c>
      <c r="S128" s="289">
        <f>+'Listas de precios Fase 1'!V127</f>
        <v>2998000</v>
      </c>
      <c r="T128" s="289">
        <f>+'Listas de precios Fase 1'!W127</f>
        <v>43449.27536231884</v>
      </c>
      <c r="U128" s="285" t="str">
        <f>'Control Ventas'!D124</f>
        <v>X Vender</v>
      </c>
    </row>
    <row r="129" spans="1:21" ht="14.25" customHeight="1" x14ac:dyDescent="0.35">
      <c r="A129" s="285">
        <f>'T. Generadora'!A126</f>
        <v>124</v>
      </c>
      <c r="B129" s="285">
        <f>'T. Generadora'!B126</f>
        <v>404</v>
      </c>
      <c r="C129" s="285">
        <f>+'T. Generadora'!C126</f>
        <v>1</v>
      </c>
      <c r="D129" s="285" t="str">
        <f>'T. Generadora'!D126</f>
        <v>Humbolt</v>
      </c>
      <c r="E129" s="285">
        <f>'T. Generadora'!E126</f>
        <v>4</v>
      </c>
      <c r="F129" s="286" t="str">
        <f>'T. Generadora'!G126</f>
        <v>4 H</v>
      </c>
      <c r="G129" s="286">
        <f>'T. Generadora'!H126</f>
        <v>36</v>
      </c>
      <c r="H129" s="286">
        <f>'T. Generadora'!I126</f>
        <v>7</v>
      </c>
      <c r="I129" s="286">
        <f>'T. Generadora'!J126</f>
        <v>0</v>
      </c>
      <c r="J129" s="286">
        <f>+'T. Generadora'!K126</f>
        <v>0</v>
      </c>
      <c r="K129" s="287">
        <f>'T. Generadora'!L126</f>
        <v>43</v>
      </c>
      <c r="L129" s="287">
        <f>'T. Generadora'!M126</f>
        <v>1</v>
      </c>
      <c r="M129" s="288">
        <f>'T. Generadora'!N126</f>
        <v>1</v>
      </c>
      <c r="N129" s="287">
        <f>'T. Generadora'!T126</f>
        <v>1</v>
      </c>
      <c r="O129" s="287">
        <f>'T. Generadora'!O126</f>
        <v>0</v>
      </c>
      <c r="P129" s="287">
        <f>'T. Generadora'!Q126</f>
        <v>0</v>
      </c>
      <c r="Q129" s="287">
        <f>'T. Generadora'!U126</f>
        <v>0</v>
      </c>
      <c r="R129" s="287">
        <f>'T. Generadora'!V126</f>
        <v>0</v>
      </c>
      <c r="S129" s="289">
        <f>+'Listas de precios Fase 1'!V128</f>
        <v>2190000</v>
      </c>
      <c r="T129" s="289">
        <f>+'Listas de precios Fase 1'!W128</f>
        <v>50930.232558139534</v>
      </c>
      <c r="U129" s="285" t="str">
        <f>'Control Ventas'!D125</f>
        <v>X Vender</v>
      </c>
    </row>
    <row r="130" spans="1:21" ht="14.25" customHeight="1" x14ac:dyDescent="0.35">
      <c r="A130" s="285">
        <f>'T. Generadora'!A127</f>
        <v>125</v>
      </c>
      <c r="B130" s="285">
        <f>'T. Generadora'!B127</f>
        <v>501</v>
      </c>
      <c r="C130" s="285">
        <f>+'T. Generadora'!C127</f>
        <v>1</v>
      </c>
      <c r="D130" s="285" t="str">
        <f>'T. Generadora'!D127</f>
        <v>Humbolt</v>
      </c>
      <c r="E130" s="285">
        <f>'T. Generadora'!E127</f>
        <v>5</v>
      </c>
      <c r="F130" s="286" t="str">
        <f>'T. Generadora'!G127</f>
        <v>1 H</v>
      </c>
      <c r="G130" s="286">
        <f>'T. Generadora'!H127</f>
        <v>42</v>
      </c>
      <c r="H130" s="286">
        <f>'T. Generadora'!I127</f>
        <v>10</v>
      </c>
      <c r="I130" s="286">
        <f>'T. Generadora'!J127</f>
        <v>0</v>
      </c>
      <c r="J130" s="286">
        <f>+'T. Generadora'!K127</f>
        <v>0</v>
      </c>
      <c r="K130" s="287">
        <f>'T. Generadora'!L127</f>
        <v>52</v>
      </c>
      <c r="L130" s="287">
        <f>'T. Generadora'!M127</f>
        <v>1</v>
      </c>
      <c r="M130" s="288">
        <f>'T. Generadora'!N127</f>
        <v>1</v>
      </c>
      <c r="N130" s="287">
        <f>'T. Generadora'!T127</f>
        <v>1</v>
      </c>
      <c r="O130" s="287">
        <f>'T. Generadora'!O127</f>
        <v>0</v>
      </c>
      <c r="P130" s="287">
        <f>'T. Generadora'!Q127</f>
        <v>0</v>
      </c>
      <c r="Q130" s="287">
        <f>'T. Generadora'!U127</f>
        <v>0</v>
      </c>
      <c r="R130" s="287">
        <f>'T. Generadora'!V127</f>
        <v>0</v>
      </c>
      <c r="S130" s="289">
        <f>+'Listas de precios Fase 1'!V129</f>
        <v>2580000</v>
      </c>
      <c r="T130" s="289">
        <f>+'Listas de precios Fase 1'!W129</f>
        <v>49615.384615384617</v>
      </c>
      <c r="U130" s="285" t="str">
        <f>'Control Ventas'!D126</f>
        <v>X Vender</v>
      </c>
    </row>
    <row r="131" spans="1:21" ht="14.25" customHeight="1" x14ac:dyDescent="0.35">
      <c r="A131" s="285">
        <f>'T. Generadora'!A128</f>
        <v>126</v>
      </c>
      <c r="B131" s="285">
        <f>'T. Generadora'!B128</f>
        <v>502</v>
      </c>
      <c r="C131" s="285">
        <f>+'T. Generadora'!C128</f>
        <v>1</v>
      </c>
      <c r="D131" s="285" t="str">
        <f>'T. Generadora'!D128</f>
        <v>Humbolt</v>
      </c>
      <c r="E131" s="285">
        <f>'T. Generadora'!E128</f>
        <v>5</v>
      </c>
      <c r="F131" s="286" t="str">
        <f>'T. Generadora'!G128</f>
        <v>2 H</v>
      </c>
      <c r="G131" s="286">
        <f>'T. Generadora'!H128</f>
        <v>36</v>
      </c>
      <c r="H131" s="286">
        <f>'T. Generadora'!I128</f>
        <v>4</v>
      </c>
      <c r="I131" s="286">
        <f>'T. Generadora'!J128</f>
        <v>0</v>
      </c>
      <c r="J131" s="286">
        <f>+'T. Generadora'!K128</f>
        <v>0</v>
      </c>
      <c r="K131" s="287">
        <f>'T. Generadora'!L128</f>
        <v>40</v>
      </c>
      <c r="L131" s="287">
        <f>'T. Generadora'!M128</f>
        <v>1</v>
      </c>
      <c r="M131" s="288">
        <f>'T. Generadora'!N128</f>
        <v>1</v>
      </c>
      <c r="N131" s="287">
        <f>'T. Generadora'!T128</f>
        <v>1</v>
      </c>
      <c r="O131" s="287">
        <f>'T. Generadora'!O128</f>
        <v>0</v>
      </c>
      <c r="P131" s="287">
        <f>'T. Generadora'!Q128</f>
        <v>0</v>
      </c>
      <c r="Q131" s="287">
        <f>'T. Generadora'!U128</f>
        <v>0</v>
      </c>
      <c r="R131" s="287">
        <f>'T. Generadora'!V128</f>
        <v>0</v>
      </c>
      <c r="S131" s="289">
        <f>+'Listas de precios Fase 1'!V130</f>
        <v>2090000</v>
      </c>
      <c r="T131" s="289">
        <f>+'Listas de precios Fase 1'!W130</f>
        <v>52250</v>
      </c>
      <c r="U131" s="285" t="str">
        <f>'Control Ventas'!D127</f>
        <v>X Vender</v>
      </c>
    </row>
    <row r="132" spans="1:21" ht="14.25" customHeight="1" x14ac:dyDescent="0.35">
      <c r="A132" s="285">
        <f>'T. Generadora'!A129</f>
        <v>127</v>
      </c>
      <c r="B132" s="285">
        <f>'T. Generadora'!B129</f>
        <v>503</v>
      </c>
      <c r="C132" s="285">
        <f>+'T. Generadora'!C129</f>
        <v>1</v>
      </c>
      <c r="D132" s="285" t="str">
        <f>'T. Generadora'!D129</f>
        <v>Humbolt</v>
      </c>
      <c r="E132" s="285">
        <f>'T. Generadora'!E129</f>
        <v>5</v>
      </c>
      <c r="F132" s="286" t="str">
        <f>'T. Generadora'!G129</f>
        <v>3 H</v>
      </c>
      <c r="G132" s="286">
        <f>'T. Generadora'!H129</f>
        <v>61</v>
      </c>
      <c r="H132" s="286">
        <f>'T. Generadora'!I129</f>
        <v>8</v>
      </c>
      <c r="I132" s="286">
        <f>'T. Generadora'!J129</f>
        <v>0</v>
      </c>
      <c r="J132" s="286">
        <f>+'T. Generadora'!K129</f>
        <v>0</v>
      </c>
      <c r="K132" s="287">
        <f>'T. Generadora'!L129</f>
        <v>69</v>
      </c>
      <c r="L132" s="287">
        <f>'T. Generadora'!M129</f>
        <v>2</v>
      </c>
      <c r="M132" s="288">
        <f>'T. Generadora'!N129</f>
        <v>2</v>
      </c>
      <c r="N132" s="287">
        <f>'T. Generadora'!T129</f>
        <v>1</v>
      </c>
      <c r="O132" s="287">
        <f>'T. Generadora'!O129</f>
        <v>0</v>
      </c>
      <c r="P132" s="287">
        <f>'T. Generadora'!Q129</f>
        <v>0</v>
      </c>
      <c r="Q132" s="287">
        <f>'T. Generadora'!U129</f>
        <v>0</v>
      </c>
      <c r="R132" s="287">
        <f>'T. Generadora'!V129</f>
        <v>0</v>
      </c>
      <c r="S132" s="289">
        <f>+'Listas de precios Fase 1'!V131</f>
        <v>3170000</v>
      </c>
      <c r="T132" s="289">
        <f>+'Listas de precios Fase 1'!W131</f>
        <v>45942.028985507248</v>
      </c>
      <c r="U132" s="285" t="str">
        <f>'Control Ventas'!D128</f>
        <v>X Vender</v>
      </c>
    </row>
    <row r="133" spans="1:21" ht="14.25" customHeight="1" x14ac:dyDescent="0.35">
      <c r="A133" s="285">
        <f>'T. Generadora'!A130</f>
        <v>128</v>
      </c>
      <c r="B133" s="285">
        <f>'T. Generadora'!B130</f>
        <v>504</v>
      </c>
      <c r="C133" s="285">
        <f>+'T. Generadora'!C130</f>
        <v>1</v>
      </c>
      <c r="D133" s="285" t="str">
        <f>'T. Generadora'!D130</f>
        <v>Humbolt</v>
      </c>
      <c r="E133" s="285">
        <f>'T. Generadora'!E130</f>
        <v>5</v>
      </c>
      <c r="F133" s="286" t="str">
        <f>'T. Generadora'!G130</f>
        <v>4 H</v>
      </c>
      <c r="G133" s="286">
        <f>'T. Generadora'!H130</f>
        <v>36</v>
      </c>
      <c r="H133" s="286">
        <f>'T. Generadora'!I130</f>
        <v>7</v>
      </c>
      <c r="I133" s="286">
        <f>'T. Generadora'!J130</f>
        <v>0</v>
      </c>
      <c r="J133" s="286">
        <f>+'T. Generadora'!K130</f>
        <v>0</v>
      </c>
      <c r="K133" s="287">
        <f>'T. Generadora'!L130</f>
        <v>43</v>
      </c>
      <c r="L133" s="287">
        <f>'T. Generadora'!M130</f>
        <v>1</v>
      </c>
      <c r="M133" s="288">
        <f>'T. Generadora'!N130</f>
        <v>1</v>
      </c>
      <c r="N133" s="287">
        <f>'T. Generadora'!T130</f>
        <v>1</v>
      </c>
      <c r="O133" s="287">
        <f>'T. Generadora'!O130</f>
        <v>0</v>
      </c>
      <c r="P133" s="287">
        <f>'T. Generadora'!Q130</f>
        <v>0</v>
      </c>
      <c r="Q133" s="287">
        <f>'T. Generadora'!U130</f>
        <v>0</v>
      </c>
      <c r="R133" s="287">
        <f>'T. Generadora'!V130</f>
        <v>0</v>
      </c>
      <c r="S133" s="289">
        <f>+'Listas de precios Fase 1'!V132</f>
        <v>2210000</v>
      </c>
      <c r="T133" s="289">
        <f>+'Listas de precios Fase 1'!W132</f>
        <v>51395.348837209305</v>
      </c>
      <c r="U133" s="285" t="str">
        <f>'Control Ventas'!D129</f>
        <v>X Vender</v>
      </c>
    </row>
    <row r="134" spans="1:21" ht="14.25" customHeight="1" x14ac:dyDescent="0.35">
      <c r="A134" s="285">
        <f>'T. Generadora'!A131</f>
        <v>129</v>
      </c>
      <c r="B134" s="285">
        <f>'T. Generadora'!B131</f>
        <v>601</v>
      </c>
      <c r="C134" s="285">
        <f>+'T. Generadora'!C131</f>
        <v>1</v>
      </c>
      <c r="D134" s="285" t="str">
        <f>'T. Generadora'!D131</f>
        <v>Humbolt</v>
      </c>
      <c r="E134" s="285">
        <f>'T. Generadora'!E131</f>
        <v>6</v>
      </c>
      <c r="F134" s="286" t="str">
        <f>'T. Generadora'!G131</f>
        <v>1 H</v>
      </c>
      <c r="G134" s="286">
        <f>'T. Generadora'!H131</f>
        <v>42</v>
      </c>
      <c r="H134" s="286">
        <f>'T. Generadora'!I131</f>
        <v>10</v>
      </c>
      <c r="I134" s="286">
        <f>'T. Generadora'!J131</f>
        <v>0</v>
      </c>
      <c r="J134" s="286">
        <f>+'T. Generadora'!K131</f>
        <v>0</v>
      </c>
      <c r="K134" s="287">
        <f>'T. Generadora'!L131</f>
        <v>52</v>
      </c>
      <c r="L134" s="287">
        <f>'T. Generadora'!M131</f>
        <v>1</v>
      </c>
      <c r="M134" s="288">
        <f>'T. Generadora'!N131</f>
        <v>1</v>
      </c>
      <c r="N134" s="287">
        <f>'T. Generadora'!T131</f>
        <v>1</v>
      </c>
      <c r="O134" s="287">
        <f>'T. Generadora'!O131</f>
        <v>0</v>
      </c>
      <c r="P134" s="287">
        <f>'T. Generadora'!Q131</f>
        <v>0</v>
      </c>
      <c r="Q134" s="287">
        <f>'T. Generadora'!U131</f>
        <v>0</v>
      </c>
      <c r="R134" s="287">
        <f>'T. Generadora'!V131</f>
        <v>0</v>
      </c>
      <c r="S134" s="289">
        <f>+'Listas de precios Fase 1'!V133</f>
        <v>2600000</v>
      </c>
      <c r="T134" s="289">
        <f>+'Listas de precios Fase 1'!W133</f>
        <v>50000</v>
      </c>
      <c r="U134" s="285" t="str">
        <f>'Control Ventas'!D130</f>
        <v>X Vender</v>
      </c>
    </row>
    <row r="135" spans="1:21" ht="14.25" customHeight="1" x14ac:dyDescent="0.35">
      <c r="A135" s="285">
        <f>'T. Generadora'!A132</f>
        <v>130</v>
      </c>
      <c r="B135" s="285">
        <f>'T. Generadora'!B132</f>
        <v>602</v>
      </c>
      <c r="C135" s="285">
        <f>+'T. Generadora'!C132</f>
        <v>1</v>
      </c>
      <c r="D135" s="285" t="str">
        <f>'T. Generadora'!D132</f>
        <v>Humbolt</v>
      </c>
      <c r="E135" s="285">
        <f>'T. Generadora'!E132</f>
        <v>6</v>
      </c>
      <c r="F135" s="286" t="str">
        <f>'T. Generadora'!G132</f>
        <v>2 H</v>
      </c>
      <c r="G135" s="286">
        <f>'T. Generadora'!H132</f>
        <v>36</v>
      </c>
      <c r="H135" s="286">
        <f>'T. Generadora'!I132</f>
        <v>4</v>
      </c>
      <c r="I135" s="286">
        <f>'T. Generadora'!J132</f>
        <v>0</v>
      </c>
      <c r="J135" s="286">
        <f>+'T. Generadora'!K132</f>
        <v>0</v>
      </c>
      <c r="K135" s="287">
        <f>'T. Generadora'!L132</f>
        <v>40</v>
      </c>
      <c r="L135" s="287">
        <f>'T. Generadora'!M132</f>
        <v>1</v>
      </c>
      <c r="M135" s="288">
        <f>'T. Generadora'!N132</f>
        <v>1</v>
      </c>
      <c r="N135" s="287">
        <f>'T. Generadora'!T132</f>
        <v>1</v>
      </c>
      <c r="O135" s="287">
        <f>'T. Generadora'!O132</f>
        <v>0</v>
      </c>
      <c r="P135" s="287">
        <f>'T. Generadora'!Q132</f>
        <v>0</v>
      </c>
      <c r="Q135" s="287">
        <f>'T. Generadora'!U132</f>
        <v>0</v>
      </c>
      <c r="R135" s="287">
        <f>'T. Generadora'!V132</f>
        <v>0</v>
      </c>
      <c r="S135" s="289">
        <f>+'Listas de precios Fase 1'!V134</f>
        <v>2100000</v>
      </c>
      <c r="T135" s="289">
        <f>+'Listas de precios Fase 1'!W134</f>
        <v>52500</v>
      </c>
      <c r="U135" s="285" t="str">
        <f>'Control Ventas'!D131</f>
        <v>X Vender</v>
      </c>
    </row>
    <row r="136" spans="1:21" ht="14.25" customHeight="1" x14ac:dyDescent="0.35">
      <c r="A136" s="285">
        <f>'T. Generadora'!A133</f>
        <v>131</v>
      </c>
      <c r="B136" s="285">
        <f>'T. Generadora'!B133</f>
        <v>603</v>
      </c>
      <c r="C136" s="285">
        <f>+'T. Generadora'!C133</f>
        <v>1</v>
      </c>
      <c r="D136" s="285" t="str">
        <f>'T. Generadora'!D133</f>
        <v>Humbolt</v>
      </c>
      <c r="E136" s="285">
        <f>'T. Generadora'!E133</f>
        <v>6</v>
      </c>
      <c r="F136" s="286" t="str">
        <f>'T. Generadora'!G133</f>
        <v>3 H</v>
      </c>
      <c r="G136" s="286">
        <f>'T. Generadora'!H133</f>
        <v>61</v>
      </c>
      <c r="H136" s="286">
        <f>'T. Generadora'!I133</f>
        <v>8</v>
      </c>
      <c r="I136" s="286">
        <f>'T. Generadora'!J133</f>
        <v>0</v>
      </c>
      <c r="J136" s="286">
        <f>+'T. Generadora'!K133</f>
        <v>0</v>
      </c>
      <c r="K136" s="287">
        <f>'T. Generadora'!L133</f>
        <v>69</v>
      </c>
      <c r="L136" s="287">
        <f>'T. Generadora'!M133</f>
        <v>2</v>
      </c>
      <c r="M136" s="288">
        <f>'T. Generadora'!N133</f>
        <v>2</v>
      </c>
      <c r="N136" s="287">
        <f>'T. Generadora'!T133</f>
        <v>2</v>
      </c>
      <c r="O136" s="287">
        <f>'T. Generadora'!O133</f>
        <v>0</v>
      </c>
      <c r="P136" s="287">
        <f>'T. Generadora'!Q133</f>
        <v>0</v>
      </c>
      <c r="Q136" s="287">
        <f>'T. Generadora'!U133</f>
        <v>0</v>
      </c>
      <c r="R136" s="287">
        <f>'T. Generadora'!V133</f>
        <v>0</v>
      </c>
      <c r="S136" s="289">
        <f>+'Listas de precios Fase 1'!V135</f>
        <v>3210000</v>
      </c>
      <c r="T136" s="289">
        <f>+'Listas de precios Fase 1'!W135</f>
        <v>46521.739130434784</v>
      </c>
      <c r="U136" s="285" t="str">
        <f>'Control Ventas'!D132</f>
        <v>X Vender</v>
      </c>
    </row>
    <row r="137" spans="1:21" ht="14.25" customHeight="1" x14ac:dyDescent="0.35">
      <c r="A137" s="285">
        <f>'T. Generadora'!A134</f>
        <v>132</v>
      </c>
      <c r="B137" s="285">
        <f>'T. Generadora'!B134</f>
        <v>604</v>
      </c>
      <c r="C137" s="285">
        <f>+'T. Generadora'!C134</f>
        <v>1</v>
      </c>
      <c r="D137" s="285" t="str">
        <f>'T. Generadora'!D134</f>
        <v>Humbolt</v>
      </c>
      <c r="E137" s="285">
        <f>'T. Generadora'!E134</f>
        <v>6</v>
      </c>
      <c r="F137" s="286" t="str">
        <f>'T. Generadora'!G134</f>
        <v>4 H</v>
      </c>
      <c r="G137" s="286">
        <f>'T. Generadora'!H134</f>
        <v>36</v>
      </c>
      <c r="H137" s="286">
        <f>'T. Generadora'!I134</f>
        <v>7</v>
      </c>
      <c r="I137" s="286">
        <f>'T. Generadora'!J134</f>
        <v>0</v>
      </c>
      <c r="J137" s="286">
        <f>+'T. Generadora'!K134</f>
        <v>0</v>
      </c>
      <c r="K137" s="287">
        <f>'T. Generadora'!L134</f>
        <v>43</v>
      </c>
      <c r="L137" s="287">
        <f>'T. Generadora'!M134</f>
        <v>1</v>
      </c>
      <c r="M137" s="288">
        <f>'T. Generadora'!N134</f>
        <v>1</v>
      </c>
      <c r="N137" s="287">
        <f>'T. Generadora'!T134</f>
        <v>1</v>
      </c>
      <c r="O137" s="287">
        <f>'T. Generadora'!O134</f>
        <v>0</v>
      </c>
      <c r="P137" s="287">
        <f>'T. Generadora'!Q134</f>
        <v>0</v>
      </c>
      <c r="Q137" s="287">
        <f>'T. Generadora'!U134</f>
        <v>0</v>
      </c>
      <c r="R137" s="287">
        <f>'T. Generadora'!V134</f>
        <v>0</v>
      </c>
      <c r="S137" s="289">
        <f>+'Listas de precios Fase 1'!V136</f>
        <v>2230000</v>
      </c>
      <c r="T137" s="289">
        <f>+'Listas de precios Fase 1'!W136</f>
        <v>51860.465116279069</v>
      </c>
      <c r="U137" s="285" t="str">
        <f>'Control Ventas'!D133</f>
        <v>X Vender</v>
      </c>
    </row>
    <row r="138" spans="1:21" ht="14.25" customHeight="1" x14ac:dyDescent="0.35">
      <c r="A138" s="285">
        <f>'T. Generadora'!A135</f>
        <v>133</v>
      </c>
      <c r="B138" s="285">
        <f>'T. Generadora'!B135</f>
        <v>701</v>
      </c>
      <c r="C138" s="285">
        <f>+'T. Generadora'!C135</f>
        <v>1</v>
      </c>
      <c r="D138" s="285" t="str">
        <f>'T. Generadora'!D135</f>
        <v>Humbolt</v>
      </c>
      <c r="E138" s="285">
        <f>'T. Generadora'!E135</f>
        <v>7</v>
      </c>
      <c r="F138" s="286" t="str">
        <f>'T. Generadora'!G135</f>
        <v>1 H</v>
      </c>
      <c r="G138" s="286">
        <f>'T. Generadora'!H135</f>
        <v>42</v>
      </c>
      <c r="H138" s="286">
        <f>'T. Generadora'!I135</f>
        <v>10</v>
      </c>
      <c r="I138" s="286">
        <f>'T. Generadora'!J135</f>
        <v>0</v>
      </c>
      <c r="J138" s="286">
        <f>+'T. Generadora'!K135</f>
        <v>0</v>
      </c>
      <c r="K138" s="287">
        <f>'T. Generadora'!L135</f>
        <v>52</v>
      </c>
      <c r="L138" s="287">
        <f>'T. Generadora'!M135</f>
        <v>1</v>
      </c>
      <c r="M138" s="288">
        <f>'T. Generadora'!N135</f>
        <v>1</v>
      </c>
      <c r="N138" s="287">
        <f>'T. Generadora'!T135</f>
        <v>1</v>
      </c>
      <c r="O138" s="287">
        <f>'T. Generadora'!O135</f>
        <v>0</v>
      </c>
      <c r="P138" s="287">
        <f>'T. Generadora'!Q135</f>
        <v>0</v>
      </c>
      <c r="Q138" s="287">
        <f>'T. Generadora'!U135</f>
        <v>0</v>
      </c>
      <c r="R138" s="287">
        <f>'T. Generadora'!V135</f>
        <v>0</v>
      </c>
      <c r="S138" s="289">
        <f>+'Listas de precios Fase 1'!V137</f>
        <v>2630000</v>
      </c>
      <c r="T138" s="289">
        <f>+'Listas de precios Fase 1'!W137</f>
        <v>50576.923076923078</v>
      </c>
      <c r="U138" s="285" t="str">
        <f>'Control Ventas'!D134</f>
        <v>X Vender</v>
      </c>
    </row>
    <row r="139" spans="1:21" ht="14.25" customHeight="1" x14ac:dyDescent="0.35">
      <c r="A139" s="285">
        <f>'T. Generadora'!A136</f>
        <v>134</v>
      </c>
      <c r="B139" s="285">
        <f>'T. Generadora'!B136</f>
        <v>702</v>
      </c>
      <c r="C139" s="285">
        <f>+'T. Generadora'!C136</f>
        <v>1</v>
      </c>
      <c r="D139" s="285" t="str">
        <f>'T. Generadora'!D136</f>
        <v>Humbolt</v>
      </c>
      <c r="E139" s="285">
        <f>'T. Generadora'!E136</f>
        <v>7</v>
      </c>
      <c r="F139" s="286" t="str">
        <f>'T. Generadora'!G136</f>
        <v>2 H</v>
      </c>
      <c r="G139" s="286">
        <f>'T. Generadora'!H136</f>
        <v>36</v>
      </c>
      <c r="H139" s="286">
        <f>'T. Generadora'!I136</f>
        <v>4</v>
      </c>
      <c r="I139" s="286">
        <f>'T. Generadora'!J136</f>
        <v>0</v>
      </c>
      <c r="J139" s="286">
        <f>+'T. Generadora'!K136</f>
        <v>0</v>
      </c>
      <c r="K139" s="287">
        <f>'T. Generadora'!L136</f>
        <v>40</v>
      </c>
      <c r="L139" s="287">
        <f>'T. Generadora'!M136</f>
        <v>1</v>
      </c>
      <c r="M139" s="288">
        <f>'T. Generadora'!N136</f>
        <v>1</v>
      </c>
      <c r="N139" s="287">
        <f>'T. Generadora'!T136</f>
        <v>1</v>
      </c>
      <c r="O139" s="287">
        <f>'T. Generadora'!O136</f>
        <v>0</v>
      </c>
      <c r="P139" s="287">
        <f>'T. Generadora'!Q136</f>
        <v>0</v>
      </c>
      <c r="Q139" s="287">
        <f>'T. Generadora'!U136</f>
        <v>0</v>
      </c>
      <c r="R139" s="287">
        <f>'T. Generadora'!V136</f>
        <v>0</v>
      </c>
      <c r="S139" s="289">
        <f>+'Listas de precios Fase 1'!V138</f>
        <v>2120000</v>
      </c>
      <c r="T139" s="289">
        <f>+'Listas de precios Fase 1'!W138</f>
        <v>53000</v>
      </c>
      <c r="U139" s="285" t="str">
        <f>'Control Ventas'!D135</f>
        <v>X Vender</v>
      </c>
    </row>
    <row r="140" spans="1:21" ht="14.25" customHeight="1" x14ac:dyDescent="0.35">
      <c r="A140" s="285">
        <f>'T. Generadora'!A137</f>
        <v>135</v>
      </c>
      <c r="B140" s="285">
        <f>'T. Generadora'!B137</f>
        <v>703</v>
      </c>
      <c r="C140" s="285">
        <f>+'T. Generadora'!C137</f>
        <v>1</v>
      </c>
      <c r="D140" s="285" t="str">
        <f>'T. Generadora'!D137</f>
        <v>Humbolt</v>
      </c>
      <c r="E140" s="285">
        <f>'T. Generadora'!E137</f>
        <v>7</v>
      </c>
      <c r="F140" s="286" t="str">
        <f>'T. Generadora'!G137</f>
        <v>3 H</v>
      </c>
      <c r="G140" s="286">
        <f>'T. Generadora'!H137</f>
        <v>61</v>
      </c>
      <c r="H140" s="286">
        <f>'T. Generadora'!I137</f>
        <v>8</v>
      </c>
      <c r="I140" s="286">
        <f>'T. Generadora'!J137</f>
        <v>0</v>
      </c>
      <c r="J140" s="286">
        <f>+'T. Generadora'!K137</f>
        <v>0</v>
      </c>
      <c r="K140" s="287">
        <f>'T. Generadora'!L137</f>
        <v>69</v>
      </c>
      <c r="L140" s="287">
        <f>'T. Generadora'!M137</f>
        <v>2</v>
      </c>
      <c r="M140" s="288">
        <f>'T. Generadora'!N137</f>
        <v>2</v>
      </c>
      <c r="N140" s="287">
        <f>'T. Generadora'!T137</f>
        <v>2</v>
      </c>
      <c r="O140" s="287">
        <f>'T. Generadora'!O137</f>
        <v>0</v>
      </c>
      <c r="P140" s="287">
        <f>'T. Generadora'!Q137</f>
        <v>0</v>
      </c>
      <c r="Q140" s="287">
        <f>'T. Generadora'!U137</f>
        <v>0</v>
      </c>
      <c r="R140" s="287">
        <f>'T. Generadora'!V137</f>
        <v>0</v>
      </c>
      <c r="S140" s="289">
        <f>+'Listas de precios Fase 1'!V139</f>
        <v>3240000</v>
      </c>
      <c r="T140" s="289">
        <f>+'Listas de precios Fase 1'!W139</f>
        <v>46956.521739130432</v>
      </c>
      <c r="U140" s="285" t="str">
        <f>'Control Ventas'!D136</f>
        <v>X Vender</v>
      </c>
    </row>
    <row r="141" spans="1:21" ht="14.25" customHeight="1" x14ac:dyDescent="0.35">
      <c r="A141" s="285">
        <f>'T. Generadora'!A138</f>
        <v>136</v>
      </c>
      <c r="B141" s="285">
        <f>'T. Generadora'!B138</f>
        <v>704</v>
      </c>
      <c r="C141" s="285">
        <f>+'T. Generadora'!C138</f>
        <v>1</v>
      </c>
      <c r="D141" s="285" t="str">
        <f>'T. Generadora'!D138</f>
        <v>Humbolt</v>
      </c>
      <c r="E141" s="285">
        <f>'T. Generadora'!E138</f>
        <v>7</v>
      </c>
      <c r="F141" s="286" t="str">
        <f>'T. Generadora'!G138</f>
        <v>4 H</v>
      </c>
      <c r="G141" s="286">
        <f>'T. Generadora'!H138</f>
        <v>36</v>
      </c>
      <c r="H141" s="286">
        <f>'T. Generadora'!I138</f>
        <v>7</v>
      </c>
      <c r="I141" s="286">
        <f>'T. Generadora'!J138</f>
        <v>0</v>
      </c>
      <c r="J141" s="286">
        <f>+'T. Generadora'!K138</f>
        <v>0</v>
      </c>
      <c r="K141" s="287">
        <f>'T. Generadora'!L138</f>
        <v>43</v>
      </c>
      <c r="L141" s="287">
        <f>'T. Generadora'!M138</f>
        <v>1</v>
      </c>
      <c r="M141" s="288">
        <f>'T. Generadora'!N138</f>
        <v>1</v>
      </c>
      <c r="N141" s="287">
        <f>'T. Generadora'!T138</f>
        <v>1</v>
      </c>
      <c r="O141" s="287">
        <f>'T. Generadora'!O138</f>
        <v>0</v>
      </c>
      <c r="P141" s="287">
        <f>'T. Generadora'!Q138</f>
        <v>0</v>
      </c>
      <c r="Q141" s="287">
        <f>'T. Generadora'!U138</f>
        <v>0</v>
      </c>
      <c r="R141" s="287">
        <f>'T. Generadora'!V138</f>
        <v>0</v>
      </c>
      <c r="S141" s="289">
        <f>+'Listas de precios Fase 1'!V140</f>
        <v>2250000</v>
      </c>
      <c r="T141" s="289">
        <f>+'Listas de precios Fase 1'!W140</f>
        <v>52325.58139534884</v>
      </c>
      <c r="U141" s="285" t="str">
        <f>'Control Ventas'!D137</f>
        <v>X Vender</v>
      </c>
    </row>
    <row r="142" spans="1:21" ht="14.25" customHeight="1" x14ac:dyDescent="0.35">
      <c r="A142" s="285">
        <f>'T. Generadora'!A139</f>
        <v>137</v>
      </c>
      <c r="B142" s="285">
        <f>'T. Generadora'!B139</f>
        <v>801</v>
      </c>
      <c r="C142" s="285">
        <f>+'T. Generadora'!C139</f>
        <v>1</v>
      </c>
      <c r="D142" s="285" t="str">
        <f>'T. Generadora'!D139</f>
        <v>Humbolt</v>
      </c>
      <c r="E142" s="285">
        <f>'T. Generadora'!E139</f>
        <v>8</v>
      </c>
      <c r="F142" s="286" t="str">
        <f>'T. Generadora'!G139</f>
        <v>1 H</v>
      </c>
      <c r="G142" s="286">
        <f>'T. Generadora'!H139</f>
        <v>42</v>
      </c>
      <c r="H142" s="286">
        <f>'T. Generadora'!I139</f>
        <v>10</v>
      </c>
      <c r="I142" s="286">
        <f>'T. Generadora'!J139</f>
        <v>0</v>
      </c>
      <c r="J142" s="286">
        <f>+'T. Generadora'!K139</f>
        <v>0</v>
      </c>
      <c r="K142" s="287">
        <f>'T. Generadora'!L139</f>
        <v>52</v>
      </c>
      <c r="L142" s="287">
        <f>'T. Generadora'!M139</f>
        <v>1</v>
      </c>
      <c r="M142" s="288">
        <f>'T. Generadora'!N139</f>
        <v>1</v>
      </c>
      <c r="N142" s="287">
        <f>'T. Generadora'!T139</f>
        <v>1</v>
      </c>
      <c r="O142" s="287">
        <f>'T. Generadora'!O139</f>
        <v>0</v>
      </c>
      <c r="P142" s="287">
        <f>'T. Generadora'!Q139</f>
        <v>0</v>
      </c>
      <c r="Q142" s="287">
        <f>'T. Generadora'!U139</f>
        <v>0</v>
      </c>
      <c r="R142" s="287">
        <f>'T. Generadora'!V139</f>
        <v>0</v>
      </c>
      <c r="S142" s="289">
        <f>+'Listas de precios Fase 1'!V141</f>
        <v>2650000</v>
      </c>
      <c r="T142" s="289">
        <f>+'Listas de precios Fase 1'!W141</f>
        <v>50961.538461538461</v>
      </c>
      <c r="U142" s="285" t="str">
        <f>'Control Ventas'!D138</f>
        <v>X Vender</v>
      </c>
    </row>
    <row r="143" spans="1:21" ht="14.25" customHeight="1" x14ac:dyDescent="0.35">
      <c r="A143" s="285">
        <f>'T. Generadora'!A140</f>
        <v>138</v>
      </c>
      <c r="B143" s="285">
        <f>'T. Generadora'!B140</f>
        <v>802</v>
      </c>
      <c r="C143" s="285">
        <f>+'T. Generadora'!C140</f>
        <v>1</v>
      </c>
      <c r="D143" s="285" t="str">
        <f>'T. Generadora'!D140</f>
        <v>Humbolt</v>
      </c>
      <c r="E143" s="285">
        <f>'T. Generadora'!E140</f>
        <v>8</v>
      </c>
      <c r="F143" s="286" t="str">
        <f>'T. Generadora'!G140</f>
        <v>2 H</v>
      </c>
      <c r="G143" s="286">
        <f>'T. Generadora'!H140</f>
        <v>36</v>
      </c>
      <c r="H143" s="286">
        <f>'T. Generadora'!I140</f>
        <v>4</v>
      </c>
      <c r="I143" s="286">
        <f>'T. Generadora'!J140</f>
        <v>0</v>
      </c>
      <c r="J143" s="286">
        <f>+'T. Generadora'!K140</f>
        <v>0</v>
      </c>
      <c r="K143" s="287">
        <f>'T. Generadora'!L140</f>
        <v>40</v>
      </c>
      <c r="L143" s="287">
        <f>'T. Generadora'!M140</f>
        <v>1</v>
      </c>
      <c r="M143" s="288">
        <f>'T. Generadora'!N140</f>
        <v>1</v>
      </c>
      <c r="N143" s="287">
        <f>'T. Generadora'!T140</f>
        <v>1</v>
      </c>
      <c r="O143" s="287">
        <f>'T. Generadora'!O140</f>
        <v>0</v>
      </c>
      <c r="P143" s="287">
        <f>'T. Generadora'!Q140</f>
        <v>0</v>
      </c>
      <c r="Q143" s="287">
        <f>'T. Generadora'!U140</f>
        <v>0</v>
      </c>
      <c r="R143" s="287">
        <f>'T. Generadora'!V140</f>
        <v>0</v>
      </c>
      <c r="S143" s="289">
        <f>+'Listas de precios Fase 1'!V142</f>
        <v>2150000</v>
      </c>
      <c r="T143" s="289">
        <f>+'Listas de precios Fase 1'!W142</f>
        <v>53750</v>
      </c>
      <c r="U143" s="285" t="str">
        <f>'Control Ventas'!D139</f>
        <v>X Vender</v>
      </c>
    </row>
    <row r="144" spans="1:21" ht="14.25" customHeight="1" x14ac:dyDescent="0.35">
      <c r="A144" s="285">
        <f>'T. Generadora'!A141</f>
        <v>139</v>
      </c>
      <c r="B144" s="285">
        <f>'T. Generadora'!B141</f>
        <v>803</v>
      </c>
      <c r="C144" s="285">
        <f>+'T. Generadora'!C141</f>
        <v>1</v>
      </c>
      <c r="D144" s="285" t="str">
        <f>'T. Generadora'!D141</f>
        <v>Humbolt</v>
      </c>
      <c r="E144" s="285">
        <f>'T. Generadora'!E141</f>
        <v>8</v>
      </c>
      <c r="F144" s="286" t="str">
        <f>'T. Generadora'!G141</f>
        <v>3 H</v>
      </c>
      <c r="G144" s="286">
        <f>'T. Generadora'!H141</f>
        <v>61</v>
      </c>
      <c r="H144" s="286">
        <f>'T. Generadora'!I141</f>
        <v>8</v>
      </c>
      <c r="I144" s="286">
        <f>'T. Generadora'!J141</f>
        <v>0</v>
      </c>
      <c r="J144" s="286">
        <f>+'T. Generadora'!K141</f>
        <v>0</v>
      </c>
      <c r="K144" s="287">
        <f>'T. Generadora'!L141</f>
        <v>69</v>
      </c>
      <c r="L144" s="287">
        <f>'T. Generadora'!M141</f>
        <v>2</v>
      </c>
      <c r="M144" s="288">
        <f>'T. Generadora'!N141</f>
        <v>2</v>
      </c>
      <c r="N144" s="287">
        <f>'T. Generadora'!T141</f>
        <v>2</v>
      </c>
      <c r="O144" s="287">
        <f>'T. Generadora'!O141</f>
        <v>0</v>
      </c>
      <c r="P144" s="287">
        <f>'T. Generadora'!Q141</f>
        <v>0</v>
      </c>
      <c r="Q144" s="287">
        <f>'T. Generadora'!U141</f>
        <v>0</v>
      </c>
      <c r="R144" s="287">
        <f>'T. Generadora'!V141</f>
        <v>0</v>
      </c>
      <c r="S144" s="289">
        <f>+'Listas de precios Fase 1'!V143</f>
        <v>3270000</v>
      </c>
      <c r="T144" s="289">
        <f>+'Listas de precios Fase 1'!W143</f>
        <v>47391.304347826088</v>
      </c>
      <c r="U144" s="285" t="str">
        <f>'Control Ventas'!D140</f>
        <v>X Vender</v>
      </c>
    </row>
    <row r="145" spans="1:21" ht="14.25" customHeight="1" x14ac:dyDescent="0.35">
      <c r="A145" s="285">
        <f>'T. Generadora'!A142</f>
        <v>140</v>
      </c>
      <c r="B145" s="285">
        <f>'T. Generadora'!B142</f>
        <v>804</v>
      </c>
      <c r="C145" s="285">
        <f>+'T. Generadora'!C142</f>
        <v>1</v>
      </c>
      <c r="D145" s="285" t="str">
        <f>'T. Generadora'!D142</f>
        <v>Humbolt</v>
      </c>
      <c r="E145" s="285">
        <f>'T. Generadora'!E142</f>
        <v>8</v>
      </c>
      <c r="F145" s="286" t="str">
        <f>'T. Generadora'!G142</f>
        <v>4 H</v>
      </c>
      <c r="G145" s="286">
        <f>'T. Generadora'!H142</f>
        <v>36</v>
      </c>
      <c r="H145" s="286">
        <f>'T. Generadora'!I142</f>
        <v>7</v>
      </c>
      <c r="I145" s="286">
        <f>'T. Generadora'!J142</f>
        <v>0</v>
      </c>
      <c r="J145" s="286">
        <f>+'T. Generadora'!K142</f>
        <v>0</v>
      </c>
      <c r="K145" s="287">
        <f>'T. Generadora'!L142</f>
        <v>43</v>
      </c>
      <c r="L145" s="287">
        <f>'T. Generadora'!M142</f>
        <v>1</v>
      </c>
      <c r="M145" s="288">
        <f>'T. Generadora'!N142</f>
        <v>1</v>
      </c>
      <c r="N145" s="287">
        <f>'T. Generadora'!T142</f>
        <v>1</v>
      </c>
      <c r="O145" s="287">
        <f>'T. Generadora'!O142</f>
        <v>0</v>
      </c>
      <c r="P145" s="287">
        <f>'T. Generadora'!Q142</f>
        <v>0</v>
      </c>
      <c r="Q145" s="287">
        <f>'T. Generadora'!U142</f>
        <v>0</v>
      </c>
      <c r="R145" s="287">
        <f>'T. Generadora'!V142</f>
        <v>0</v>
      </c>
      <c r="S145" s="289">
        <f>+'Listas de precios Fase 1'!V144</f>
        <v>2270000</v>
      </c>
      <c r="T145" s="289">
        <f>+'Listas de precios Fase 1'!W144</f>
        <v>52790.697674418603</v>
      </c>
      <c r="U145" s="285" t="str">
        <f>'Control Ventas'!D141</f>
        <v>X Vender</v>
      </c>
    </row>
    <row r="146" spans="1:21" ht="14.25" customHeight="1" x14ac:dyDescent="0.35">
      <c r="A146" s="285">
        <f>'T. Generadora'!A143</f>
        <v>141</v>
      </c>
      <c r="B146" s="285">
        <f>'T. Generadora'!B143</f>
        <v>901</v>
      </c>
      <c r="C146" s="285">
        <f>+'T. Generadora'!C143</f>
        <v>1</v>
      </c>
      <c r="D146" s="285" t="str">
        <f>'T. Generadora'!D143</f>
        <v>Humbolt</v>
      </c>
      <c r="E146" s="285">
        <f>'T. Generadora'!E143</f>
        <v>9</v>
      </c>
      <c r="F146" s="286" t="str">
        <f>'T. Generadora'!G143</f>
        <v>1 H</v>
      </c>
      <c r="G146" s="286">
        <f>'T. Generadora'!H143</f>
        <v>42</v>
      </c>
      <c r="H146" s="286">
        <f>'T. Generadora'!I143</f>
        <v>10</v>
      </c>
      <c r="I146" s="286">
        <f>'T. Generadora'!J143</f>
        <v>0</v>
      </c>
      <c r="J146" s="286">
        <f>+'T. Generadora'!K143</f>
        <v>0</v>
      </c>
      <c r="K146" s="287">
        <f>'T. Generadora'!L143</f>
        <v>52</v>
      </c>
      <c r="L146" s="287">
        <f>'T. Generadora'!M143</f>
        <v>1</v>
      </c>
      <c r="M146" s="288">
        <f>'T. Generadora'!N143</f>
        <v>1</v>
      </c>
      <c r="N146" s="287">
        <f>'T. Generadora'!T143</f>
        <v>1</v>
      </c>
      <c r="O146" s="287">
        <f>'T. Generadora'!O143</f>
        <v>0</v>
      </c>
      <c r="P146" s="287">
        <f>'T. Generadora'!Q143</f>
        <v>0</v>
      </c>
      <c r="Q146" s="287">
        <f>'T. Generadora'!U143</f>
        <v>0</v>
      </c>
      <c r="R146" s="287">
        <f>'T. Generadora'!V143</f>
        <v>0</v>
      </c>
      <c r="S146" s="289">
        <f>+'Listas de precios Fase 1'!V145</f>
        <v>2670000</v>
      </c>
      <c r="T146" s="289">
        <f>+'Listas de precios Fase 1'!W145</f>
        <v>51346.153846153844</v>
      </c>
      <c r="U146" s="285" t="str">
        <f>'Control Ventas'!D142</f>
        <v>X Vender</v>
      </c>
    </row>
    <row r="147" spans="1:21" ht="14.25" customHeight="1" x14ac:dyDescent="0.35">
      <c r="A147" s="285">
        <f>'T. Generadora'!A144</f>
        <v>142</v>
      </c>
      <c r="B147" s="285">
        <f>'T. Generadora'!B144</f>
        <v>902</v>
      </c>
      <c r="C147" s="285">
        <f>+'T. Generadora'!C144</f>
        <v>1</v>
      </c>
      <c r="D147" s="285" t="str">
        <f>'T. Generadora'!D144</f>
        <v>Humbolt</v>
      </c>
      <c r="E147" s="285">
        <f>'T. Generadora'!E144</f>
        <v>9</v>
      </c>
      <c r="F147" s="286" t="str">
        <f>'T. Generadora'!G144</f>
        <v>2 H</v>
      </c>
      <c r="G147" s="286">
        <f>'T. Generadora'!H144</f>
        <v>36</v>
      </c>
      <c r="H147" s="286">
        <f>'T. Generadora'!I144</f>
        <v>4</v>
      </c>
      <c r="I147" s="286">
        <f>'T. Generadora'!J144</f>
        <v>0</v>
      </c>
      <c r="J147" s="286">
        <f>+'T. Generadora'!K144</f>
        <v>0</v>
      </c>
      <c r="K147" s="287">
        <f>'T. Generadora'!L144</f>
        <v>40</v>
      </c>
      <c r="L147" s="287">
        <f>'T. Generadora'!M144</f>
        <v>1</v>
      </c>
      <c r="M147" s="288">
        <f>'T. Generadora'!N144</f>
        <v>1</v>
      </c>
      <c r="N147" s="287">
        <f>'T. Generadora'!T144</f>
        <v>1</v>
      </c>
      <c r="O147" s="287">
        <f>'T. Generadora'!O144</f>
        <v>0</v>
      </c>
      <c r="P147" s="287">
        <f>'T. Generadora'!Q144</f>
        <v>0</v>
      </c>
      <c r="Q147" s="287">
        <f>'T. Generadora'!U144</f>
        <v>0</v>
      </c>
      <c r="R147" s="287">
        <f>'T. Generadora'!V144</f>
        <v>0</v>
      </c>
      <c r="S147" s="289">
        <f>+'Listas de precios Fase 1'!V146</f>
        <v>2170000</v>
      </c>
      <c r="T147" s="289">
        <f>+'Listas de precios Fase 1'!W146</f>
        <v>54250</v>
      </c>
      <c r="U147" s="285" t="str">
        <f>'Control Ventas'!D143</f>
        <v>X Vender</v>
      </c>
    </row>
    <row r="148" spans="1:21" ht="14.25" customHeight="1" x14ac:dyDescent="0.35">
      <c r="A148" s="285">
        <f>'T. Generadora'!A145</f>
        <v>143</v>
      </c>
      <c r="B148" s="285">
        <f>'T. Generadora'!B145</f>
        <v>903</v>
      </c>
      <c r="C148" s="285">
        <f>+'T. Generadora'!C145</f>
        <v>1</v>
      </c>
      <c r="D148" s="285" t="str">
        <f>'T. Generadora'!D145</f>
        <v>Humbolt</v>
      </c>
      <c r="E148" s="285">
        <f>'T. Generadora'!E145</f>
        <v>9</v>
      </c>
      <c r="F148" s="286" t="str">
        <f>'T. Generadora'!G145</f>
        <v>3 H</v>
      </c>
      <c r="G148" s="286">
        <f>'T. Generadora'!H145</f>
        <v>61</v>
      </c>
      <c r="H148" s="286">
        <f>'T. Generadora'!I145</f>
        <v>8</v>
      </c>
      <c r="I148" s="286">
        <f>'T. Generadora'!J145</f>
        <v>0</v>
      </c>
      <c r="J148" s="286">
        <f>+'T. Generadora'!K145</f>
        <v>0</v>
      </c>
      <c r="K148" s="287">
        <f>'T. Generadora'!L145</f>
        <v>69</v>
      </c>
      <c r="L148" s="287">
        <f>'T. Generadora'!M145</f>
        <v>2</v>
      </c>
      <c r="M148" s="288">
        <f>'T. Generadora'!N145</f>
        <v>2</v>
      </c>
      <c r="N148" s="287">
        <f>'T. Generadora'!T145</f>
        <v>1</v>
      </c>
      <c r="O148" s="287">
        <f>'T. Generadora'!O145</f>
        <v>0</v>
      </c>
      <c r="P148" s="287">
        <f>'T. Generadora'!Q145</f>
        <v>0</v>
      </c>
      <c r="Q148" s="287">
        <f>'T. Generadora'!U145</f>
        <v>0</v>
      </c>
      <c r="R148" s="287">
        <f>'T. Generadora'!V145</f>
        <v>0</v>
      </c>
      <c r="S148" s="289">
        <f>+'Listas de precios Fase 1'!V147</f>
        <v>3300000</v>
      </c>
      <c r="T148" s="289">
        <f>+'Listas de precios Fase 1'!W147</f>
        <v>47826.086956521736</v>
      </c>
      <c r="U148" s="285" t="str">
        <f>'Control Ventas'!D144</f>
        <v>X Vender</v>
      </c>
    </row>
    <row r="149" spans="1:21" ht="14.25" customHeight="1" x14ac:dyDescent="0.35">
      <c r="A149" s="285">
        <f>'T. Generadora'!A146</f>
        <v>144</v>
      </c>
      <c r="B149" s="285">
        <f>'T. Generadora'!B146</f>
        <v>904</v>
      </c>
      <c r="C149" s="285">
        <f>+'T. Generadora'!C146</f>
        <v>1</v>
      </c>
      <c r="D149" s="285" t="str">
        <f>'T. Generadora'!D146</f>
        <v>Humbolt</v>
      </c>
      <c r="E149" s="285">
        <f>'T. Generadora'!E146</f>
        <v>9</v>
      </c>
      <c r="F149" s="286" t="str">
        <f>'T. Generadora'!G146</f>
        <v>4 H</v>
      </c>
      <c r="G149" s="286">
        <f>'T. Generadora'!H146</f>
        <v>36</v>
      </c>
      <c r="H149" s="286">
        <f>'T. Generadora'!I146</f>
        <v>7</v>
      </c>
      <c r="I149" s="286">
        <f>'T. Generadora'!J146</f>
        <v>0</v>
      </c>
      <c r="J149" s="286">
        <f>+'T. Generadora'!K146</f>
        <v>0</v>
      </c>
      <c r="K149" s="287">
        <f>'T. Generadora'!L146</f>
        <v>43</v>
      </c>
      <c r="L149" s="287">
        <f>'T. Generadora'!M146</f>
        <v>1</v>
      </c>
      <c r="M149" s="288">
        <f>'T. Generadora'!N146</f>
        <v>1</v>
      </c>
      <c r="N149" s="287">
        <f>'T. Generadora'!T146</f>
        <v>1</v>
      </c>
      <c r="O149" s="287">
        <f>'T. Generadora'!O146</f>
        <v>0</v>
      </c>
      <c r="P149" s="287">
        <f>'T. Generadora'!Q146</f>
        <v>0</v>
      </c>
      <c r="Q149" s="287">
        <f>'T. Generadora'!U146</f>
        <v>0</v>
      </c>
      <c r="R149" s="287">
        <f>'T. Generadora'!V146</f>
        <v>0</v>
      </c>
      <c r="S149" s="289">
        <f>+'Listas de precios Fase 1'!V148</f>
        <v>2290000</v>
      </c>
      <c r="T149" s="289">
        <f>+'Listas de precios Fase 1'!W148</f>
        <v>53255.813953488374</v>
      </c>
      <c r="U149" s="285" t="str">
        <f>'Control Ventas'!D145</f>
        <v>X Vender</v>
      </c>
    </row>
    <row r="150" spans="1:21" ht="14.25" customHeight="1" x14ac:dyDescent="0.35">
      <c r="A150" s="285">
        <f>'T. Generadora'!A147</f>
        <v>145</v>
      </c>
      <c r="B150" s="285">
        <f>'T. Generadora'!B147</f>
        <v>1001</v>
      </c>
      <c r="C150" s="285">
        <f>+'T. Generadora'!C147</f>
        <v>1</v>
      </c>
      <c r="D150" s="285" t="str">
        <f>'T. Generadora'!D147</f>
        <v>Humbolt</v>
      </c>
      <c r="E150" s="285">
        <f>'T. Generadora'!E147</f>
        <v>10</v>
      </c>
      <c r="F150" s="286" t="str">
        <f>'T. Generadora'!G147</f>
        <v>1 H</v>
      </c>
      <c r="G150" s="286">
        <f>'T. Generadora'!H147</f>
        <v>42</v>
      </c>
      <c r="H150" s="286">
        <f>'T. Generadora'!I147</f>
        <v>10</v>
      </c>
      <c r="I150" s="286">
        <f>'T. Generadora'!J147</f>
        <v>0</v>
      </c>
      <c r="J150" s="286">
        <f>+'T. Generadora'!K147</f>
        <v>0</v>
      </c>
      <c r="K150" s="287">
        <f>'T. Generadora'!L147</f>
        <v>52</v>
      </c>
      <c r="L150" s="287">
        <f>'T. Generadora'!M147</f>
        <v>1</v>
      </c>
      <c r="M150" s="288">
        <f>'T. Generadora'!N147</f>
        <v>1</v>
      </c>
      <c r="N150" s="287">
        <f>'T. Generadora'!T147</f>
        <v>1</v>
      </c>
      <c r="O150" s="287">
        <f>'T. Generadora'!O147</f>
        <v>0</v>
      </c>
      <c r="P150" s="287">
        <f>'T. Generadora'!Q147</f>
        <v>0</v>
      </c>
      <c r="Q150" s="287">
        <f>'T. Generadora'!U147</f>
        <v>0</v>
      </c>
      <c r="R150" s="287">
        <f>'T. Generadora'!V147</f>
        <v>0</v>
      </c>
      <c r="S150" s="289">
        <f>+'Listas de precios Fase 1'!V149</f>
        <v>2700000</v>
      </c>
      <c r="T150" s="289">
        <f>+'Listas de precios Fase 1'!W149</f>
        <v>51923.076923076922</v>
      </c>
      <c r="U150" s="285" t="str">
        <f>'Control Ventas'!D146</f>
        <v>X Vender</v>
      </c>
    </row>
    <row r="151" spans="1:21" ht="14.25" customHeight="1" x14ac:dyDescent="0.35">
      <c r="A151" s="285">
        <f>'T. Generadora'!A148</f>
        <v>146</v>
      </c>
      <c r="B151" s="285">
        <f>'T. Generadora'!B148</f>
        <v>1002</v>
      </c>
      <c r="C151" s="285">
        <f>+'T. Generadora'!C148</f>
        <v>1</v>
      </c>
      <c r="D151" s="285" t="str">
        <f>'T. Generadora'!D148</f>
        <v>Humbolt</v>
      </c>
      <c r="E151" s="285">
        <f>'T. Generadora'!E148</f>
        <v>10</v>
      </c>
      <c r="F151" s="286" t="str">
        <f>'T. Generadora'!G148</f>
        <v>2 H</v>
      </c>
      <c r="G151" s="286">
        <f>'T. Generadora'!H148</f>
        <v>36</v>
      </c>
      <c r="H151" s="286">
        <f>'T. Generadora'!I148</f>
        <v>4</v>
      </c>
      <c r="I151" s="286">
        <f>'T. Generadora'!J148</f>
        <v>0</v>
      </c>
      <c r="J151" s="286">
        <f>+'T. Generadora'!K148</f>
        <v>0</v>
      </c>
      <c r="K151" s="287">
        <f>'T. Generadora'!L148</f>
        <v>40</v>
      </c>
      <c r="L151" s="287">
        <f>'T. Generadora'!M148</f>
        <v>1</v>
      </c>
      <c r="M151" s="288">
        <f>'T. Generadora'!N148</f>
        <v>1</v>
      </c>
      <c r="N151" s="287">
        <f>'T. Generadora'!T148</f>
        <v>1</v>
      </c>
      <c r="O151" s="287">
        <f>'T. Generadora'!O148</f>
        <v>0</v>
      </c>
      <c r="P151" s="287">
        <f>'T. Generadora'!Q148</f>
        <v>0</v>
      </c>
      <c r="Q151" s="287">
        <f>'T. Generadora'!U148</f>
        <v>0</v>
      </c>
      <c r="R151" s="287">
        <f>'T. Generadora'!V148</f>
        <v>0</v>
      </c>
      <c r="S151" s="289">
        <f>+'Listas de precios Fase 1'!V150</f>
        <v>2190000</v>
      </c>
      <c r="T151" s="289">
        <f>+'Listas de precios Fase 1'!W150</f>
        <v>54750</v>
      </c>
      <c r="U151" s="285" t="str">
        <f>'Control Ventas'!D147</f>
        <v>X Vender</v>
      </c>
    </row>
    <row r="152" spans="1:21" ht="14.25" customHeight="1" x14ac:dyDescent="0.35">
      <c r="A152" s="285">
        <f>'T. Generadora'!A149</f>
        <v>147</v>
      </c>
      <c r="B152" s="285">
        <f>'T. Generadora'!B149</f>
        <v>1003</v>
      </c>
      <c r="C152" s="285">
        <f>+'T. Generadora'!C149</f>
        <v>1</v>
      </c>
      <c r="D152" s="285" t="str">
        <f>'T. Generadora'!D149</f>
        <v>Humbolt</v>
      </c>
      <c r="E152" s="285">
        <f>'T. Generadora'!E149</f>
        <v>10</v>
      </c>
      <c r="F152" s="286" t="str">
        <f>'T. Generadora'!G149</f>
        <v>3 H</v>
      </c>
      <c r="G152" s="286">
        <f>'T. Generadora'!H149</f>
        <v>61</v>
      </c>
      <c r="H152" s="286">
        <f>'T. Generadora'!I149</f>
        <v>8</v>
      </c>
      <c r="I152" s="286">
        <f>'T. Generadora'!J149</f>
        <v>0</v>
      </c>
      <c r="J152" s="286">
        <f>+'T. Generadora'!K149</f>
        <v>0</v>
      </c>
      <c r="K152" s="287">
        <f>'T. Generadora'!L149</f>
        <v>69</v>
      </c>
      <c r="L152" s="287">
        <f>'T. Generadora'!M149</f>
        <v>2</v>
      </c>
      <c r="M152" s="288">
        <f>'T. Generadora'!N149</f>
        <v>2</v>
      </c>
      <c r="N152" s="287">
        <f>'T. Generadora'!T149</f>
        <v>1</v>
      </c>
      <c r="O152" s="287">
        <f>'T. Generadora'!O149</f>
        <v>0</v>
      </c>
      <c r="P152" s="287">
        <f>'T. Generadora'!Q149</f>
        <v>0</v>
      </c>
      <c r="Q152" s="287">
        <f>'T. Generadora'!U149</f>
        <v>0</v>
      </c>
      <c r="R152" s="287">
        <f>'T. Generadora'!V149</f>
        <v>0</v>
      </c>
      <c r="S152" s="289">
        <f>+'Listas de precios Fase 1'!V151</f>
        <v>3330000</v>
      </c>
      <c r="T152" s="289">
        <f>+'Listas de precios Fase 1'!W151</f>
        <v>48260.869565217392</v>
      </c>
      <c r="U152" s="285" t="str">
        <f>'Control Ventas'!D148</f>
        <v>X Vender</v>
      </c>
    </row>
    <row r="153" spans="1:21" ht="14.25" customHeight="1" x14ac:dyDescent="0.35">
      <c r="A153" s="285">
        <f>'T. Generadora'!A150</f>
        <v>148</v>
      </c>
      <c r="B153" s="285">
        <f>'T. Generadora'!B150</f>
        <v>1004</v>
      </c>
      <c r="C153" s="285">
        <f>+'T. Generadora'!C150</f>
        <v>1</v>
      </c>
      <c r="D153" s="285" t="str">
        <f>'T. Generadora'!D150</f>
        <v>Humbolt</v>
      </c>
      <c r="E153" s="285">
        <f>'T. Generadora'!E150</f>
        <v>10</v>
      </c>
      <c r="F153" s="286" t="str">
        <f>'T. Generadora'!G150</f>
        <v>4 H</v>
      </c>
      <c r="G153" s="286">
        <f>'T. Generadora'!H150</f>
        <v>36</v>
      </c>
      <c r="H153" s="286">
        <f>'T. Generadora'!I150</f>
        <v>7</v>
      </c>
      <c r="I153" s="286">
        <f>'T. Generadora'!J150</f>
        <v>0</v>
      </c>
      <c r="J153" s="286">
        <f>+'T. Generadora'!K150</f>
        <v>0</v>
      </c>
      <c r="K153" s="287">
        <f>'T. Generadora'!L150</f>
        <v>43</v>
      </c>
      <c r="L153" s="287">
        <f>'T. Generadora'!M150</f>
        <v>1</v>
      </c>
      <c r="M153" s="288">
        <f>'T. Generadora'!N150</f>
        <v>1</v>
      </c>
      <c r="N153" s="287">
        <f>'T. Generadora'!T150</f>
        <v>1</v>
      </c>
      <c r="O153" s="287">
        <f>'T. Generadora'!O150</f>
        <v>0</v>
      </c>
      <c r="P153" s="287">
        <f>'T. Generadora'!Q150</f>
        <v>0</v>
      </c>
      <c r="Q153" s="287">
        <f>'T. Generadora'!U150</f>
        <v>0</v>
      </c>
      <c r="R153" s="287">
        <f>'T. Generadora'!V150</f>
        <v>0</v>
      </c>
      <c r="S153" s="289">
        <f>+'Listas de precios Fase 1'!V152</f>
        <v>2310000</v>
      </c>
      <c r="T153" s="289">
        <f>+'Listas de precios Fase 1'!W152</f>
        <v>53720.930232558138</v>
      </c>
      <c r="U153" s="285" t="str">
        <f>'Control Ventas'!D149</f>
        <v>X Vender</v>
      </c>
    </row>
    <row r="154" spans="1:21" ht="14.25" customHeight="1" x14ac:dyDescent="0.35">
      <c r="A154" s="285">
        <f>'T. Generadora'!A151</f>
        <v>149</v>
      </c>
      <c r="B154" s="285">
        <f>'T. Generadora'!B151</f>
        <v>1101</v>
      </c>
      <c r="C154" s="285">
        <f>+'T. Generadora'!C151</f>
        <v>1</v>
      </c>
      <c r="D154" s="285" t="str">
        <f>'T. Generadora'!D151</f>
        <v>Humbolt</v>
      </c>
      <c r="E154" s="285">
        <f>'T. Generadora'!E151</f>
        <v>11</v>
      </c>
      <c r="F154" s="286" t="str">
        <f>'T. Generadora'!G151</f>
        <v>1 H</v>
      </c>
      <c r="G154" s="286">
        <f>'T. Generadora'!H151</f>
        <v>42</v>
      </c>
      <c r="H154" s="286">
        <f>'T. Generadora'!I151</f>
        <v>10</v>
      </c>
      <c r="I154" s="286">
        <f>'T. Generadora'!J151</f>
        <v>0</v>
      </c>
      <c r="J154" s="286">
        <f>+'T. Generadora'!K151</f>
        <v>0</v>
      </c>
      <c r="K154" s="287">
        <f>'T. Generadora'!L151</f>
        <v>52</v>
      </c>
      <c r="L154" s="287">
        <f>'T. Generadora'!M151</f>
        <v>1</v>
      </c>
      <c r="M154" s="288">
        <f>'T. Generadora'!N151</f>
        <v>1</v>
      </c>
      <c r="N154" s="287">
        <f>'T. Generadora'!T151</f>
        <v>1</v>
      </c>
      <c r="O154" s="287">
        <f>'T. Generadora'!O151</f>
        <v>0</v>
      </c>
      <c r="P154" s="287">
        <f>'T. Generadora'!Q151</f>
        <v>0</v>
      </c>
      <c r="Q154" s="287">
        <f>'T. Generadora'!U151</f>
        <v>0</v>
      </c>
      <c r="R154" s="287">
        <f>'T. Generadora'!V151</f>
        <v>0</v>
      </c>
      <c r="S154" s="289">
        <f>+'Listas de precios Fase 1'!V153</f>
        <v>2720000</v>
      </c>
      <c r="T154" s="289">
        <f>+'Listas de precios Fase 1'!W153</f>
        <v>52307.692307692305</v>
      </c>
      <c r="U154" s="285" t="str">
        <f>'Control Ventas'!D150</f>
        <v>X Vender</v>
      </c>
    </row>
    <row r="155" spans="1:21" ht="14.25" customHeight="1" x14ac:dyDescent="0.35">
      <c r="A155" s="285">
        <f>'T. Generadora'!A152</f>
        <v>150</v>
      </c>
      <c r="B155" s="285">
        <f>'T. Generadora'!B152</f>
        <v>1102</v>
      </c>
      <c r="C155" s="285">
        <f>+'T. Generadora'!C152</f>
        <v>1</v>
      </c>
      <c r="D155" s="285" t="str">
        <f>'T. Generadora'!D152</f>
        <v>Humbolt</v>
      </c>
      <c r="E155" s="285">
        <f>'T. Generadora'!E152</f>
        <v>11</v>
      </c>
      <c r="F155" s="286" t="str">
        <f>'T. Generadora'!G152</f>
        <v>2 H</v>
      </c>
      <c r="G155" s="286">
        <f>'T. Generadora'!H152</f>
        <v>36</v>
      </c>
      <c r="H155" s="286">
        <f>'T. Generadora'!I152</f>
        <v>4</v>
      </c>
      <c r="I155" s="286">
        <f>'T. Generadora'!J152</f>
        <v>0</v>
      </c>
      <c r="J155" s="286">
        <f>+'T. Generadora'!K152</f>
        <v>0</v>
      </c>
      <c r="K155" s="287">
        <f>'T. Generadora'!L152</f>
        <v>40</v>
      </c>
      <c r="L155" s="287">
        <f>'T. Generadora'!M152</f>
        <v>1</v>
      </c>
      <c r="M155" s="288">
        <f>'T. Generadora'!N152</f>
        <v>1</v>
      </c>
      <c r="N155" s="287">
        <f>'T. Generadora'!T152</f>
        <v>1</v>
      </c>
      <c r="O155" s="287">
        <f>'T. Generadora'!O152</f>
        <v>0</v>
      </c>
      <c r="P155" s="287">
        <f>'T. Generadora'!Q152</f>
        <v>0</v>
      </c>
      <c r="Q155" s="287">
        <f>'T. Generadora'!U152</f>
        <v>0</v>
      </c>
      <c r="R155" s="287">
        <f>'T. Generadora'!V152</f>
        <v>0</v>
      </c>
      <c r="S155" s="289">
        <f>+'Listas de precios Fase 1'!V154</f>
        <v>2210000</v>
      </c>
      <c r="T155" s="289">
        <f>+'Listas de precios Fase 1'!W154</f>
        <v>55250</v>
      </c>
      <c r="U155" s="285" t="str">
        <f>'Control Ventas'!D151</f>
        <v>X Vender</v>
      </c>
    </row>
    <row r="156" spans="1:21" ht="14.25" customHeight="1" x14ac:dyDescent="0.35">
      <c r="A156" s="285">
        <f>'T. Generadora'!A153</f>
        <v>151</v>
      </c>
      <c r="B156" s="285">
        <f>'T. Generadora'!B153</f>
        <v>1103</v>
      </c>
      <c r="C156" s="285">
        <f>+'T. Generadora'!C153</f>
        <v>1</v>
      </c>
      <c r="D156" s="285" t="str">
        <f>'T. Generadora'!D153</f>
        <v>Humbolt</v>
      </c>
      <c r="E156" s="285">
        <f>'T. Generadora'!E153</f>
        <v>11</v>
      </c>
      <c r="F156" s="286" t="str">
        <f>'T. Generadora'!G153</f>
        <v>3 H</v>
      </c>
      <c r="G156" s="286">
        <f>'T. Generadora'!H153</f>
        <v>61</v>
      </c>
      <c r="H156" s="286">
        <f>'T. Generadora'!I153</f>
        <v>8</v>
      </c>
      <c r="I156" s="286">
        <f>'T. Generadora'!J153</f>
        <v>0</v>
      </c>
      <c r="J156" s="286">
        <f>+'T. Generadora'!K153</f>
        <v>0</v>
      </c>
      <c r="K156" s="287">
        <f>'T. Generadora'!L153</f>
        <v>69</v>
      </c>
      <c r="L156" s="287">
        <f>'T. Generadora'!M153</f>
        <v>2</v>
      </c>
      <c r="M156" s="288">
        <f>'T. Generadora'!N153</f>
        <v>2</v>
      </c>
      <c r="N156" s="287">
        <f>'T. Generadora'!T153</f>
        <v>1</v>
      </c>
      <c r="O156" s="287">
        <f>'T. Generadora'!O153</f>
        <v>0</v>
      </c>
      <c r="P156" s="287">
        <f>'T. Generadora'!Q153</f>
        <v>0</v>
      </c>
      <c r="Q156" s="287">
        <f>'T. Generadora'!U153</f>
        <v>0</v>
      </c>
      <c r="R156" s="287">
        <f>'T. Generadora'!V153</f>
        <v>0</v>
      </c>
      <c r="S156" s="289">
        <f>+'Listas de precios Fase 1'!V155</f>
        <v>3350000</v>
      </c>
      <c r="T156" s="289">
        <f>+'Listas de precios Fase 1'!W155</f>
        <v>48550.72463768116</v>
      </c>
      <c r="U156" s="285" t="str">
        <f>'Control Ventas'!D152</f>
        <v>X Vender</v>
      </c>
    </row>
    <row r="157" spans="1:21" ht="14.25" customHeight="1" x14ac:dyDescent="0.35">
      <c r="A157" s="285">
        <f>'T. Generadora'!A154</f>
        <v>152</v>
      </c>
      <c r="B157" s="285">
        <f>'T. Generadora'!B154</f>
        <v>1104</v>
      </c>
      <c r="C157" s="285">
        <f>+'T. Generadora'!C154</f>
        <v>1</v>
      </c>
      <c r="D157" s="285" t="str">
        <f>'T. Generadora'!D154</f>
        <v>Humbolt</v>
      </c>
      <c r="E157" s="285">
        <f>'T. Generadora'!E154</f>
        <v>11</v>
      </c>
      <c r="F157" s="286" t="str">
        <f>'T. Generadora'!G154</f>
        <v>4 H</v>
      </c>
      <c r="G157" s="286">
        <f>'T. Generadora'!H154</f>
        <v>36</v>
      </c>
      <c r="H157" s="286">
        <f>'T. Generadora'!I154</f>
        <v>7</v>
      </c>
      <c r="I157" s="286">
        <f>'T. Generadora'!J154</f>
        <v>0</v>
      </c>
      <c r="J157" s="286">
        <f>+'T. Generadora'!K154</f>
        <v>0</v>
      </c>
      <c r="K157" s="287">
        <f>'T. Generadora'!L154</f>
        <v>43</v>
      </c>
      <c r="L157" s="287">
        <f>'T. Generadora'!M154</f>
        <v>1</v>
      </c>
      <c r="M157" s="288">
        <f>'T. Generadora'!N154</f>
        <v>1</v>
      </c>
      <c r="N157" s="287">
        <f>'T. Generadora'!T154</f>
        <v>1</v>
      </c>
      <c r="O157" s="287">
        <f>'T. Generadora'!O154</f>
        <v>0</v>
      </c>
      <c r="P157" s="287">
        <f>'T. Generadora'!Q154</f>
        <v>0</v>
      </c>
      <c r="Q157" s="287">
        <f>'T. Generadora'!U154</f>
        <v>0</v>
      </c>
      <c r="R157" s="287">
        <f>'T. Generadora'!V154</f>
        <v>0</v>
      </c>
      <c r="S157" s="289">
        <f>+'Listas de precios Fase 1'!V156</f>
        <v>2330000</v>
      </c>
      <c r="T157" s="289">
        <f>+'Listas de precios Fase 1'!W156</f>
        <v>54186.046511627908</v>
      </c>
      <c r="U157" s="285" t="str">
        <f>'Control Ventas'!D153</f>
        <v>X Vender</v>
      </c>
    </row>
    <row r="158" spans="1:21" ht="14.25" customHeight="1" x14ac:dyDescent="0.35">
      <c r="A158" s="285">
        <f>'T. Generadora'!A155</f>
        <v>153</v>
      </c>
      <c r="B158" s="285">
        <f>'T. Generadora'!B155</f>
        <v>1201</v>
      </c>
      <c r="C158" s="285">
        <f>+'T. Generadora'!C155</f>
        <v>1</v>
      </c>
      <c r="D158" s="285" t="str">
        <f>'T. Generadora'!D155</f>
        <v>Humbolt</v>
      </c>
      <c r="E158" s="285">
        <f>'T. Generadora'!E155</f>
        <v>12</v>
      </c>
      <c r="F158" s="286" t="str">
        <f>'T. Generadora'!G155</f>
        <v>1 H</v>
      </c>
      <c r="G158" s="286">
        <f>'T. Generadora'!H155</f>
        <v>42</v>
      </c>
      <c r="H158" s="286">
        <f>'T. Generadora'!I155</f>
        <v>10</v>
      </c>
      <c r="I158" s="286">
        <f>'T. Generadora'!J155</f>
        <v>0</v>
      </c>
      <c r="J158" s="286">
        <f>+'T. Generadora'!K155</f>
        <v>0</v>
      </c>
      <c r="K158" s="287">
        <f>'T. Generadora'!L155</f>
        <v>52</v>
      </c>
      <c r="L158" s="287">
        <f>'T. Generadora'!M155</f>
        <v>1</v>
      </c>
      <c r="M158" s="288">
        <f>'T. Generadora'!N155</f>
        <v>1</v>
      </c>
      <c r="N158" s="287">
        <f>'T. Generadora'!T155</f>
        <v>1</v>
      </c>
      <c r="O158" s="287">
        <f>'T. Generadora'!O155</f>
        <v>0</v>
      </c>
      <c r="P158" s="287">
        <f>'T. Generadora'!Q155</f>
        <v>0</v>
      </c>
      <c r="Q158" s="287">
        <f>'T. Generadora'!U155</f>
        <v>0</v>
      </c>
      <c r="R158" s="287">
        <f>'T. Generadora'!V155</f>
        <v>0</v>
      </c>
      <c r="S158" s="289">
        <f>+'Listas de precios Fase 1'!V157</f>
        <v>2740000</v>
      </c>
      <c r="T158" s="289">
        <f>+'Listas de precios Fase 1'!W157</f>
        <v>52692.307692307695</v>
      </c>
      <c r="U158" s="285" t="str">
        <f>'Control Ventas'!D154</f>
        <v>X Vender</v>
      </c>
    </row>
    <row r="159" spans="1:21" ht="14.25" customHeight="1" x14ac:dyDescent="0.35">
      <c r="A159" s="285">
        <f>'T. Generadora'!A156</f>
        <v>154</v>
      </c>
      <c r="B159" s="285">
        <f>'T. Generadora'!B156</f>
        <v>1202</v>
      </c>
      <c r="C159" s="285">
        <f>+'T. Generadora'!C156</f>
        <v>1</v>
      </c>
      <c r="D159" s="285" t="str">
        <f>'T. Generadora'!D156</f>
        <v>Humbolt</v>
      </c>
      <c r="E159" s="285">
        <f>'T. Generadora'!E156</f>
        <v>12</v>
      </c>
      <c r="F159" s="286" t="str">
        <f>'T. Generadora'!G156</f>
        <v>2 H</v>
      </c>
      <c r="G159" s="286">
        <f>'T. Generadora'!H156</f>
        <v>36</v>
      </c>
      <c r="H159" s="286">
        <f>'T. Generadora'!I156</f>
        <v>4</v>
      </c>
      <c r="I159" s="286">
        <f>'T. Generadora'!J156</f>
        <v>0</v>
      </c>
      <c r="J159" s="286">
        <f>+'T. Generadora'!K156</f>
        <v>0</v>
      </c>
      <c r="K159" s="287">
        <f>'T. Generadora'!L156</f>
        <v>40</v>
      </c>
      <c r="L159" s="287">
        <f>'T. Generadora'!M156</f>
        <v>1</v>
      </c>
      <c r="M159" s="288">
        <f>'T. Generadora'!N156</f>
        <v>1</v>
      </c>
      <c r="N159" s="287">
        <f>'T. Generadora'!T156</f>
        <v>1</v>
      </c>
      <c r="O159" s="287">
        <f>'T. Generadora'!O156</f>
        <v>0</v>
      </c>
      <c r="P159" s="287">
        <f>'T. Generadora'!Q156</f>
        <v>0</v>
      </c>
      <c r="Q159" s="287">
        <f>'T. Generadora'!U156</f>
        <v>0</v>
      </c>
      <c r="R159" s="287">
        <f>'T. Generadora'!V156</f>
        <v>0</v>
      </c>
      <c r="S159" s="289">
        <f>+'Listas de precios Fase 1'!V158</f>
        <v>2230000</v>
      </c>
      <c r="T159" s="289">
        <f>+'Listas de precios Fase 1'!W158</f>
        <v>55750</v>
      </c>
      <c r="U159" s="285" t="str">
        <f>'Control Ventas'!D155</f>
        <v>X Vender</v>
      </c>
    </row>
    <row r="160" spans="1:21" ht="14.25" customHeight="1" x14ac:dyDescent="0.35">
      <c r="A160" s="285">
        <f>'T. Generadora'!A157</f>
        <v>155</v>
      </c>
      <c r="B160" s="285">
        <f>'T. Generadora'!B157</f>
        <v>1203</v>
      </c>
      <c r="C160" s="285">
        <f>+'T. Generadora'!C157</f>
        <v>1</v>
      </c>
      <c r="D160" s="285" t="str">
        <f>'T. Generadora'!D157</f>
        <v>Humbolt</v>
      </c>
      <c r="E160" s="285">
        <f>'T. Generadora'!E157</f>
        <v>12</v>
      </c>
      <c r="F160" s="286" t="str">
        <f>'T. Generadora'!G157</f>
        <v>3 H</v>
      </c>
      <c r="G160" s="286">
        <f>'T. Generadora'!H157</f>
        <v>61</v>
      </c>
      <c r="H160" s="286">
        <f>'T. Generadora'!I157</f>
        <v>8</v>
      </c>
      <c r="I160" s="286">
        <f>'T. Generadora'!J157</f>
        <v>0</v>
      </c>
      <c r="J160" s="286">
        <f>+'T. Generadora'!K157</f>
        <v>0</v>
      </c>
      <c r="K160" s="287">
        <f>'T. Generadora'!L157</f>
        <v>69</v>
      </c>
      <c r="L160" s="287">
        <f>'T. Generadora'!M157</f>
        <v>2</v>
      </c>
      <c r="M160" s="288">
        <f>'T. Generadora'!N157</f>
        <v>2</v>
      </c>
      <c r="N160" s="287">
        <f>'T. Generadora'!T157</f>
        <v>1</v>
      </c>
      <c r="O160" s="287">
        <f>'T. Generadora'!O157</f>
        <v>0</v>
      </c>
      <c r="P160" s="287">
        <f>'T. Generadora'!Q157</f>
        <v>0</v>
      </c>
      <c r="Q160" s="287">
        <f>'T. Generadora'!U157</f>
        <v>0</v>
      </c>
      <c r="R160" s="287">
        <f>'T. Generadora'!V157</f>
        <v>0</v>
      </c>
      <c r="S160" s="289">
        <f>+'Listas de precios Fase 1'!V159</f>
        <v>3380000</v>
      </c>
      <c r="T160" s="289">
        <f>+'Listas de precios Fase 1'!W159</f>
        <v>48985.507246376808</v>
      </c>
      <c r="U160" s="285" t="str">
        <f>'Control Ventas'!D156</f>
        <v>X Vender</v>
      </c>
    </row>
    <row r="161" spans="1:21" ht="14.25" customHeight="1" x14ac:dyDescent="0.35">
      <c r="A161" s="285">
        <f>'T. Generadora'!A158</f>
        <v>156</v>
      </c>
      <c r="B161" s="285">
        <f>'T. Generadora'!B158</f>
        <v>1204</v>
      </c>
      <c r="C161" s="285">
        <f>+'T. Generadora'!C158</f>
        <v>1</v>
      </c>
      <c r="D161" s="285" t="str">
        <f>'T. Generadora'!D158</f>
        <v>Humbolt</v>
      </c>
      <c r="E161" s="285">
        <f>'T. Generadora'!E158</f>
        <v>12</v>
      </c>
      <c r="F161" s="286" t="str">
        <f>'T. Generadora'!G158</f>
        <v>4 H</v>
      </c>
      <c r="G161" s="286">
        <f>'T. Generadora'!H158</f>
        <v>36</v>
      </c>
      <c r="H161" s="286">
        <f>'T. Generadora'!I158</f>
        <v>7</v>
      </c>
      <c r="I161" s="286">
        <f>'T. Generadora'!J158</f>
        <v>0</v>
      </c>
      <c r="J161" s="286">
        <f>+'T. Generadora'!K158</f>
        <v>0</v>
      </c>
      <c r="K161" s="287">
        <f>'T. Generadora'!L158</f>
        <v>43</v>
      </c>
      <c r="L161" s="287">
        <f>'T. Generadora'!M158</f>
        <v>1</v>
      </c>
      <c r="M161" s="288">
        <f>'T. Generadora'!N158</f>
        <v>1</v>
      </c>
      <c r="N161" s="287">
        <f>'T. Generadora'!T158</f>
        <v>1</v>
      </c>
      <c r="O161" s="287">
        <f>'T. Generadora'!O158</f>
        <v>0</v>
      </c>
      <c r="P161" s="287">
        <f>'T. Generadora'!Q158</f>
        <v>0</v>
      </c>
      <c r="Q161" s="287">
        <f>'T. Generadora'!U158</f>
        <v>0</v>
      </c>
      <c r="R161" s="287">
        <f>'T. Generadora'!V158</f>
        <v>0</v>
      </c>
      <c r="S161" s="289">
        <f>+'Listas de precios Fase 1'!V160</f>
        <v>2350000</v>
      </c>
      <c r="T161" s="289">
        <f>+'Listas de precios Fase 1'!W160</f>
        <v>54651.162790697672</v>
      </c>
      <c r="U161" s="285" t="str">
        <f>'Control Ventas'!D157</f>
        <v>X Vender</v>
      </c>
    </row>
    <row r="162" spans="1:21" ht="14.25" customHeight="1" x14ac:dyDescent="0.35">
      <c r="A162" s="285">
        <f>'T. Generadora'!A159</f>
        <v>157</v>
      </c>
      <c r="B162" s="285">
        <f>'T. Generadora'!B159</f>
        <v>1401</v>
      </c>
      <c r="C162" s="285">
        <f>+'T. Generadora'!C159</f>
        <v>1</v>
      </c>
      <c r="D162" s="285" t="str">
        <f>'T. Generadora'!D159</f>
        <v>Humbolt</v>
      </c>
      <c r="E162" s="285">
        <f>'T. Generadora'!E159</f>
        <v>14</v>
      </c>
      <c r="F162" s="286" t="str">
        <f>'T. Generadora'!G159</f>
        <v>1 H</v>
      </c>
      <c r="G162" s="286">
        <f>'T. Generadora'!H159</f>
        <v>42</v>
      </c>
      <c r="H162" s="286">
        <f>'T. Generadora'!I159</f>
        <v>10</v>
      </c>
      <c r="I162" s="286">
        <f>'T. Generadora'!J159</f>
        <v>0</v>
      </c>
      <c r="J162" s="286">
        <f>+'T. Generadora'!K159</f>
        <v>0</v>
      </c>
      <c r="K162" s="287">
        <f>'T. Generadora'!L159</f>
        <v>52</v>
      </c>
      <c r="L162" s="287">
        <f>'T. Generadora'!M159</f>
        <v>1</v>
      </c>
      <c r="M162" s="288">
        <f>'T. Generadora'!N159</f>
        <v>1</v>
      </c>
      <c r="N162" s="287">
        <f>'T. Generadora'!T159</f>
        <v>1</v>
      </c>
      <c r="O162" s="287">
        <f>'T. Generadora'!O159</f>
        <v>0</v>
      </c>
      <c r="P162" s="287">
        <f>'T. Generadora'!Q159</f>
        <v>0</v>
      </c>
      <c r="Q162" s="287">
        <f>'T. Generadora'!U159</f>
        <v>0</v>
      </c>
      <c r="R162" s="287">
        <f>'T. Generadora'!V159</f>
        <v>0</v>
      </c>
      <c r="S162" s="289">
        <f>+'Listas de precios Fase 1'!V161</f>
        <v>2780000</v>
      </c>
      <c r="T162" s="289">
        <f>+'Listas de precios Fase 1'!W161</f>
        <v>53461.538461538461</v>
      </c>
      <c r="U162" s="285" t="str">
        <f>'Control Ventas'!D158</f>
        <v>X Vender</v>
      </c>
    </row>
    <row r="163" spans="1:21" ht="14.25" customHeight="1" x14ac:dyDescent="0.35">
      <c r="A163" s="285">
        <f>'T. Generadora'!A160</f>
        <v>158</v>
      </c>
      <c r="B163" s="285">
        <f>'T. Generadora'!B160</f>
        <v>1402</v>
      </c>
      <c r="C163" s="285">
        <f>+'T. Generadora'!C160</f>
        <v>1</v>
      </c>
      <c r="D163" s="285" t="str">
        <f>'T. Generadora'!D160</f>
        <v>Humbolt</v>
      </c>
      <c r="E163" s="285">
        <f>'T. Generadora'!E160</f>
        <v>14</v>
      </c>
      <c r="F163" s="286" t="str">
        <f>'T. Generadora'!G160</f>
        <v>2 H</v>
      </c>
      <c r="G163" s="286">
        <f>'T. Generadora'!H160</f>
        <v>36</v>
      </c>
      <c r="H163" s="286">
        <f>'T. Generadora'!I160</f>
        <v>4</v>
      </c>
      <c r="I163" s="286">
        <f>'T. Generadora'!J160</f>
        <v>0</v>
      </c>
      <c r="J163" s="286">
        <f>+'T. Generadora'!K160</f>
        <v>0</v>
      </c>
      <c r="K163" s="287">
        <f>'T. Generadora'!L160</f>
        <v>40</v>
      </c>
      <c r="L163" s="287">
        <f>'T. Generadora'!M160</f>
        <v>1</v>
      </c>
      <c r="M163" s="288">
        <f>'T. Generadora'!N160</f>
        <v>1</v>
      </c>
      <c r="N163" s="287">
        <f>'T. Generadora'!T160</f>
        <v>1</v>
      </c>
      <c r="O163" s="287">
        <f>'T. Generadora'!O160</f>
        <v>0</v>
      </c>
      <c r="P163" s="287">
        <f>'T. Generadora'!Q160</f>
        <v>0</v>
      </c>
      <c r="Q163" s="287">
        <f>'T. Generadora'!U160</f>
        <v>0</v>
      </c>
      <c r="R163" s="287">
        <f>'T. Generadora'!V160</f>
        <v>0</v>
      </c>
      <c r="S163" s="289">
        <f>+'Listas de precios Fase 1'!V162</f>
        <v>2240000</v>
      </c>
      <c r="T163" s="289">
        <f>+'Listas de precios Fase 1'!W162</f>
        <v>56000</v>
      </c>
      <c r="U163" s="285" t="str">
        <f>'Control Ventas'!D159</f>
        <v>X Vender</v>
      </c>
    </row>
    <row r="164" spans="1:21" ht="14.25" customHeight="1" x14ac:dyDescent="0.35">
      <c r="A164" s="285">
        <f>'T. Generadora'!A161</f>
        <v>159</v>
      </c>
      <c r="B164" s="285">
        <f>'T. Generadora'!B161</f>
        <v>1403</v>
      </c>
      <c r="C164" s="285">
        <f>+'T. Generadora'!C161</f>
        <v>1</v>
      </c>
      <c r="D164" s="285" t="str">
        <f>'T. Generadora'!D161</f>
        <v>Humbolt</v>
      </c>
      <c r="E164" s="285">
        <f>'T. Generadora'!E161</f>
        <v>14</v>
      </c>
      <c r="F164" s="286" t="str">
        <f>'T. Generadora'!G161</f>
        <v>3 H</v>
      </c>
      <c r="G164" s="286">
        <f>'T. Generadora'!H161</f>
        <v>61</v>
      </c>
      <c r="H164" s="286">
        <f>'T. Generadora'!I161</f>
        <v>8</v>
      </c>
      <c r="I164" s="286">
        <f>'T. Generadora'!J161</f>
        <v>0</v>
      </c>
      <c r="J164" s="286">
        <f>+'T. Generadora'!K161</f>
        <v>0</v>
      </c>
      <c r="K164" s="287">
        <f>'T. Generadora'!L161</f>
        <v>69</v>
      </c>
      <c r="L164" s="287">
        <f>'T. Generadora'!M161</f>
        <v>2</v>
      </c>
      <c r="M164" s="288">
        <f>'T. Generadora'!N161</f>
        <v>2</v>
      </c>
      <c r="N164" s="287">
        <f>'T. Generadora'!T161</f>
        <v>1</v>
      </c>
      <c r="O164" s="287">
        <f>'T. Generadora'!O161</f>
        <v>0</v>
      </c>
      <c r="P164" s="287">
        <f>'T. Generadora'!Q161</f>
        <v>0</v>
      </c>
      <c r="Q164" s="287">
        <f>'T. Generadora'!U161</f>
        <v>0</v>
      </c>
      <c r="R164" s="287">
        <f>'T. Generadora'!V161</f>
        <v>0</v>
      </c>
      <c r="S164" s="289">
        <f>+'Listas de precios Fase 1'!V163</f>
        <v>3410000</v>
      </c>
      <c r="T164" s="289">
        <f>+'Listas de precios Fase 1'!W163</f>
        <v>49420.289855072464</v>
      </c>
      <c r="U164" s="285" t="str">
        <f>'Control Ventas'!D160</f>
        <v>X Vender</v>
      </c>
    </row>
    <row r="165" spans="1:21" ht="14.25" customHeight="1" x14ac:dyDescent="0.35">
      <c r="A165" s="285">
        <f>'T. Generadora'!A162</f>
        <v>160</v>
      </c>
      <c r="B165" s="285">
        <f>'T. Generadora'!B162</f>
        <v>1404</v>
      </c>
      <c r="C165" s="285">
        <f>+'T. Generadora'!C162</f>
        <v>1</v>
      </c>
      <c r="D165" s="285" t="str">
        <f>'T. Generadora'!D162</f>
        <v>Humbolt</v>
      </c>
      <c r="E165" s="285">
        <f>'T. Generadora'!E162</f>
        <v>14</v>
      </c>
      <c r="F165" s="286" t="str">
        <f>'T. Generadora'!G162</f>
        <v>4 H</v>
      </c>
      <c r="G165" s="286">
        <f>'T. Generadora'!H162</f>
        <v>36</v>
      </c>
      <c r="H165" s="286">
        <f>'T. Generadora'!I162</f>
        <v>7</v>
      </c>
      <c r="I165" s="286">
        <f>'T. Generadora'!J162</f>
        <v>0</v>
      </c>
      <c r="J165" s="286">
        <f>+'T. Generadora'!K162</f>
        <v>0</v>
      </c>
      <c r="K165" s="287">
        <f>'T. Generadora'!L162</f>
        <v>43</v>
      </c>
      <c r="L165" s="287">
        <f>'T. Generadora'!M162</f>
        <v>1</v>
      </c>
      <c r="M165" s="288">
        <f>'T. Generadora'!N162</f>
        <v>1</v>
      </c>
      <c r="N165" s="287">
        <f>'T. Generadora'!T162</f>
        <v>1</v>
      </c>
      <c r="O165" s="287">
        <f>'T. Generadora'!O162</f>
        <v>0</v>
      </c>
      <c r="P165" s="287">
        <f>'T. Generadora'!Q162</f>
        <v>0</v>
      </c>
      <c r="Q165" s="287">
        <f>'T. Generadora'!U162</f>
        <v>0</v>
      </c>
      <c r="R165" s="287">
        <f>'T. Generadora'!V162</f>
        <v>0</v>
      </c>
      <c r="S165" s="289">
        <f>+'Listas de precios Fase 1'!V164</f>
        <v>2370000</v>
      </c>
      <c r="T165" s="289">
        <f>+'Listas de precios Fase 1'!W164</f>
        <v>55116.279069767443</v>
      </c>
      <c r="U165" s="285" t="str">
        <f>'Control Ventas'!D161</f>
        <v>X Vender</v>
      </c>
    </row>
    <row r="166" spans="1:21" ht="14.25" customHeight="1" x14ac:dyDescent="0.35">
      <c r="A166" s="285">
        <f>'T. Generadora'!A163</f>
        <v>161</v>
      </c>
      <c r="B166" s="285">
        <f>'T. Generadora'!B163</f>
        <v>1501</v>
      </c>
      <c r="C166" s="285">
        <f>+'T. Generadora'!C163</f>
        <v>1</v>
      </c>
      <c r="D166" s="285" t="str">
        <f>'T. Generadora'!D163</f>
        <v>Humbolt</v>
      </c>
      <c r="E166" s="285">
        <f>'T. Generadora'!E163</f>
        <v>15</v>
      </c>
      <c r="F166" s="286" t="str">
        <f>'T. Generadora'!G163</f>
        <v>1 H</v>
      </c>
      <c r="G166" s="286">
        <f>'T. Generadora'!H163</f>
        <v>42</v>
      </c>
      <c r="H166" s="286">
        <f>'T. Generadora'!I163</f>
        <v>10</v>
      </c>
      <c r="I166" s="286">
        <f>'T. Generadora'!J163</f>
        <v>0</v>
      </c>
      <c r="J166" s="286">
        <f>+'T. Generadora'!K163</f>
        <v>0</v>
      </c>
      <c r="K166" s="287">
        <f>'T. Generadora'!L163</f>
        <v>52</v>
      </c>
      <c r="L166" s="287">
        <f>'T. Generadora'!M163</f>
        <v>1</v>
      </c>
      <c r="M166" s="288">
        <f>'T. Generadora'!N163</f>
        <v>1</v>
      </c>
      <c r="N166" s="287">
        <f>'T. Generadora'!T163</f>
        <v>1</v>
      </c>
      <c r="O166" s="287">
        <f>'T. Generadora'!O163</f>
        <v>0</v>
      </c>
      <c r="P166" s="287">
        <f>'T. Generadora'!Q163</f>
        <v>0</v>
      </c>
      <c r="Q166" s="287">
        <f>'T. Generadora'!U163</f>
        <v>0</v>
      </c>
      <c r="R166" s="287">
        <f>'T. Generadora'!V163</f>
        <v>0</v>
      </c>
      <c r="S166" s="289">
        <f>+'Listas de precios Fase 1'!V165</f>
        <v>2800000</v>
      </c>
      <c r="T166" s="289">
        <f>+'Listas de precios Fase 1'!W165</f>
        <v>53846.153846153844</v>
      </c>
      <c r="U166" s="285" t="str">
        <f>'Control Ventas'!D162</f>
        <v>X Vender</v>
      </c>
    </row>
    <row r="167" spans="1:21" ht="14.25" customHeight="1" x14ac:dyDescent="0.35">
      <c r="A167" s="285">
        <f>'T. Generadora'!A164</f>
        <v>162</v>
      </c>
      <c r="B167" s="285">
        <f>'T. Generadora'!B164</f>
        <v>1502</v>
      </c>
      <c r="C167" s="285">
        <f>+'T. Generadora'!C164</f>
        <v>1</v>
      </c>
      <c r="D167" s="285" t="str">
        <f>'T. Generadora'!D164</f>
        <v>Humbolt</v>
      </c>
      <c r="E167" s="285">
        <f>'T. Generadora'!E164</f>
        <v>15</v>
      </c>
      <c r="F167" s="286" t="str">
        <f>'T. Generadora'!G164</f>
        <v>2 H</v>
      </c>
      <c r="G167" s="286">
        <f>'T. Generadora'!H164</f>
        <v>36</v>
      </c>
      <c r="H167" s="286">
        <f>'T. Generadora'!I164</f>
        <v>4</v>
      </c>
      <c r="I167" s="286">
        <f>'T. Generadora'!J164</f>
        <v>0</v>
      </c>
      <c r="J167" s="286">
        <f>+'T. Generadora'!K164</f>
        <v>0</v>
      </c>
      <c r="K167" s="287">
        <f>'T. Generadora'!L164</f>
        <v>40</v>
      </c>
      <c r="L167" s="287">
        <f>'T. Generadora'!M164</f>
        <v>1</v>
      </c>
      <c r="M167" s="288">
        <f>'T. Generadora'!N164</f>
        <v>1</v>
      </c>
      <c r="N167" s="287">
        <f>'T. Generadora'!T164</f>
        <v>1</v>
      </c>
      <c r="O167" s="287">
        <f>'T. Generadora'!O164</f>
        <v>0</v>
      </c>
      <c r="P167" s="287">
        <f>'T. Generadora'!Q164</f>
        <v>0</v>
      </c>
      <c r="Q167" s="287">
        <f>'T. Generadora'!U164</f>
        <v>0</v>
      </c>
      <c r="R167" s="287">
        <f>'T. Generadora'!V164</f>
        <v>0</v>
      </c>
      <c r="S167" s="289">
        <f>+'Listas de precios Fase 1'!V166</f>
        <v>2260000</v>
      </c>
      <c r="T167" s="289">
        <f>+'Listas de precios Fase 1'!W166</f>
        <v>56500</v>
      </c>
      <c r="U167" s="285" t="str">
        <f>'Control Ventas'!D163</f>
        <v>X Vender</v>
      </c>
    </row>
    <row r="168" spans="1:21" ht="14.25" customHeight="1" x14ac:dyDescent="0.35">
      <c r="A168" s="285">
        <f>'T. Generadora'!A165</f>
        <v>163</v>
      </c>
      <c r="B168" s="285">
        <f>'T. Generadora'!B165</f>
        <v>1503</v>
      </c>
      <c r="C168" s="285">
        <f>+'T. Generadora'!C165</f>
        <v>1</v>
      </c>
      <c r="D168" s="285" t="str">
        <f>'T. Generadora'!D165</f>
        <v>Humbolt</v>
      </c>
      <c r="E168" s="285">
        <f>'T. Generadora'!E165</f>
        <v>15</v>
      </c>
      <c r="F168" s="286" t="str">
        <f>'T. Generadora'!G165</f>
        <v>3 H</v>
      </c>
      <c r="G168" s="286">
        <f>'T. Generadora'!H165</f>
        <v>61</v>
      </c>
      <c r="H168" s="286">
        <f>'T. Generadora'!I165</f>
        <v>8</v>
      </c>
      <c r="I168" s="286">
        <f>'T. Generadora'!J165</f>
        <v>0</v>
      </c>
      <c r="J168" s="286">
        <f>+'T. Generadora'!K165</f>
        <v>0</v>
      </c>
      <c r="K168" s="287">
        <f>'T. Generadora'!L165</f>
        <v>69</v>
      </c>
      <c r="L168" s="287">
        <f>'T. Generadora'!M165</f>
        <v>2</v>
      </c>
      <c r="M168" s="288">
        <f>'T. Generadora'!N165</f>
        <v>2</v>
      </c>
      <c r="N168" s="287">
        <f>'T. Generadora'!T165</f>
        <v>1</v>
      </c>
      <c r="O168" s="287">
        <f>'T. Generadora'!O165</f>
        <v>0</v>
      </c>
      <c r="P168" s="287">
        <f>'T. Generadora'!Q165</f>
        <v>0</v>
      </c>
      <c r="Q168" s="287">
        <f>'T. Generadora'!U165</f>
        <v>0</v>
      </c>
      <c r="R168" s="287">
        <f>'T. Generadora'!V165</f>
        <v>0</v>
      </c>
      <c r="S168" s="289">
        <f>+'Listas de precios Fase 1'!V167</f>
        <v>3450000</v>
      </c>
      <c r="T168" s="289">
        <f>+'Listas de precios Fase 1'!W167</f>
        <v>50000</v>
      </c>
      <c r="U168" s="285" t="str">
        <f>'Control Ventas'!D164</f>
        <v>X Vender</v>
      </c>
    </row>
    <row r="169" spans="1:21" ht="14.25" customHeight="1" x14ac:dyDescent="0.35">
      <c r="A169" s="285">
        <f>'T. Generadora'!A166</f>
        <v>164</v>
      </c>
      <c r="B169" s="285">
        <f>'T. Generadora'!B166</f>
        <v>1504</v>
      </c>
      <c r="C169" s="285">
        <f>+'T. Generadora'!C166</f>
        <v>1</v>
      </c>
      <c r="D169" s="285" t="str">
        <f>'T. Generadora'!D166</f>
        <v>Humbolt</v>
      </c>
      <c r="E169" s="285">
        <f>'T. Generadora'!E166</f>
        <v>15</v>
      </c>
      <c r="F169" s="286" t="str">
        <f>'T. Generadora'!G166</f>
        <v>4 H</v>
      </c>
      <c r="G169" s="286">
        <f>'T. Generadora'!H166</f>
        <v>36</v>
      </c>
      <c r="H169" s="286">
        <f>'T. Generadora'!I166</f>
        <v>7</v>
      </c>
      <c r="I169" s="286">
        <f>'T. Generadora'!J166</f>
        <v>0</v>
      </c>
      <c r="J169" s="286">
        <f>+'T. Generadora'!K166</f>
        <v>0</v>
      </c>
      <c r="K169" s="287">
        <f>'T. Generadora'!L166</f>
        <v>43</v>
      </c>
      <c r="L169" s="287">
        <f>'T. Generadora'!M166</f>
        <v>1</v>
      </c>
      <c r="M169" s="288">
        <f>'T. Generadora'!N166</f>
        <v>1</v>
      </c>
      <c r="N169" s="287">
        <f>'T. Generadora'!T166</f>
        <v>1</v>
      </c>
      <c r="O169" s="287">
        <f>'T. Generadora'!O166</f>
        <v>0</v>
      </c>
      <c r="P169" s="287">
        <f>'T. Generadora'!Q166</f>
        <v>0</v>
      </c>
      <c r="Q169" s="287">
        <f>'T. Generadora'!U166</f>
        <v>0</v>
      </c>
      <c r="R169" s="287">
        <f>'T. Generadora'!V166</f>
        <v>0</v>
      </c>
      <c r="S169" s="289">
        <f>+'Listas de precios Fase 1'!V168</f>
        <v>2390000</v>
      </c>
      <c r="T169" s="289">
        <f>+'Listas de precios Fase 1'!W168</f>
        <v>55581.395348837206</v>
      </c>
      <c r="U169" s="285" t="str">
        <f>'Control Ventas'!D165</f>
        <v>X Vender</v>
      </c>
    </row>
    <row r="170" spans="1:21" ht="14.25" customHeight="1" x14ac:dyDescent="0.35">
      <c r="A170" s="285">
        <f>'T. Generadora'!A167</f>
        <v>165</v>
      </c>
      <c r="B170" s="285">
        <f>'T. Generadora'!B167</f>
        <v>1601</v>
      </c>
      <c r="C170" s="285">
        <f>+'T. Generadora'!C167</f>
        <v>1</v>
      </c>
      <c r="D170" s="285" t="str">
        <f>'T. Generadora'!D167</f>
        <v>Humbolt</v>
      </c>
      <c r="E170" s="285">
        <f>'T. Generadora'!E167</f>
        <v>16</v>
      </c>
      <c r="F170" s="286" t="str">
        <f>'T. Generadora'!G167</f>
        <v>1 H</v>
      </c>
      <c r="G170" s="286">
        <f>'T. Generadora'!H167</f>
        <v>42</v>
      </c>
      <c r="H170" s="286">
        <f>'T. Generadora'!I167</f>
        <v>10</v>
      </c>
      <c r="I170" s="286">
        <f>'T. Generadora'!J167</f>
        <v>0</v>
      </c>
      <c r="J170" s="286">
        <f>+'T. Generadora'!K167</f>
        <v>0</v>
      </c>
      <c r="K170" s="287">
        <f>'T. Generadora'!L167</f>
        <v>52</v>
      </c>
      <c r="L170" s="287">
        <f>'T. Generadora'!M167</f>
        <v>1</v>
      </c>
      <c r="M170" s="288">
        <f>'T. Generadora'!N167</f>
        <v>1</v>
      </c>
      <c r="N170" s="287">
        <f>'T. Generadora'!T167</f>
        <v>1</v>
      </c>
      <c r="O170" s="287">
        <f>'T. Generadora'!O167</f>
        <v>0</v>
      </c>
      <c r="P170" s="287">
        <f>'T. Generadora'!Q167</f>
        <v>0</v>
      </c>
      <c r="Q170" s="287">
        <f>'T. Generadora'!U167</f>
        <v>0</v>
      </c>
      <c r="R170" s="287">
        <f>'T. Generadora'!V167</f>
        <v>0</v>
      </c>
      <c r="S170" s="289">
        <f>+'Listas de precios Fase 1'!V169</f>
        <v>2820000</v>
      </c>
      <c r="T170" s="289">
        <f>+'Listas de precios Fase 1'!W169</f>
        <v>54230.769230769234</v>
      </c>
      <c r="U170" s="285" t="str">
        <f>'Control Ventas'!D166</f>
        <v>X Vender</v>
      </c>
    </row>
    <row r="171" spans="1:21" ht="14.25" customHeight="1" x14ac:dyDescent="0.35">
      <c r="A171" s="285">
        <f>'T. Generadora'!A168</f>
        <v>166</v>
      </c>
      <c r="B171" s="285">
        <f>'T. Generadora'!B168</f>
        <v>1602</v>
      </c>
      <c r="C171" s="285">
        <f>+'T. Generadora'!C168</f>
        <v>1</v>
      </c>
      <c r="D171" s="285" t="str">
        <f>'T. Generadora'!D168</f>
        <v>Humbolt</v>
      </c>
      <c r="E171" s="285">
        <f>'T. Generadora'!E168</f>
        <v>16</v>
      </c>
      <c r="F171" s="286" t="str">
        <f>'T. Generadora'!G168</f>
        <v>2 H</v>
      </c>
      <c r="G171" s="286">
        <f>'T. Generadora'!H168</f>
        <v>36</v>
      </c>
      <c r="H171" s="286">
        <f>'T. Generadora'!I168</f>
        <v>4</v>
      </c>
      <c r="I171" s="286">
        <f>'T. Generadora'!J168</f>
        <v>0</v>
      </c>
      <c r="J171" s="286">
        <f>+'T. Generadora'!K168</f>
        <v>0</v>
      </c>
      <c r="K171" s="287">
        <f>'T. Generadora'!L168</f>
        <v>40</v>
      </c>
      <c r="L171" s="287">
        <f>'T. Generadora'!M168</f>
        <v>1</v>
      </c>
      <c r="M171" s="288">
        <f>'T. Generadora'!N168</f>
        <v>1</v>
      </c>
      <c r="N171" s="287">
        <f>'T. Generadora'!T168</f>
        <v>1</v>
      </c>
      <c r="O171" s="287">
        <f>'T. Generadora'!O168</f>
        <v>0</v>
      </c>
      <c r="P171" s="287">
        <f>'T. Generadora'!Q168</f>
        <v>0</v>
      </c>
      <c r="Q171" s="287">
        <f>'T. Generadora'!U168</f>
        <v>0</v>
      </c>
      <c r="R171" s="287">
        <f>'T. Generadora'!V168</f>
        <v>0</v>
      </c>
      <c r="S171" s="289">
        <f>+'Listas de precios Fase 1'!V170</f>
        <v>2280000</v>
      </c>
      <c r="T171" s="289">
        <f>+'Listas de precios Fase 1'!W170</f>
        <v>57000</v>
      </c>
      <c r="U171" s="285" t="str">
        <f>'Control Ventas'!D167</f>
        <v>X Vender</v>
      </c>
    </row>
    <row r="172" spans="1:21" ht="14.25" customHeight="1" x14ac:dyDescent="0.35">
      <c r="A172" s="285">
        <f>'T. Generadora'!A169</f>
        <v>167</v>
      </c>
      <c r="B172" s="285">
        <f>'T. Generadora'!B169</f>
        <v>1603</v>
      </c>
      <c r="C172" s="285">
        <f>+'T. Generadora'!C169</f>
        <v>1</v>
      </c>
      <c r="D172" s="285" t="str">
        <f>'T. Generadora'!D169</f>
        <v>Humbolt</v>
      </c>
      <c r="E172" s="285">
        <f>'T. Generadora'!E169</f>
        <v>16</v>
      </c>
      <c r="F172" s="286" t="str">
        <f>'T. Generadora'!G169</f>
        <v>3 H</v>
      </c>
      <c r="G172" s="286">
        <f>'T. Generadora'!H169</f>
        <v>61</v>
      </c>
      <c r="H172" s="286">
        <f>'T. Generadora'!I169</f>
        <v>8</v>
      </c>
      <c r="I172" s="286">
        <f>'T. Generadora'!J169</f>
        <v>0</v>
      </c>
      <c r="J172" s="286">
        <f>+'T. Generadora'!K169</f>
        <v>0</v>
      </c>
      <c r="K172" s="287">
        <f>'T. Generadora'!L169</f>
        <v>69</v>
      </c>
      <c r="L172" s="287">
        <f>'T. Generadora'!M169</f>
        <v>2</v>
      </c>
      <c r="M172" s="288">
        <f>'T. Generadora'!N169</f>
        <v>2</v>
      </c>
      <c r="N172" s="287">
        <f>'T. Generadora'!T169</f>
        <v>1</v>
      </c>
      <c r="O172" s="287">
        <f>'T. Generadora'!O169</f>
        <v>0</v>
      </c>
      <c r="P172" s="287">
        <f>'T. Generadora'!Q169</f>
        <v>0</v>
      </c>
      <c r="Q172" s="287">
        <f>'T. Generadora'!U169</f>
        <v>0</v>
      </c>
      <c r="R172" s="287">
        <f>'T. Generadora'!V169</f>
        <v>0</v>
      </c>
      <c r="S172" s="289">
        <f>+'Listas de precios Fase 1'!V171</f>
        <v>3480000</v>
      </c>
      <c r="T172" s="289">
        <f>+'Listas de precios Fase 1'!W171</f>
        <v>50434.782608695656</v>
      </c>
      <c r="U172" s="285" t="str">
        <f>'Control Ventas'!D168</f>
        <v>X Vender</v>
      </c>
    </row>
    <row r="173" spans="1:21" ht="14.25" customHeight="1" x14ac:dyDescent="0.35">
      <c r="A173" s="285">
        <f>'T. Generadora'!A170</f>
        <v>168</v>
      </c>
      <c r="B173" s="285">
        <f>'T. Generadora'!B170</f>
        <v>1604</v>
      </c>
      <c r="C173" s="285">
        <f>+'T. Generadora'!C170</f>
        <v>1</v>
      </c>
      <c r="D173" s="285" t="str">
        <f>'T. Generadora'!D170</f>
        <v>Humbolt</v>
      </c>
      <c r="E173" s="285">
        <f>'T. Generadora'!E170</f>
        <v>16</v>
      </c>
      <c r="F173" s="286" t="str">
        <f>'T. Generadora'!G170</f>
        <v>4 H</v>
      </c>
      <c r="G173" s="286">
        <f>'T. Generadora'!H170</f>
        <v>36</v>
      </c>
      <c r="H173" s="286">
        <f>'T. Generadora'!I170</f>
        <v>7</v>
      </c>
      <c r="I173" s="286">
        <f>'T. Generadora'!J170</f>
        <v>0</v>
      </c>
      <c r="J173" s="286">
        <f>+'T. Generadora'!K170</f>
        <v>0</v>
      </c>
      <c r="K173" s="287">
        <f>'T. Generadora'!L170</f>
        <v>43</v>
      </c>
      <c r="L173" s="287">
        <f>'T. Generadora'!M170</f>
        <v>1</v>
      </c>
      <c r="M173" s="288">
        <f>'T. Generadora'!N170</f>
        <v>1</v>
      </c>
      <c r="N173" s="287">
        <f>'T. Generadora'!T170</f>
        <v>1</v>
      </c>
      <c r="O173" s="287">
        <f>'T. Generadora'!O170</f>
        <v>0</v>
      </c>
      <c r="P173" s="287">
        <f>'T. Generadora'!Q170</f>
        <v>0</v>
      </c>
      <c r="Q173" s="287">
        <f>'T. Generadora'!U170</f>
        <v>0</v>
      </c>
      <c r="R173" s="287">
        <f>'T. Generadora'!V170</f>
        <v>0</v>
      </c>
      <c r="S173" s="289">
        <f>+'Listas de precios Fase 1'!V172</f>
        <v>2420000</v>
      </c>
      <c r="T173" s="289">
        <f>+'Listas de precios Fase 1'!W172</f>
        <v>56279.069767441862</v>
      </c>
      <c r="U173" s="285" t="str">
        <f>'Control Ventas'!D169</f>
        <v>X Vender</v>
      </c>
    </row>
    <row r="174" spans="1:21" ht="14.25" customHeight="1" x14ac:dyDescent="0.35"/>
    <row r="175" spans="1:21" ht="14.25" customHeight="1" x14ac:dyDescent="0.35"/>
    <row r="176" spans="1:21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autoFilter ref="A5:U173" xr:uid="{00000000-0009-0000-0000-00000B000000}"/>
  <mergeCells count="7">
    <mergeCell ref="A1:U1"/>
    <mergeCell ref="A2:U2"/>
    <mergeCell ref="A4:B4"/>
    <mergeCell ref="D4:F4"/>
    <mergeCell ref="G4:K4"/>
    <mergeCell ref="L4:R4"/>
    <mergeCell ref="S4:T4"/>
  </mergeCells>
  <conditionalFormatting sqref="A6:U173">
    <cfRule type="expression" dxfId="3" priority="1">
      <formula>$U6="X Vender"</formula>
    </cfRule>
  </conditionalFormatting>
  <conditionalFormatting sqref="A6:U173">
    <cfRule type="expression" dxfId="2" priority="2">
      <formula>$U6="Vendido"</formula>
    </cfRule>
  </conditionalFormatting>
  <conditionalFormatting sqref="A6:U173">
    <cfRule type="expression" dxfId="1" priority="3">
      <formula>$U6="Reservado"</formula>
    </cfRule>
  </conditionalFormatting>
  <conditionalFormatting sqref="A6:U173">
    <cfRule type="expression" dxfId="0" priority="4">
      <formula>$U6="Bloqueado"</formula>
    </cfRule>
  </conditionalFormatting>
  <pageMargins left="0.70866141732283472" right="0.70866141732283472" top="0.74803149606299213" bottom="0.74803149606299213" header="0" footer="0"/>
  <pageSetup paperSize="3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F1000"/>
  <sheetViews>
    <sheetView workbookViewId="0"/>
  </sheetViews>
  <sheetFormatPr baseColWidth="10" defaultColWidth="14.453125" defaultRowHeight="15" customHeight="1" x14ac:dyDescent="0.35"/>
  <cols>
    <col min="1" max="1" width="11.453125" customWidth="1"/>
    <col min="2" max="2" width="18.1796875" customWidth="1"/>
    <col min="3" max="3" width="23.453125" customWidth="1"/>
    <col min="4" max="4" width="11.6328125" customWidth="1"/>
    <col min="5" max="26" width="11.453125" customWidth="1"/>
  </cols>
  <sheetData>
    <row r="1" spans="2:6" ht="14.25" customHeight="1" x14ac:dyDescent="0.35"/>
    <row r="2" spans="2:6" ht="14.25" customHeight="1" x14ac:dyDescent="0.35">
      <c r="B2" s="292" t="s">
        <v>202</v>
      </c>
      <c r="F2" s="292" t="s">
        <v>219</v>
      </c>
    </row>
    <row r="3" spans="2:6" ht="14.25" customHeight="1" x14ac:dyDescent="0.35">
      <c r="B3" s="292" t="s">
        <v>212</v>
      </c>
    </row>
    <row r="4" spans="2:6" ht="14.25" customHeight="1" x14ac:dyDescent="0.35">
      <c r="B4" s="292" t="s">
        <v>220</v>
      </c>
    </row>
    <row r="5" spans="2:6" ht="14.25" customHeight="1" x14ac:dyDescent="0.35">
      <c r="B5" s="292" t="s">
        <v>221</v>
      </c>
    </row>
    <row r="6" spans="2:6" ht="14.25" customHeight="1" x14ac:dyDescent="0.35">
      <c r="B6" s="292" t="s">
        <v>222</v>
      </c>
    </row>
    <row r="7" spans="2:6" ht="14.25" customHeight="1" x14ac:dyDescent="0.35"/>
    <row r="8" spans="2:6" ht="14.25" customHeight="1" x14ac:dyDescent="0.35"/>
    <row r="9" spans="2:6" ht="14.25" customHeight="1" x14ac:dyDescent="0.35"/>
    <row r="10" spans="2:6" ht="14.25" customHeight="1" x14ac:dyDescent="0.35"/>
    <row r="11" spans="2:6" ht="14.25" customHeight="1" x14ac:dyDescent="0.35"/>
    <row r="12" spans="2:6" ht="14.25" customHeight="1" x14ac:dyDescent="0.35"/>
    <row r="13" spans="2:6" ht="14.25" customHeight="1" x14ac:dyDescent="0.35"/>
    <row r="14" spans="2:6" ht="14.25" customHeight="1" x14ac:dyDescent="0.35"/>
    <row r="15" spans="2:6" ht="14.25" customHeight="1" x14ac:dyDescent="0.35"/>
    <row r="16" spans="2:6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F243E"/>
    <pageSetUpPr fitToPage="1"/>
  </sheetPr>
  <dimension ref="A1:AL1000"/>
  <sheetViews>
    <sheetView showGridLines="0" workbookViewId="0"/>
  </sheetViews>
  <sheetFormatPr baseColWidth="10" defaultColWidth="14.453125" defaultRowHeight="15" customHeight="1" x14ac:dyDescent="0.35"/>
  <cols>
    <col min="1" max="1" width="4" customWidth="1"/>
    <col min="2" max="2" width="8.453125" customWidth="1"/>
    <col min="3" max="3" width="15.453125" customWidth="1"/>
    <col min="4" max="4" width="12.36328125" customWidth="1"/>
    <col min="5" max="5" width="13.36328125" customWidth="1"/>
    <col min="6" max="8" width="13.453125" customWidth="1"/>
    <col min="9" max="9" width="11" customWidth="1"/>
    <col min="10" max="10" width="10.6328125" customWidth="1"/>
    <col min="11" max="11" width="9.453125" customWidth="1"/>
    <col min="12" max="12" width="7.6328125" customWidth="1"/>
    <col min="13" max="13" width="12.6328125" customWidth="1"/>
    <col min="14" max="14" width="17.453125" customWidth="1"/>
    <col min="15" max="15" width="13.453125" customWidth="1"/>
    <col min="16" max="16" width="10" customWidth="1"/>
    <col min="17" max="17" width="13" customWidth="1"/>
    <col min="18" max="19" width="9" customWidth="1"/>
    <col min="20" max="21" width="6.6328125" customWidth="1"/>
    <col min="22" max="22" width="15.453125" customWidth="1"/>
    <col min="23" max="23" width="17.1796875" customWidth="1"/>
    <col min="24" max="24" width="18.36328125" customWidth="1"/>
    <col min="25" max="25" width="12.453125" customWidth="1"/>
    <col min="26" max="26" width="9.6328125" customWidth="1"/>
    <col min="27" max="27" width="15.6328125" customWidth="1"/>
    <col min="28" max="34" width="9.6328125" customWidth="1"/>
    <col min="35" max="35" width="14.6328125" customWidth="1"/>
    <col min="36" max="36" width="12.453125" customWidth="1"/>
    <col min="37" max="38" width="11.453125" customWidth="1"/>
  </cols>
  <sheetData>
    <row r="1" spans="1:38" ht="12.75" customHeight="1" x14ac:dyDescent="0.35">
      <c r="A1" s="1"/>
      <c r="B1" s="1"/>
      <c r="C1" s="312" t="str">
        <f>+Catalogo!F2</f>
        <v>The Park</v>
      </c>
      <c r="D1" s="313"/>
      <c r="E1" s="313"/>
      <c r="F1" s="313"/>
      <c r="G1" s="31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2.75" customHeight="1" x14ac:dyDescent="0.35">
      <c r="A2" s="1"/>
      <c r="B2" s="2"/>
      <c r="C2" s="314" t="s">
        <v>25</v>
      </c>
      <c r="D2" s="315"/>
      <c r="E2" s="3" t="s">
        <v>26</v>
      </c>
      <c r="F2" s="3" t="s">
        <v>27</v>
      </c>
      <c r="G2" s="4" t="s">
        <v>28</v>
      </c>
      <c r="H2" s="5"/>
      <c r="I2" s="6"/>
      <c r="J2" s="7" t="s">
        <v>29</v>
      </c>
      <c r="K2" s="8"/>
      <c r="L2" s="316" t="s">
        <v>30</v>
      </c>
      <c r="M2" s="317"/>
      <c r="N2" s="317"/>
      <c r="O2" s="318"/>
      <c r="P2" s="1"/>
      <c r="Q2" s="9"/>
      <c r="R2" s="9"/>
      <c r="S2" s="9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.75" customHeight="1" x14ac:dyDescent="0.35">
      <c r="A3" s="1"/>
      <c r="B3" s="10"/>
      <c r="C3" s="11" t="s">
        <v>31</v>
      </c>
      <c r="D3" s="12">
        <v>44250</v>
      </c>
      <c r="E3" s="12" t="e">
        <f>+'Análisis de ingresos General'!C6</f>
        <v>#REF!</v>
      </c>
      <c r="F3" s="12" t="e">
        <f>+E3/G3</f>
        <v>#REF!</v>
      </c>
      <c r="G3" s="13" t="e">
        <f>+'Análisis de ingresos General'!E6</f>
        <v>#REF!</v>
      </c>
      <c r="H3" s="14"/>
      <c r="I3" s="1"/>
      <c r="J3" s="15">
        <v>0.01</v>
      </c>
      <c r="K3" s="16"/>
      <c r="L3" s="17" t="s">
        <v>32</v>
      </c>
      <c r="M3" s="18" t="s">
        <v>33</v>
      </c>
      <c r="N3" s="19" t="s">
        <v>34</v>
      </c>
      <c r="O3" s="20" t="s">
        <v>35</v>
      </c>
      <c r="P3" s="1"/>
      <c r="Q3" s="16"/>
      <c r="R3" s="16"/>
      <c r="S3" s="16"/>
      <c r="T3" s="2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.75" customHeight="1" x14ac:dyDescent="0.35">
      <c r="A4" s="1"/>
      <c r="B4" s="1"/>
      <c r="C4" s="1"/>
      <c r="D4" s="22"/>
      <c r="E4" s="22"/>
      <c r="F4" s="22"/>
      <c r="G4" s="23"/>
      <c r="H4" s="24"/>
      <c r="I4" s="25"/>
      <c r="J4" s="26"/>
      <c r="K4" s="10"/>
      <c r="L4" s="27">
        <v>0</v>
      </c>
      <c r="M4" s="28">
        <v>0.9</v>
      </c>
      <c r="N4" s="29">
        <v>0</v>
      </c>
      <c r="O4" s="30">
        <v>150000</v>
      </c>
      <c r="P4" s="10"/>
      <c r="Q4" s="10"/>
      <c r="R4" s="10"/>
      <c r="S4" s="10"/>
      <c r="T4" s="10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.75" customHeight="1" x14ac:dyDescent="0.35">
      <c r="A5" s="1"/>
      <c r="B5" s="1"/>
      <c r="C5" s="9"/>
      <c r="D5" s="31"/>
      <c r="E5" s="31"/>
      <c r="F5" s="31"/>
      <c r="G5" s="32"/>
      <c r="H5" s="33"/>
      <c r="I5" s="1"/>
      <c r="J5" s="1"/>
      <c r="K5" s="10"/>
      <c r="L5" s="10"/>
      <c r="M5" s="10"/>
      <c r="N5" s="10"/>
      <c r="O5" s="10"/>
      <c r="P5" s="10"/>
      <c r="Q5" s="10"/>
      <c r="R5" s="10"/>
      <c r="S5" s="10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.75" customHeight="1" x14ac:dyDescent="0.35">
      <c r="A6" s="1"/>
      <c r="B6" s="1"/>
      <c r="C6" s="1"/>
      <c r="D6" s="22"/>
      <c r="E6" s="1"/>
      <c r="F6" s="1"/>
      <c r="G6" s="34">
        <v>6</v>
      </c>
      <c r="H6" s="34">
        <v>7</v>
      </c>
      <c r="I6" s="34">
        <v>8</v>
      </c>
      <c r="J6" s="34">
        <v>9</v>
      </c>
      <c r="K6" s="34">
        <v>10</v>
      </c>
      <c r="L6" s="34">
        <v>11</v>
      </c>
      <c r="M6" s="34">
        <v>12</v>
      </c>
      <c r="N6" s="34">
        <v>13</v>
      </c>
      <c r="O6" s="34">
        <v>14</v>
      </c>
      <c r="P6" s="34">
        <v>15</v>
      </c>
      <c r="Q6" s="34">
        <v>16</v>
      </c>
      <c r="R6" s="34">
        <v>17</v>
      </c>
      <c r="S6" s="10"/>
      <c r="T6" s="1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2.75" customHeight="1" x14ac:dyDescent="0.35">
      <c r="A7" s="1"/>
      <c r="B7" s="35" t="s">
        <v>36</v>
      </c>
      <c r="C7" s="36" t="s">
        <v>37</v>
      </c>
      <c r="D7" s="37" t="s">
        <v>38</v>
      </c>
      <c r="E7" s="37" t="s">
        <v>39</v>
      </c>
      <c r="F7" s="38" t="s">
        <v>40</v>
      </c>
      <c r="G7" s="38" t="s">
        <v>33</v>
      </c>
      <c r="H7" s="38" t="s">
        <v>41</v>
      </c>
      <c r="I7" s="38" t="s">
        <v>42</v>
      </c>
      <c r="J7" s="38" t="s">
        <v>43</v>
      </c>
      <c r="K7" s="39" t="s">
        <v>44</v>
      </c>
      <c r="L7" s="39" t="s">
        <v>8</v>
      </c>
      <c r="M7" s="39" t="s">
        <v>45</v>
      </c>
      <c r="N7" s="39" t="s">
        <v>46</v>
      </c>
      <c r="O7" s="40" t="s">
        <v>43</v>
      </c>
      <c r="P7" s="39" t="s">
        <v>47</v>
      </c>
      <c r="Q7" s="38" t="s">
        <v>48</v>
      </c>
      <c r="R7" s="38" t="s">
        <v>49</v>
      </c>
      <c r="S7" s="41" t="s">
        <v>50</v>
      </c>
      <c r="T7" s="314" t="s">
        <v>51</v>
      </c>
      <c r="U7" s="319"/>
      <c r="V7" s="1"/>
      <c r="W7" s="35" t="s">
        <v>37</v>
      </c>
      <c r="X7" s="35" t="s">
        <v>52</v>
      </c>
      <c r="Y7" s="35" t="s">
        <v>53</v>
      </c>
      <c r="Z7" s="1"/>
      <c r="AA7" s="320"/>
      <c r="AB7" s="311"/>
      <c r="AC7" s="42"/>
      <c r="AD7" s="42"/>
      <c r="AE7" s="42"/>
      <c r="AF7" s="42"/>
      <c r="AG7" s="42"/>
      <c r="AH7" s="42"/>
      <c r="AI7" s="42"/>
      <c r="AJ7" s="42"/>
      <c r="AK7" s="42"/>
      <c r="AL7" s="42"/>
    </row>
    <row r="8" spans="1:38" ht="12.75" customHeight="1" x14ac:dyDescent="0.35">
      <c r="A8" s="43"/>
      <c r="B8" s="44">
        <v>1</v>
      </c>
      <c r="C8" s="45" t="s">
        <v>54</v>
      </c>
      <c r="D8" s="46">
        <v>1.07</v>
      </c>
      <c r="E8" s="47">
        <f t="shared" ref="E8:E23" si="0">$D$3*D8</f>
        <v>47347.5</v>
      </c>
      <c r="F8" s="48">
        <v>30</v>
      </c>
      <c r="G8" s="48">
        <v>5</v>
      </c>
      <c r="H8" s="49"/>
      <c r="I8" s="48"/>
      <c r="J8" s="48">
        <f t="shared" ref="J8:J23" si="1">SUM(F8:I8)</f>
        <v>35</v>
      </c>
      <c r="K8" s="50">
        <v>1</v>
      </c>
      <c r="L8" s="51">
        <v>1</v>
      </c>
      <c r="M8" s="50"/>
      <c r="N8" s="52"/>
      <c r="O8" s="53">
        <f t="shared" ref="O8:O23" si="2">I8*T8</f>
        <v>0</v>
      </c>
      <c r="P8" s="54">
        <v>1</v>
      </c>
      <c r="Q8" s="54">
        <v>0</v>
      </c>
      <c r="R8" s="54">
        <f t="shared" ref="R8:R23" si="3">P8+Q8</f>
        <v>1</v>
      </c>
      <c r="S8" s="54">
        <f t="shared" ref="S8:S23" si="4">R8*T8</f>
        <v>14</v>
      </c>
      <c r="T8" s="45">
        <f>COUNTIF('T. Generadora'!$F$3:$F$250,B8)</f>
        <v>14</v>
      </c>
      <c r="U8" s="55">
        <f t="shared" ref="U8:U23" si="5">T8/$T$24</f>
        <v>6.25E-2</v>
      </c>
      <c r="V8" s="56"/>
      <c r="W8" s="44" t="str">
        <f t="shared" ref="W8:W23" si="6">C8</f>
        <v>1 M</v>
      </c>
      <c r="X8" s="57">
        <f ca="1">SUMIF('T. Generadora'!$G$3:$AV$113,C8,'T. Generadora'!$AT$3:$AT$113)</f>
        <v>24880000</v>
      </c>
      <c r="Y8" s="58">
        <f t="shared" ref="Y8:Y23" ca="1" si="7">X8/X$24</f>
        <v>8.9975408650368877E-2</v>
      </c>
      <c r="Z8" s="1"/>
      <c r="AA8" s="59"/>
      <c r="AB8" s="60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12.75" customHeight="1" x14ac:dyDescent="0.35">
      <c r="A9" s="43"/>
      <c r="B9" s="61">
        <v>2</v>
      </c>
      <c r="C9" s="62" t="s">
        <v>55</v>
      </c>
      <c r="D9" s="63">
        <v>0.95</v>
      </c>
      <c r="E9" s="64">
        <f t="shared" si="0"/>
        <v>42037.5</v>
      </c>
      <c r="F9" s="65">
        <v>59</v>
      </c>
      <c r="G9" s="65">
        <v>8</v>
      </c>
      <c r="H9" s="66"/>
      <c r="I9" s="65"/>
      <c r="J9" s="65">
        <f t="shared" si="1"/>
        <v>67</v>
      </c>
      <c r="K9" s="67">
        <v>2</v>
      </c>
      <c r="L9" s="68">
        <v>2</v>
      </c>
      <c r="M9" s="67"/>
      <c r="N9" s="67"/>
      <c r="O9" s="69">
        <f t="shared" si="2"/>
        <v>0</v>
      </c>
      <c r="P9" s="67">
        <v>1</v>
      </c>
      <c r="Q9" s="67">
        <v>0</v>
      </c>
      <c r="R9" s="67">
        <f t="shared" si="3"/>
        <v>1</v>
      </c>
      <c r="S9" s="67">
        <f t="shared" si="4"/>
        <v>14</v>
      </c>
      <c r="T9" s="62">
        <f>COUNTIF('T. Generadora'!$F$3:$F$250,B9)</f>
        <v>14</v>
      </c>
      <c r="U9" s="70">
        <f t="shared" si="5"/>
        <v>6.25E-2</v>
      </c>
      <c r="V9" s="56"/>
      <c r="W9" s="61" t="str">
        <f t="shared" si="6"/>
        <v>2 M</v>
      </c>
      <c r="X9" s="71">
        <f ca="1">SUMIF('T. Generadora'!$G$3:$AV$113,C9,'T. Generadora'!$AT$3:$AT$113)</f>
        <v>42340000</v>
      </c>
      <c r="Y9" s="72">
        <f t="shared" ca="1" si="7"/>
        <v>0.15311731520324026</v>
      </c>
      <c r="Z9" s="1"/>
      <c r="AA9" s="73"/>
      <c r="AB9" s="74"/>
      <c r="AC9" s="74"/>
      <c r="AD9" s="74"/>
      <c r="AE9" s="74"/>
      <c r="AF9" s="74"/>
      <c r="AG9" s="74"/>
      <c r="AH9" s="74"/>
      <c r="AI9" s="74"/>
      <c r="AJ9" s="74"/>
      <c r="AK9" s="22"/>
      <c r="AL9" s="22"/>
    </row>
    <row r="10" spans="1:38" ht="12.75" customHeight="1" x14ac:dyDescent="0.35">
      <c r="A10" s="43"/>
      <c r="B10" s="75">
        <v>3</v>
      </c>
      <c r="C10" s="76" t="s">
        <v>56</v>
      </c>
      <c r="D10" s="77">
        <v>0.96</v>
      </c>
      <c r="E10" s="78">
        <f t="shared" si="0"/>
        <v>42480</v>
      </c>
      <c r="F10" s="79">
        <v>57</v>
      </c>
      <c r="G10" s="80">
        <v>7</v>
      </c>
      <c r="H10" s="81"/>
      <c r="I10" s="79"/>
      <c r="J10" s="79">
        <f t="shared" si="1"/>
        <v>64</v>
      </c>
      <c r="K10" s="82">
        <v>2</v>
      </c>
      <c r="L10" s="83">
        <v>2</v>
      </c>
      <c r="M10" s="82"/>
      <c r="N10" s="82"/>
      <c r="O10" s="84">
        <f t="shared" si="2"/>
        <v>0</v>
      </c>
      <c r="P10" s="82">
        <v>1</v>
      </c>
      <c r="Q10" s="82">
        <v>0</v>
      </c>
      <c r="R10" s="82">
        <f t="shared" si="3"/>
        <v>1</v>
      </c>
      <c r="S10" s="82">
        <f t="shared" si="4"/>
        <v>14</v>
      </c>
      <c r="T10" s="85">
        <f>COUNTIF('T. Generadora'!$F$3:$F$250,B10)</f>
        <v>14</v>
      </c>
      <c r="U10" s="86">
        <f t="shared" si="5"/>
        <v>6.25E-2</v>
      </c>
      <c r="V10" s="56"/>
      <c r="W10" s="75" t="str">
        <f t="shared" si="6"/>
        <v>3 M</v>
      </c>
      <c r="X10" s="87">
        <f ca="1">SUMIF('T. Generadora'!$G$3:$AV$113,C10,'T. Generadora'!$AT$3:$AT$113)</f>
        <v>40920000</v>
      </c>
      <c r="Y10" s="88">
        <f t="shared" ca="1" si="7"/>
        <v>0.14798206278026907</v>
      </c>
      <c r="Z10" s="1"/>
      <c r="AA10" s="73"/>
      <c r="AB10" s="74"/>
      <c r="AC10" s="74"/>
      <c r="AD10" s="74"/>
      <c r="AE10" s="74"/>
      <c r="AF10" s="74"/>
      <c r="AG10" s="74"/>
      <c r="AH10" s="74"/>
      <c r="AI10" s="74"/>
      <c r="AJ10" s="74"/>
      <c r="AK10" s="22"/>
      <c r="AL10" s="22"/>
    </row>
    <row r="11" spans="1:38" ht="12.75" customHeight="1" x14ac:dyDescent="0.35">
      <c r="A11" s="43"/>
      <c r="B11" s="61">
        <v>4</v>
      </c>
      <c r="C11" s="62" t="s">
        <v>57</v>
      </c>
      <c r="D11" s="63">
        <v>0.93</v>
      </c>
      <c r="E11" s="64">
        <f t="shared" si="0"/>
        <v>41152.5</v>
      </c>
      <c r="F11" s="65">
        <v>59</v>
      </c>
      <c r="G11" s="65">
        <v>13</v>
      </c>
      <c r="H11" s="66"/>
      <c r="I11" s="65"/>
      <c r="J11" s="65">
        <f t="shared" si="1"/>
        <v>72</v>
      </c>
      <c r="K11" s="67">
        <v>2</v>
      </c>
      <c r="L11" s="68">
        <v>2</v>
      </c>
      <c r="M11" s="67"/>
      <c r="N11" s="67"/>
      <c r="O11" s="69">
        <f t="shared" si="2"/>
        <v>0</v>
      </c>
      <c r="P11" s="67">
        <v>2</v>
      </c>
      <c r="Q11" s="67">
        <v>0</v>
      </c>
      <c r="R11" s="67">
        <f t="shared" si="3"/>
        <v>2</v>
      </c>
      <c r="S11" s="67">
        <f t="shared" si="4"/>
        <v>28</v>
      </c>
      <c r="T11" s="62">
        <f>COUNTIF('T. Generadora'!$F$3:$F$250,B11)</f>
        <v>14</v>
      </c>
      <c r="U11" s="70">
        <f t="shared" si="5"/>
        <v>6.25E-2</v>
      </c>
      <c r="V11" s="56"/>
      <c r="W11" s="61" t="str">
        <f t="shared" si="6"/>
        <v>4 M</v>
      </c>
      <c r="X11" s="89">
        <f ca="1">SUMIF('T. Generadora'!$G$3:$AV$113,C11,'T. Generadora'!$AT$3:$AT$113)</f>
        <v>42770000</v>
      </c>
      <c r="Y11" s="72">
        <f t="shared" ca="1" si="7"/>
        <v>0.15467235642991464</v>
      </c>
      <c r="Z11" s="1"/>
      <c r="AA11" s="90"/>
      <c r="AB11" s="91"/>
      <c r="AC11" s="91"/>
      <c r="AD11" s="91"/>
      <c r="AE11" s="91"/>
      <c r="AF11" s="91"/>
      <c r="AG11" s="91"/>
      <c r="AH11" s="91"/>
      <c r="AI11" s="91"/>
      <c r="AJ11" s="91"/>
      <c r="AK11" s="92"/>
      <c r="AL11" s="92"/>
    </row>
    <row r="12" spans="1:38" ht="12.75" customHeight="1" x14ac:dyDescent="0.35">
      <c r="A12" s="43"/>
      <c r="B12" s="75">
        <v>5</v>
      </c>
      <c r="C12" s="76" t="s">
        <v>58</v>
      </c>
      <c r="D12" s="77">
        <v>0.95</v>
      </c>
      <c r="E12" s="78">
        <f t="shared" si="0"/>
        <v>42037.5</v>
      </c>
      <c r="F12" s="79">
        <v>56</v>
      </c>
      <c r="G12" s="79">
        <v>12</v>
      </c>
      <c r="H12" s="93"/>
      <c r="I12" s="79"/>
      <c r="J12" s="79">
        <f t="shared" si="1"/>
        <v>68</v>
      </c>
      <c r="K12" s="82">
        <v>2</v>
      </c>
      <c r="L12" s="83">
        <v>2</v>
      </c>
      <c r="M12" s="82"/>
      <c r="N12" s="82"/>
      <c r="O12" s="94">
        <f t="shared" si="2"/>
        <v>0</v>
      </c>
      <c r="P12" s="82">
        <v>1</v>
      </c>
      <c r="Q12" s="82">
        <v>0</v>
      </c>
      <c r="R12" s="82">
        <f t="shared" si="3"/>
        <v>1</v>
      </c>
      <c r="S12" s="82">
        <f t="shared" si="4"/>
        <v>14</v>
      </c>
      <c r="T12" s="85">
        <f>COUNTIF('T. Generadora'!$F$3:$F$250,B12)</f>
        <v>14</v>
      </c>
      <c r="U12" s="86">
        <f t="shared" si="5"/>
        <v>6.25E-2</v>
      </c>
      <c r="V12" s="56"/>
      <c r="W12" s="75" t="str">
        <f t="shared" si="6"/>
        <v>5 M</v>
      </c>
      <c r="X12" s="87">
        <f ca="1">SUMIF('T. Generadora'!$G$3:$AV$113,C12,'T. Generadora'!$AT$3:$AT$113)</f>
        <v>42730000</v>
      </c>
      <c r="Y12" s="88">
        <f t="shared" ca="1" si="7"/>
        <v>0.15452770143208447</v>
      </c>
      <c r="Z12" s="1"/>
      <c r="AA12" s="73"/>
      <c r="AB12" s="74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 x14ac:dyDescent="0.35">
      <c r="A13" s="43"/>
      <c r="B13" s="61">
        <v>6</v>
      </c>
      <c r="C13" s="62" t="s">
        <v>59</v>
      </c>
      <c r="D13" s="63">
        <v>0.99</v>
      </c>
      <c r="E13" s="64">
        <f t="shared" si="0"/>
        <v>43807.5</v>
      </c>
      <c r="F13" s="65">
        <v>52</v>
      </c>
      <c r="G13" s="65">
        <v>7</v>
      </c>
      <c r="H13" s="66"/>
      <c r="I13" s="65"/>
      <c r="J13" s="65">
        <f t="shared" si="1"/>
        <v>59</v>
      </c>
      <c r="K13" s="67">
        <v>2</v>
      </c>
      <c r="L13" s="68">
        <v>2</v>
      </c>
      <c r="M13" s="67"/>
      <c r="N13" s="67"/>
      <c r="O13" s="69">
        <f t="shared" si="2"/>
        <v>0</v>
      </c>
      <c r="P13" s="67">
        <v>1</v>
      </c>
      <c r="Q13" s="67">
        <v>0</v>
      </c>
      <c r="R13" s="67">
        <f t="shared" si="3"/>
        <v>1</v>
      </c>
      <c r="S13" s="67">
        <f t="shared" si="4"/>
        <v>14</v>
      </c>
      <c r="T13" s="62">
        <f>COUNTIF('T. Generadora'!$F$3:$F$250,B13)</f>
        <v>14</v>
      </c>
      <c r="U13" s="70">
        <f t="shared" si="5"/>
        <v>6.25E-2</v>
      </c>
      <c r="V13" s="56"/>
      <c r="W13" s="61" t="str">
        <f t="shared" si="6"/>
        <v>6 M</v>
      </c>
      <c r="X13" s="89">
        <f ca="1">SUMIF('T. Generadora'!$G$3:$AV$113,C13,'T. Generadora'!$AT$3:$AT$113)</f>
        <v>38870000</v>
      </c>
      <c r="Y13" s="72">
        <f t="shared" ca="1" si="7"/>
        <v>0.1405684941414726</v>
      </c>
      <c r="Z13" s="1"/>
      <c r="AA13" s="73"/>
      <c r="AB13" s="74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 x14ac:dyDescent="0.35">
      <c r="A14" s="43"/>
      <c r="B14" s="75">
        <v>7</v>
      </c>
      <c r="C14" s="76" t="s">
        <v>60</v>
      </c>
      <c r="D14" s="77">
        <v>0.93</v>
      </c>
      <c r="E14" s="78">
        <f t="shared" si="0"/>
        <v>41152.5</v>
      </c>
      <c r="F14" s="79">
        <v>64</v>
      </c>
      <c r="G14" s="79">
        <v>7</v>
      </c>
      <c r="H14" s="93"/>
      <c r="I14" s="79"/>
      <c r="J14" s="79">
        <f t="shared" si="1"/>
        <v>71</v>
      </c>
      <c r="K14" s="82">
        <v>2</v>
      </c>
      <c r="L14" s="83">
        <v>2</v>
      </c>
      <c r="M14" s="82"/>
      <c r="N14" s="82"/>
      <c r="O14" s="94">
        <f t="shared" si="2"/>
        <v>0</v>
      </c>
      <c r="P14" s="82">
        <v>2</v>
      </c>
      <c r="Q14" s="82">
        <v>0</v>
      </c>
      <c r="R14" s="82">
        <f t="shared" si="3"/>
        <v>2</v>
      </c>
      <c r="S14" s="82">
        <f t="shared" si="4"/>
        <v>28</v>
      </c>
      <c r="T14" s="85">
        <f>COUNTIF('T. Generadora'!$F$3:$F$250,B14)</f>
        <v>14</v>
      </c>
      <c r="U14" s="86">
        <f t="shared" si="5"/>
        <v>6.25E-2</v>
      </c>
      <c r="V14" s="56"/>
      <c r="W14" s="75" t="str">
        <f t="shared" si="6"/>
        <v>7 M</v>
      </c>
      <c r="X14" s="87">
        <f ca="1">SUMIF('T. Generadora'!$G$3:$AV$113,C14,'T. Generadora'!$AT$3:$AT$113)</f>
        <v>44010000</v>
      </c>
      <c r="Y14" s="88">
        <f t="shared" ca="1" si="7"/>
        <v>0.15915666136265008</v>
      </c>
      <c r="Z14" s="1"/>
      <c r="AA14" s="73"/>
      <c r="AB14" s="74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 customHeight="1" x14ac:dyDescent="0.35">
      <c r="A15" s="43"/>
      <c r="B15" s="75">
        <v>8</v>
      </c>
      <c r="C15" s="76" t="s">
        <v>61</v>
      </c>
      <c r="D15" s="77">
        <v>1.07</v>
      </c>
      <c r="E15" s="78">
        <f t="shared" si="0"/>
        <v>47347.5</v>
      </c>
      <c r="F15" s="79">
        <v>34</v>
      </c>
      <c r="G15" s="79">
        <v>3</v>
      </c>
      <c r="H15" s="93"/>
      <c r="I15" s="79"/>
      <c r="J15" s="79">
        <f t="shared" si="1"/>
        <v>37</v>
      </c>
      <c r="K15" s="82">
        <v>1</v>
      </c>
      <c r="L15" s="83">
        <v>1</v>
      </c>
      <c r="M15" s="82"/>
      <c r="N15" s="82"/>
      <c r="O15" s="94">
        <f t="shared" si="2"/>
        <v>0</v>
      </c>
      <c r="P15" s="82">
        <v>1</v>
      </c>
      <c r="Q15" s="82">
        <v>0</v>
      </c>
      <c r="R15" s="82">
        <f t="shared" si="3"/>
        <v>1</v>
      </c>
      <c r="S15" s="82">
        <f t="shared" si="4"/>
        <v>14</v>
      </c>
      <c r="T15" s="85">
        <f>COUNTIF('T. Generadora'!$F$3:$F$250,B15)</f>
        <v>14</v>
      </c>
      <c r="U15" s="86">
        <f t="shared" si="5"/>
        <v>6.25E-2</v>
      </c>
      <c r="V15" s="56"/>
      <c r="W15" s="75" t="str">
        <f t="shared" si="6"/>
        <v>8 M</v>
      </c>
      <c r="X15" s="87">
        <f ca="1">SUMIF('T. Generadora'!$G$3:$AV$113,C15,'T. Generadora'!$AT$3:$AT$113)</f>
        <v>24460000</v>
      </c>
      <c r="Y15" s="88">
        <f t="shared" ca="1" si="7"/>
        <v>8.8456531173152039E-2</v>
      </c>
      <c r="Z15" s="1"/>
      <c r="AA15" s="73"/>
      <c r="AB15" s="74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2.75" customHeight="1" x14ac:dyDescent="0.35">
      <c r="A16" s="43"/>
      <c r="B16" s="61">
        <v>12</v>
      </c>
      <c r="C16" s="95" t="s">
        <v>62</v>
      </c>
      <c r="D16" s="63">
        <v>1.02</v>
      </c>
      <c r="E16" s="64">
        <f t="shared" si="0"/>
        <v>45135</v>
      </c>
      <c r="F16" s="65">
        <v>42</v>
      </c>
      <c r="G16" s="65">
        <v>10</v>
      </c>
      <c r="H16" s="66"/>
      <c r="I16" s="65"/>
      <c r="J16" s="65">
        <f t="shared" si="1"/>
        <v>52</v>
      </c>
      <c r="K16" s="67">
        <v>1</v>
      </c>
      <c r="L16" s="68">
        <v>1</v>
      </c>
      <c r="M16" s="67"/>
      <c r="N16" s="67"/>
      <c r="O16" s="69">
        <f t="shared" si="2"/>
        <v>0</v>
      </c>
      <c r="P16" s="67">
        <v>1</v>
      </c>
      <c r="Q16" s="67">
        <v>0</v>
      </c>
      <c r="R16" s="67">
        <f t="shared" si="3"/>
        <v>1</v>
      </c>
      <c r="S16" s="67">
        <f t="shared" si="4"/>
        <v>14</v>
      </c>
      <c r="T16" s="62">
        <f>COUNTIF('T. Generadora'!$F$3:$F$250,B16)</f>
        <v>14</v>
      </c>
      <c r="U16" s="70">
        <f t="shared" si="5"/>
        <v>6.25E-2</v>
      </c>
      <c r="V16" s="56"/>
      <c r="W16" s="96" t="str">
        <f t="shared" si="6"/>
        <v>1 H</v>
      </c>
      <c r="X16" s="89">
        <f ca="1">SUMIF('T. Generadora'!$G$3:$AV$113,C16,'T. Generadora'!$AT$3:$AT$113)</f>
        <v>0</v>
      </c>
      <c r="Y16" s="72">
        <f t="shared" ca="1" si="7"/>
        <v>0</v>
      </c>
      <c r="Z16" s="1"/>
      <c r="AA16" s="73"/>
      <c r="AB16" s="74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2.75" customHeight="1" x14ac:dyDescent="0.35">
      <c r="A17" s="97"/>
      <c r="B17" s="75">
        <v>13</v>
      </c>
      <c r="C17" s="98" t="s">
        <v>63</v>
      </c>
      <c r="D17" s="77">
        <v>1.06</v>
      </c>
      <c r="E17" s="78">
        <f t="shared" si="0"/>
        <v>46905</v>
      </c>
      <c r="F17" s="79">
        <v>36</v>
      </c>
      <c r="G17" s="79">
        <v>4</v>
      </c>
      <c r="H17" s="93"/>
      <c r="I17" s="79"/>
      <c r="J17" s="79">
        <f t="shared" si="1"/>
        <v>40</v>
      </c>
      <c r="K17" s="82">
        <v>1</v>
      </c>
      <c r="L17" s="83">
        <v>1</v>
      </c>
      <c r="M17" s="82"/>
      <c r="N17" s="82"/>
      <c r="O17" s="94">
        <f t="shared" si="2"/>
        <v>0</v>
      </c>
      <c r="P17" s="82">
        <v>1</v>
      </c>
      <c r="Q17" s="82">
        <v>0</v>
      </c>
      <c r="R17" s="82">
        <f t="shared" si="3"/>
        <v>1</v>
      </c>
      <c r="S17" s="82">
        <f t="shared" si="4"/>
        <v>14</v>
      </c>
      <c r="T17" s="85">
        <f>COUNTIF('T. Generadora'!$F$3:$F$250,B17)</f>
        <v>14</v>
      </c>
      <c r="U17" s="86">
        <f t="shared" si="5"/>
        <v>6.25E-2</v>
      </c>
      <c r="V17" s="99"/>
      <c r="W17" s="100" t="str">
        <f t="shared" si="6"/>
        <v>2 H</v>
      </c>
      <c r="X17" s="87">
        <f ca="1">SUMIF('T. Generadora'!$G$3:$AV$113,C17,'T. Generadora'!$AT$3:$AT$113)</f>
        <v>0</v>
      </c>
      <c r="Y17" s="101">
        <f t="shared" ca="1" si="7"/>
        <v>0</v>
      </c>
      <c r="Z17" s="102"/>
      <c r="AA17" s="90"/>
      <c r="AB17" s="91"/>
      <c r="AC17" s="103"/>
      <c r="AD17" s="103"/>
      <c r="AE17" s="103"/>
      <c r="AF17" s="103"/>
      <c r="AG17" s="103"/>
      <c r="AH17" s="103"/>
      <c r="AI17" s="103"/>
      <c r="AJ17" s="103"/>
      <c r="AK17" s="104"/>
      <c r="AL17" s="104"/>
    </row>
    <row r="18" spans="1:38" ht="12.75" customHeight="1" x14ac:dyDescent="0.35">
      <c r="A18" s="43"/>
      <c r="B18" s="61">
        <v>14</v>
      </c>
      <c r="C18" s="95" t="s">
        <v>64</v>
      </c>
      <c r="D18" s="63">
        <v>0.94</v>
      </c>
      <c r="E18" s="64">
        <f t="shared" si="0"/>
        <v>41595</v>
      </c>
      <c r="F18" s="65">
        <v>61</v>
      </c>
      <c r="G18" s="65">
        <v>8</v>
      </c>
      <c r="H18" s="66"/>
      <c r="I18" s="65"/>
      <c r="J18" s="65">
        <f t="shared" si="1"/>
        <v>69</v>
      </c>
      <c r="K18" s="67">
        <v>2</v>
      </c>
      <c r="L18" s="68">
        <v>2</v>
      </c>
      <c r="M18" s="67"/>
      <c r="N18" s="67"/>
      <c r="O18" s="69">
        <f t="shared" si="2"/>
        <v>0</v>
      </c>
      <c r="P18" s="67">
        <v>1</v>
      </c>
      <c r="Q18" s="67">
        <v>0</v>
      </c>
      <c r="R18" s="67">
        <f t="shared" si="3"/>
        <v>1</v>
      </c>
      <c r="S18" s="67">
        <f t="shared" si="4"/>
        <v>14</v>
      </c>
      <c r="T18" s="62">
        <f>COUNTIF('T. Generadora'!$F$3:$F$250,B18)</f>
        <v>14</v>
      </c>
      <c r="U18" s="70">
        <f t="shared" si="5"/>
        <v>6.25E-2</v>
      </c>
      <c r="V18" s="56"/>
      <c r="W18" s="96" t="str">
        <f t="shared" si="6"/>
        <v>3 H</v>
      </c>
      <c r="X18" s="89">
        <f ca="1">SUMIF('T. Generadora'!$G$3:$AV$113,C18,'T. Generadora'!$AT$3:$AT$113)</f>
        <v>0</v>
      </c>
      <c r="Y18" s="72">
        <f t="shared" ca="1" si="7"/>
        <v>0</v>
      </c>
      <c r="Z18" s="1"/>
      <c r="AA18" s="73"/>
      <c r="AB18" s="74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 customHeight="1" x14ac:dyDescent="0.35">
      <c r="A19" s="97"/>
      <c r="B19" s="75">
        <v>15</v>
      </c>
      <c r="C19" s="98" t="s">
        <v>65</v>
      </c>
      <c r="D19" s="77">
        <v>1.05</v>
      </c>
      <c r="E19" s="78">
        <f t="shared" si="0"/>
        <v>46462.5</v>
      </c>
      <c r="F19" s="79">
        <v>36</v>
      </c>
      <c r="G19" s="79">
        <v>7</v>
      </c>
      <c r="H19" s="93"/>
      <c r="I19" s="79"/>
      <c r="J19" s="79">
        <f t="shared" si="1"/>
        <v>43</v>
      </c>
      <c r="K19" s="82">
        <v>1</v>
      </c>
      <c r="L19" s="83">
        <v>1</v>
      </c>
      <c r="M19" s="82"/>
      <c r="N19" s="82"/>
      <c r="O19" s="94">
        <f t="shared" si="2"/>
        <v>0</v>
      </c>
      <c r="P19" s="82">
        <v>1</v>
      </c>
      <c r="Q19" s="82">
        <v>0</v>
      </c>
      <c r="R19" s="82">
        <f t="shared" si="3"/>
        <v>1</v>
      </c>
      <c r="S19" s="82">
        <f t="shared" si="4"/>
        <v>14</v>
      </c>
      <c r="T19" s="85">
        <f>COUNTIF('T. Generadora'!$F$3:$F$250,B19)</f>
        <v>14</v>
      </c>
      <c r="U19" s="86">
        <f t="shared" si="5"/>
        <v>6.25E-2</v>
      </c>
      <c r="V19" s="99"/>
      <c r="W19" s="100" t="str">
        <f t="shared" si="6"/>
        <v>4 H</v>
      </c>
      <c r="X19" s="87">
        <f ca="1">SUMIF('T. Generadora'!$G$3:$AV$113,C19,'T. Generadora'!$AT$3:$AT$113)</f>
        <v>0</v>
      </c>
      <c r="Y19" s="101">
        <f t="shared" ca="1" si="7"/>
        <v>0</v>
      </c>
      <c r="Z19" s="102"/>
      <c r="AA19" s="90"/>
      <c r="AB19" s="91"/>
      <c r="AC19" s="103"/>
      <c r="AD19" s="103"/>
      <c r="AE19" s="103"/>
      <c r="AF19" s="103"/>
      <c r="AG19" s="103"/>
      <c r="AH19" s="103"/>
      <c r="AI19" s="103"/>
      <c r="AJ19" s="103"/>
      <c r="AK19" s="104"/>
      <c r="AL19" s="104"/>
    </row>
    <row r="20" spans="1:38" ht="12.75" customHeight="1" x14ac:dyDescent="0.35">
      <c r="A20" s="43"/>
      <c r="B20" s="61">
        <v>18</v>
      </c>
      <c r="C20" s="95" t="s">
        <v>66</v>
      </c>
      <c r="D20" s="63">
        <v>0.9</v>
      </c>
      <c r="E20" s="64">
        <f t="shared" si="0"/>
        <v>39825</v>
      </c>
      <c r="F20" s="65">
        <v>71</v>
      </c>
      <c r="G20" s="66">
        <v>18</v>
      </c>
      <c r="H20" s="66"/>
      <c r="I20" s="65"/>
      <c r="J20" s="65">
        <f t="shared" si="1"/>
        <v>89</v>
      </c>
      <c r="K20" s="67">
        <v>2</v>
      </c>
      <c r="L20" s="68">
        <v>2</v>
      </c>
      <c r="M20" s="67"/>
      <c r="N20" s="67"/>
      <c r="O20" s="69">
        <f t="shared" si="2"/>
        <v>0</v>
      </c>
      <c r="P20" s="67">
        <v>2</v>
      </c>
      <c r="Q20" s="67">
        <v>0</v>
      </c>
      <c r="R20" s="67">
        <f t="shared" si="3"/>
        <v>2</v>
      </c>
      <c r="S20" s="67">
        <f t="shared" si="4"/>
        <v>28</v>
      </c>
      <c r="T20" s="62">
        <f>COUNTIF('T. Generadora'!$F$3:$F$250,B20)</f>
        <v>14</v>
      </c>
      <c r="U20" s="70">
        <f t="shared" si="5"/>
        <v>6.25E-2</v>
      </c>
      <c r="V20" s="56"/>
      <c r="W20" s="96" t="str">
        <f t="shared" si="6"/>
        <v>1 P</v>
      </c>
      <c r="X20" s="89">
        <f ca="1">SUMIF('T. Generadora'!$G$3:$AV$113,C20,'T. Generadora'!$AT$3:$AT$113)</f>
        <v>0</v>
      </c>
      <c r="Y20" s="72">
        <f t="shared" ca="1" si="7"/>
        <v>0</v>
      </c>
      <c r="Z20" s="1"/>
      <c r="AA20" s="73"/>
      <c r="AB20" s="74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 customHeight="1" x14ac:dyDescent="0.35">
      <c r="A21" s="97"/>
      <c r="B21" s="75">
        <v>19</v>
      </c>
      <c r="C21" s="98" t="s">
        <v>67</v>
      </c>
      <c r="D21" s="77">
        <v>0.99</v>
      </c>
      <c r="E21" s="78">
        <f t="shared" si="0"/>
        <v>43807.5</v>
      </c>
      <c r="F21" s="79">
        <v>53</v>
      </c>
      <c r="G21" s="93">
        <v>6</v>
      </c>
      <c r="H21" s="93"/>
      <c r="I21" s="79"/>
      <c r="J21" s="79">
        <f t="shared" si="1"/>
        <v>59</v>
      </c>
      <c r="K21" s="82">
        <v>1</v>
      </c>
      <c r="L21" s="83">
        <v>1</v>
      </c>
      <c r="M21" s="82"/>
      <c r="N21" s="82"/>
      <c r="O21" s="94">
        <f t="shared" si="2"/>
        <v>0</v>
      </c>
      <c r="P21" s="82">
        <v>1</v>
      </c>
      <c r="Q21" s="82">
        <v>0</v>
      </c>
      <c r="R21" s="82">
        <f t="shared" si="3"/>
        <v>1</v>
      </c>
      <c r="S21" s="82">
        <f t="shared" si="4"/>
        <v>14</v>
      </c>
      <c r="T21" s="85">
        <f>COUNTIF('T. Generadora'!$F$3:$F$250,B21)</f>
        <v>14</v>
      </c>
      <c r="U21" s="86">
        <f t="shared" si="5"/>
        <v>6.25E-2</v>
      </c>
      <c r="V21" s="99"/>
      <c r="W21" s="100" t="str">
        <f t="shared" si="6"/>
        <v>2 P</v>
      </c>
      <c r="X21" s="87">
        <f ca="1">SUMIF('T. Generadora'!$G$3:$AV$113,C21,'T. Generadora'!$AT$3:$AT$113)</f>
        <v>0</v>
      </c>
      <c r="Y21" s="101">
        <f t="shared" ca="1" si="7"/>
        <v>0</v>
      </c>
      <c r="Z21" s="102"/>
      <c r="AA21" s="90"/>
      <c r="AB21" s="91"/>
      <c r="AC21" s="103"/>
      <c r="AD21" s="103"/>
      <c r="AE21" s="103"/>
      <c r="AF21" s="103"/>
      <c r="AG21" s="103"/>
      <c r="AH21" s="103"/>
      <c r="AI21" s="103"/>
      <c r="AJ21" s="103"/>
      <c r="AK21" s="104"/>
      <c r="AL21" s="104"/>
    </row>
    <row r="22" spans="1:38" ht="12.75" customHeight="1" x14ac:dyDescent="0.35">
      <c r="A22" s="43"/>
      <c r="B22" s="61">
        <v>20</v>
      </c>
      <c r="C22" s="95" t="s">
        <v>68</v>
      </c>
      <c r="D22" s="63">
        <v>0.96</v>
      </c>
      <c r="E22" s="64">
        <f t="shared" si="0"/>
        <v>42480</v>
      </c>
      <c r="F22" s="65">
        <v>53</v>
      </c>
      <c r="G22" s="66">
        <v>11</v>
      </c>
      <c r="H22" s="66"/>
      <c r="I22" s="65"/>
      <c r="J22" s="65">
        <f t="shared" si="1"/>
        <v>64</v>
      </c>
      <c r="K22" s="67">
        <v>2</v>
      </c>
      <c r="L22" s="68">
        <v>2</v>
      </c>
      <c r="M22" s="67"/>
      <c r="N22" s="67"/>
      <c r="O22" s="69">
        <f t="shared" si="2"/>
        <v>0</v>
      </c>
      <c r="P22" s="67">
        <v>1</v>
      </c>
      <c r="Q22" s="67">
        <v>0</v>
      </c>
      <c r="R22" s="67">
        <f t="shared" si="3"/>
        <v>1</v>
      </c>
      <c r="S22" s="67">
        <f t="shared" si="4"/>
        <v>14</v>
      </c>
      <c r="T22" s="62">
        <f>COUNTIF('T. Generadora'!$F$3:$F$250,B22)</f>
        <v>14</v>
      </c>
      <c r="U22" s="70">
        <f t="shared" si="5"/>
        <v>6.25E-2</v>
      </c>
      <c r="V22" s="56"/>
      <c r="W22" s="96" t="str">
        <f t="shared" si="6"/>
        <v>3 P</v>
      </c>
      <c r="X22" s="89">
        <f ca="1">SUMIF('T. Generadora'!$G$3:$AV$113,C22,'T. Generadora'!$AT$3:$AT$113)</f>
        <v>0</v>
      </c>
      <c r="Y22" s="72">
        <f t="shared" ca="1" si="7"/>
        <v>0</v>
      </c>
      <c r="Z22" s="1"/>
      <c r="AA22" s="73"/>
      <c r="AB22" s="74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2.75" customHeight="1" x14ac:dyDescent="0.35">
      <c r="A23" s="97"/>
      <c r="B23" s="75">
        <v>21</v>
      </c>
      <c r="C23" s="98" t="s">
        <v>69</v>
      </c>
      <c r="D23" s="77">
        <v>0.96</v>
      </c>
      <c r="E23" s="78">
        <f t="shared" si="0"/>
        <v>42480</v>
      </c>
      <c r="F23" s="79">
        <v>61</v>
      </c>
      <c r="G23" s="93">
        <v>3</v>
      </c>
      <c r="H23" s="93"/>
      <c r="I23" s="79"/>
      <c r="J23" s="79">
        <f t="shared" si="1"/>
        <v>64</v>
      </c>
      <c r="K23" s="82">
        <v>2</v>
      </c>
      <c r="L23" s="83">
        <v>2</v>
      </c>
      <c r="M23" s="82"/>
      <c r="N23" s="82"/>
      <c r="O23" s="94">
        <f t="shared" si="2"/>
        <v>0</v>
      </c>
      <c r="P23" s="82">
        <v>1</v>
      </c>
      <c r="Q23" s="82">
        <v>0</v>
      </c>
      <c r="R23" s="82">
        <f t="shared" si="3"/>
        <v>1</v>
      </c>
      <c r="S23" s="82">
        <f t="shared" si="4"/>
        <v>14</v>
      </c>
      <c r="T23" s="85">
        <f>COUNTIF('T. Generadora'!$F$3:$F$250,B23)</f>
        <v>14</v>
      </c>
      <c r="U23" s="86">
        <f t="shared" si="5"/>
        <v>6.25E-2</v>
      </c>
      <c r="V23" s="99"/>
      <c r="W23" s="100" t="str">
        <f t="shared" si="6"/>
        <v>4 P</v>
      </c>
      <c r="X23" s="87">
        <f ca="1">SUMIF('T. Generadora'!$G$3:$AV$113,C23,'T. Generadora'!$AT$3:$AT$113)</f>
        <v>0</v>
      </c>
      <c r="Y23" s="101">
        <f t="shared" ca="1" si="7"/>
        <v>0</v>
      </c>
      <c r="Z23" s="102"/>
      <c r="AA23" s="90"/>
      <c r="AB23" s="91"/>
      <c r="AC23" s="103"/>
      <c r="AD23" s="103"/>
      <c r="AE23" s="103"/>
      <c r="AF23" s="103"/>
      <c r="AG23" s="103"/>
      <c r="AH23" s="103"/>
      <c r="AI23" s="103"/>
      <c r="AJ23" s="103"/>
      <c r="AK23" s="104"/>
      <c r="AL23" s="104"/>
    </row>
    <row r="24" spans="1:38" ht="12.75" customHeight="1" x14ac:dyDescent="0.35">
      <c r="A24" s="1"/>
      <c r="B24" s="1"/>
      <c r="C24" s="1"/>
      <c r="D24" s="1"/>
      <c r="E24" s="10"/>
      <c r="F24" s="1"/>
      <c r="G24" s="1"/>
      <c r="H24" s="1"/>
      <c r="I24" s="1"/>
      <c r="J24" s="1"/>
      <c r="K24" s="1"/>
      <c r="L24" s="1"/>
      <c r="M24" s="1"/>
      <c r="N24" s="1"/>
      <c r="O24" s="105">
        <f>SUM(O8:O14)</f>
        <v>0</v>
      </c>
      <c r="P24" s="1"/>
      <c r="Q24" s="1"/>
      <c r="R24" s="1"/>
      <c r="S24" s="106">
        <f t="shared" ref="S24:U24" si="8">SUM(S8:S23)</f>
        <v>266</v>
      </c>
      <c r="T24" s="107">
        <f t="shared" si="8"/>
        <v>224</v>
      </c>
      <c r="U24" s="108">
        <f t="shared" si="8"/>
        <v>1</v>
      </c>
      <c r="V24" s="1"/>
      <c r="W24" s="109" t="s">
        <v>70</v>
      </c>
      <c r="X24" s="110">
        <f t="shared" ref="X24:Y24" ca="1" si="9">SUM(X8:X14)</f>
        <v>276520000</v>
      </c>
      <c r="Y24" s="111">
        <f t="shared" ca="1" si="9"/>
        <v>1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2.75" customHeight="1" x14ac:dyDescent="0.35">
      <c r="A25" s="1"/>
      <c r="B25" s="1"/>
      <c r="C25" s="1"/>
      <c r="D25" s="1"/>
      <c r="E25" s="1"/>
      <c r="F25" s="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09"/>
      <c r="V25" s="1"/>
      <c r="W25" s="11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 customHeight="1" x14ac:dyDescent="0.35">
      <c r="A26" s="1"/>
      <c r="B26" s="7" t="s">
        <v>36</v>
      </c>
      <c r="C26" s="113" t="s">
        <v>37</v>
      </c>
      <c r="D26" s="37" t="s">
        <v>38</v>
      </c>
      <c r="E26" s="37" t="s">
        <v>43</v>
      </c>
      <c r="F26" s="40" t="s">
        <v>44</v>
      </c>
      <c r="G26" s="114" t="s">
        <v>8</v>
      </c>
      <c r="H26" s="115"/>
      <c r="I26" s="115"/>
      <c r="J26" s="115"/>
      <c r="K26" s="115"/>
      <c r="L26" s="1"/>
      <c r="M26" s="1"/>
      <c r="N26" s="1"/>
      <c r="O26" s="1"/>
      <c r="P26" s="1"/>
      <c r="Q26" s="1"/>
      <c r="R26" s="1"/>
      <c r="S26" s="1"/>
      <c r="T26" s="1"/>
      <c r="U26" s="109"/>
      <c r="V26" s="3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2.75" customHeight="1" x14ac:dyDescent="0.35">
      <c r="A27" s="1"/>
      <c r="B27" s="44">
        <v>1</v>
      </c>
      <c r="C27" s="45" t="s">
        <v>54</v>
      </c>
      <c r="D27" s="46">
        <v>1.07</v>
      </c>
      <c r="E27" s="48">
        <v>35</v>
      </c>
      <c r="F27" s="50"/>
      <c r="G27" s="51"/>
      <c r="H27" s="25"/>
      <c r="I27" s="25"/>
      <c r="J27" s="25"/>
      <c r="K27" s="25"/>
      <c r="L27" s="1"/>
      <c r="M27" s="1"/>
      <c r="N27" s="1"/>
      <c r="O27" s="1"/>
      <c r="P27" s="1"/>
      <c r="Q27" s="1"/>
      <c r="R27" s="1"/>
      <c r="S27" s="1"/>
      <c r="T27" s="1"/>
      <c r="U27" s="109"/>
      <c r="V27" s="3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.75" customHeight="1" x14ac:dyDescent="0.35">
      <c r="A28" s="1"/>
      <c r="B28" s="61">
        <v>2</v>
      </c>
      <c r="C28" s="62" t="s">
        <v>55</v>
      </c>
      <c r="D28" s="63">
        <v>0.95</v>
      </c>
      <c r="E28" s="65">
        <v>67</v>
      </c>
      <c r="F28" s="67"/>
      <c r="G28" s="68"/>
      <c r="H28" s="25"/>
      <c r="I28" s="25"/>
      <c r="J28" s="25"/>
      <c r="K28" s="25"/>
      <c r="L28" s="1"/>
      <c r="M28" s="1"/>
      <c r="N28" s="10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2.75" customHeight="1" x14ac:dyDescent="0.35">
      <c r="A29" s="1"/>
      <c r="B29" s="75">
        <v>3</v>
      </c>
      <c r="C29" s="76" t="s">
        <v>56</v>
      </c>
      <c r="D29" s="77">
        <v>0.96</v>
      </c>
      <c r="E29" s="79">
        <v>64</v>
      </c>
      <c r="F29" s="82"/>
      <c r="G29" s="83"/>
      <c r="H29" s="25"/>
      <c r="I29" s="25"/>
      <c r="J29" s="25"/>
      <c r="K29" s="25"/>
      <c r="L29" s="116"/>
      <c r="M29" s="11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2.75" customHeight="1" x14ac:dyDescent="0.35">
      <c r="A30" s="1"/>
      <c r="B30" s="61">
        <v>4</v>
      </c>
      <c r="C30" s="62" t="s">
        <v>57</v>
      </c>
      <c r="D30" s="63">
        <v>0.93</v>
      </c>
      <c r="E30" s="65">
        <v>72</v>
      </c>
      <c r="F30" s="67"/>
      <c r="G30" s="68"/>
      <c r="H30" s="25"/>
      <c r="I30" s="25"/>
      <c r="J30" s="25"/>
      <c r="K30" s="2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2.75" customHeight="1" x14ac:dyDescent="0.35">
      <c r="A31" s="1"/>
      <c r="B31" s="75">
        <v>5</v>
      </c>
      <c r="C31" s="76" t="s">
        <v>58</v>
      </c>
      <c r="D31" s="77">
        <v>0.95</v>
      </c>
      <c r="E31" s="79">
        <v>68</v>
      </c>
      <c r="F31" s="82"/>
      <c r="G31" s="83"/>
      <c r="H31" s="25"/>
      <c r="I31" s="25"/>
      <c r="J31" s="25"/>
      <c r="K31" s="25"/>
      <c r="L31" s="1"/>
      <c r="M31" s="1"/>
      <c r="N31" s="1"/>
      <c r="O31" s="1"/>
      <c r="P31" s="1"/>
      <c r="Q31" s="1"/>
      <c r="R31" s="1"/>
      <c r="S31" s="1"/>
      <c r="T31" s="1"/>
      <c r="U31" s="117"/>
      <c r="V31" s="1"/>
      <c r="W31" s="1"/>
      <c r="X31" s="1"/>
      <c r="Y31" s="1"/>
      <c r="Z31" s="321"/>
      <c r="AA31" s="311"/>
      <c r="AB31" s="32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 customHeight="1" x14ac:dyDescent="0.35">
      <c r="A32" s="1"/>
      <c r="B32" s="61">
        <v>6</v>
      </c>
      <c r="C32" s="62" t="s">
        <v>59</v>
      </c>
      <c r="D32" s="63">
        <v>0.99</v>
      </c>
      <c r="E32" s="65">
        <v>59</v>
      </c>
      <c r="F32" s="67"/>
      <c r="G32" s="68"/>
      <c r="H32" s="25"/>
      <c r="I32" s="25"/>
      <c r="J32" s="25"/>
      <c r="K32" s="2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311"/>
      <c r="AA32" s="311"/>
      <c r="AB32" s="311"/>
      <c r="AC32" s="22"/>
      <c r="AD32" s="22"/>
      <c r="AE32" s="1"/>
      <c r="AF32" s="1"/>
      <c r="AG32" s="1"/>
      <c r="AH32" s="1"/>
      <c r="AI32" s="1"/>
      <c r="AJ32" s="1"/>
      <c r="AK32" s="1"/>
      <c r="AL32" s="1"/>
    </row>
    <row r="33" spans="1:38" ht="12.75" customHeight="1" x14ac:dyDescent="0.35">
      <c r="A33" s="1"/>
      <c r="B33" s="75">
        <v>7</v>
      </c>
      <c r="C33" s="76" t="s">
        <v>60</v>
      </c>
      <c r="D33" s="77">
        <v>0.93</v>
      </c>
      <c r="E33" s="79">
        <v>71</v>
      </c>
      <c r="F33" s="82"/>
      <c r="G33" s="83"/>
      <c r="H33" s="25"/>
      <c r="I33" s="25"/>
      <c r="J33" s="25"/>
      <c r="K33" s="25"/>
      <c r="L33" s="1"/>
      <c r="M33" s="1"/>
      <c r="N33" s="1"/>
      <c r="O33" s="1"/>
      <c r="P33" s="1"/>
      <c r="Q33" s="1"/>
      <c r="R33" s="1"/>
      <c r="S33" s="1"/>
      <c r="T33" s="1"/>
      <c r="U33" s="118"/>
      <c r="V33" s="1"/>
      <c r="W33" s="1"/>
      <c r="X33" s="1"/>
      <c r="Y33" s="1"/>
      <c r="Z33" s="1"/>
      <c r="AA33" s="1"/>
      <c r="AB33" s="1"/>
      <c r="AC33" s="1"/>
      <c r="AD33" s="22"/>
      <c r="AE33" s="1"/>
      <c r="AF33" s="1"/>
      <c r="AG33" s="1"/>
      <c r="AH33" s="1"/>
      <c r="AI33" s="1"/>
      <c r="AJ33" s="1"/>
      <c r="AK33" s="1"/>
      <c r="AL33" s="1"/>
    </row>
    <row r="34" spans="1:38" ht="12.75" customHeight="1" x14ac:dyDescent="0.35">
      <c r="A34" s="1"/>
      <c r="B34" s="61">
        <v>8</v>
      </c>
      <c r="C34" s="95" t="s">
        <v>61</v>
      </c>
      <c r="D34" s="63">
        <v>1.07</v>
      </c>
      <c r="E34" s="65">
        <v>37</v>
      </c>
      <c r="F34" s="67"/>
      <c r="G34" s="68"/>
      <c r="H34" s="25"/>
      <c r="I34" s="25"/>
      <c r="J34" s="25"/>
      <c r="K34" s="25"/>
      <c r="L34" s="1"/>
      <c r="M34" s="1"/>
      <c r="N34" s="1"/>
      <c r="O34" s="1"/>
      <c r="P34" s="1"/>
      <c r="Q34" s="1"/>
      <c r="R34" s="1"/>
      <c r="S34" s="1"/>
      <c r="T34" s="1"/>
      <c r="U34" s="119"/>
      <c r="V34" s="1"/>
      <c r="W34" s="1"/>
      <c r="X34" s="1"/>
      <c r="Y34" s="1"/>
      <c r="Z34" s="310"/>
      <c r="AA34" s="311"/>
      <c r="AB34" s="310"/>
      <c r="AC34" s="1"/>
      <c r="AD34" s="22"/>
      <c r="AE34" s="1"/>
      <c r="AF34" s="1"/>
      <c r="AG34" s="1"/>
      <c r="AH34" s="1"/>
      <c r="AI34" s="1"/>
      <c r="AJ34" s="1"/>
      <c r="AK34" s="1"/>
      <c r="AL34" s="1"/>
    </row>
    <row r="35" spans="1:38" ht="12.75" customHeight="1" x14ac:dyDescent="0.35">
      <c r="A35" s="1"/>
      <c r="B35" s="75">
        <v>12</v>
      </c>
      <c r="C35" s="98" t="s">
        <v>62</v>
      </c>
      <c r="D35" s="77">
        <v>1.02</v>
      </c>
      <c r="E35" s="79">
        <v>52</v>
      </c>
      <c r="F35" s="82"/>
      <c r="G35" s="83"/>
      <c r="H35" s="25"/>
      <c r="I35" s="25"/>
      <c r="J35" s="25"/>
      <c r="K35" s="25"/>
      <c r="L35" s="1"/>
      <c r="M35" s="1"/>
      <c r="N35" s="1"/>
      <c r="O35" s="1"/>
      <c r="P35" s="1"/>
      <c r="Q35" s="1"/>
      <c r="R35" s="1"/>
      <c r="S35" s="1"/>
      <c r="T35" s="1"/>
      <c r="U35" s="118"/>
      <c r="V35" s="1"/>
      <c r="W35" s="1"/>
      <c r="X35" s="1"/>
      <c r="Y35" s="1"/>
      <c r="Z35" s="311"/>
      <c r="AA35" s="311"/>
      <c r="AB35" s="31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4.25" customHeight="1" x14ac:dyDescent="0.35">
      <c r="A36" s="1"/>
      <c r="B36" s="61">
        <v>13</v>
      </c>
      <c r="C36" s="95" t="s">
        <v>63</v>
      </c>
      <c r="D36" s="63">
        <v>1.06</v>
      </c>
      <c r="E36" s="65">
        <v>40</v>
      </c>
      <c r="F36" s="67"/>
      <c r="G36" s="6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20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4.25" customHeight="1" x14ac:dyDescent="0.35">
      <c r="A37" s="1"/>
      <c r="B37" s="75">
        <v>14</v>
      </c>
      <c r="C37" s="98" t="s">
        <v>64</v>
      </c>
      <c r="D37" s="77">
        <v>0.94</v>
      </c>
      <c r="E37" s="79">
        <v>69</v>
      </c>
      <c r="F37" s="67"/>
      <c r="G37" s="6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2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4.25" customHeight="1" x14ac:dyDescent="0.35">
      <c r="A38" s="1"/>
      <c r="B38" s="61">
        <v>15</v>
      </c>
      <c r="C38" s="95" t="s">
        <v>65</v>
      </c>
      <c r="D38" s="63">
        <v>1.05</v>
      </c>
      <c r="E38" s="65">
        <v>43</v>
      </c>
      <c r="F38" s="67"/>
      <c r="G38" s="6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20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4.25" customHeight="1" x14ac:dyDescent="0.35">
      <c r="A39" s="1"/>
      <c r="B39" s="61">
        <v>18</v>
      </c>
      <c r="C39" s="95" t="s">
        <v>66</v>
      </c>
      <c r="D39" s="63">
        <v>0.9</v>
      </c>
      <c r="E39" s="65">
        <v>89</v>
      </c>
      <c r="F39" s="67"/>
      <c r="G39" s="6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20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4.25" customHeight="1" x14ac:dyDescent="0.35">
      <c r="A40" s="1"/>
      <c r="B40" s="75">
        <v>19</v>
      </c>
      <c r="C40" s="98" t="s">
        <v>67</v>
      </c>
      <c r="D40" s="77">
        <v>0.99</v>
      </c>
      <c r="E40" s="79">
        <v>59</v>
      </c>
      <c r="F40" s="67"/>
      <c r="G40" s="6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20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4.25" customHeight="1" x14ac:dyDescent="0.35">
      <c r="A41" s="1"/>
      <c r="B41" s="61">
        <v>20</v>
      </c>
      <c r="C41" s="95" t="s">
        <v>68</v>
      </c>
      <c r="D41" s="63">
        <v>0.96</v>
      </c>
      <c r="E41" s="65">
        <v>64</v>
      </c>
      <c r="F41" s="67"/>
      <c r="G41" s="6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2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4.25" customHeight="1" x14ac:dyDescent="0.35">
      <c r="A42" s="1"/>
      <c r="B42" s="75">
        <v>21</v>
      </c>
      <c r="C42" s="98" t="s">
        <v>69</v>
      </c>
      <c r="D42" s="77">
        <v>0.96</v>
      </c>
      <c r="E42" s="79">
        <v>64</v>
      </c>
      <c r="F42" s="67"/>
      <c r="G42" s="6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20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310"/>
      <c r="AA43" s="311"/>
      <c r="AB43" s="116"/>
      <c r="AC43" s="121"/>
      <c r="AD43" s="22"/>
      <c r="AE43" s="1"/>
      <c r="AF43" s="1"/>
      <c r="AG43" s="1"/>
      <c r="AH43" s="1"/>
      <c r="AI43" s="1"/>
      <c r="AJ43" s="1"/>
      <c r="AK43" s="1"/>
      <c r="AL43" s="1"/>
    </row>
    <row r="44" spans="1:38" ht="12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310"/>
      <c r="K45" s="311"/>
      <c r="L45" s="116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2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2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2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2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2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2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2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2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2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2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2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2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2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2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2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2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2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2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2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2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2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2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2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2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2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2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2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2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2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2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2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2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2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2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2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2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2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2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2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2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2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2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2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2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2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2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2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2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2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2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2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2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2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2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2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2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2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2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2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2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2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2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2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2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2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2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2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2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2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2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2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2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2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2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2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2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2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2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2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2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2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2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2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2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2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2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2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2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2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2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2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2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2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2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2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2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2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2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2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2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2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2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2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2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2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2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2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2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2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2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2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2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2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2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2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2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2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2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2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2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2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2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2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2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2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2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2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2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2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2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2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2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2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2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2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2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2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2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2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2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2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2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2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2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2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2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2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2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2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2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2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2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2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2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2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2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2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2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2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2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2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2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2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2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2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2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2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2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2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2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2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2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2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2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2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2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2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2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2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2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2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2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2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2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2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2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2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2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2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2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2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2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2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2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2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2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2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2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2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2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2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2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2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2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2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2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2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2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2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2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2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2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2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2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2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2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2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2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2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2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2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2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2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2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2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2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2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2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2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2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2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2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2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2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2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2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2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2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2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2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2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2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2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2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2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2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2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2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2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2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2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2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2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2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2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2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2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2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2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2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2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2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2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2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2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2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2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2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2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2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2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2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2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2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2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2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2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2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2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2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2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2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2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2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2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2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2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2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2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2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2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2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2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2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2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2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2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2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2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2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2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2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2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2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2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2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2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2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2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2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2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2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2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2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2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2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2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2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2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2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2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2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2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2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2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2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2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2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2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2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2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2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2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2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2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2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2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2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2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2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2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2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2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2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2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2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2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2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2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2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2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2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2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2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2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2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2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2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2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2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2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2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2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2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2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2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2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2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2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2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2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2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2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2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2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2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2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2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2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2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2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2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2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2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2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2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2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2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2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2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2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2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2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2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2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2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2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2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2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2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2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2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2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2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2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2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2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2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2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2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2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2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2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2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2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2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2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2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2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2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2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2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2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2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2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2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2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2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2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2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2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2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2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2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2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2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2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2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2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2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2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2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2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2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2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2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2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2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2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2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2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2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2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2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2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2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2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2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2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2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2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2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2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2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2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2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2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2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2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2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2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2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2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2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2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2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2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2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2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2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2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2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2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2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2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2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2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2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2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2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2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2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2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2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2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2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2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2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2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2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2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2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2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2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2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2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2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2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2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2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2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2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2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2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2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2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2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2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2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2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2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2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2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2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2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2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2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2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2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2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2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2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2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2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2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2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2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2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2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2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2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2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2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2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2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2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2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2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2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2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2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2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2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2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2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2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2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2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2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2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2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1:38" ht="12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1:38" ht="12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8" ht="12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38" ht="12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1:38" ht="12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1:38" ht="12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12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12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12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12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12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 ht="12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12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 ht="12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12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 ht="12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 ht="12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 ht="12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 ht="12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 ht="12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 ht="12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 ht="12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 ht="12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 ht="12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 ht="12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 ht="12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 ht="12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 ht="12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1:38" ht="12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8" ht="12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1:38" ht="12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8" ht="12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1:38" ht="12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1:38" ht="12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1:38" ht="12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1:38" ht="12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8" ht="12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1:38" ht="12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1:38" ht="12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1:38" ht="12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1:38" ht="12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1:38" ht="12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38" ht="12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8" ht="12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1:38" ht="12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1:38" ht="12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1:38" ht="12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1:38" ht="12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1:38" ht="12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1:38" ht="12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1:38" ht="12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1:38" ht="12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1:38" ht="12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1:38" ht="12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8" ht="12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1:38" ht="12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 ht="12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8" ht="12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1:38" ht="12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1:38" ht="12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1:38" ht="12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1:38" ht="12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1:38" ht="12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1:38" ht="12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1:38" ht="12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1:38" ht="12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1:38" ht="12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1:38" ht="12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1:38" ht="12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1:38" ht="12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1:38" ht="12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1:38" ht="12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1:38" ht="12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1:38" ht="12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1:38" ht="12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1:38" ht="12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1:38" ht="12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1:38" ht="12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1:38" ht="12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1:38" ht="12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1:38" ht="12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1:38" ht="12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1:38" ht="12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1:38" ht="12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1:38" ht="12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1:38" ht="12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1:38" ht="12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1:38" ht="12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1:38" ht="12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1:38" ht="12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1:38" ht="12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1:38" ht="12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1:38" ht="12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1:38" ht="12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1:38" ht="12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1:38" ht="12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1:38" ht="12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1:38" ht="12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1:38" ht="12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1:38" ht="12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1:38" ht="12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1:38" ht="12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1:38" ht="12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1:38" ht="12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1:38" ht="12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1:38" ht="12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1:38" ht="12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1:38" ht="12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1:38" ht="12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1:38" ht="12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1:38" ht="12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1:38" ht="12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1:38" ht="12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1:38" ht="12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1:38" ht="12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1:38" ht="12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1:38" ht="12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1:38" ht="12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1:38" ht="12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1:38" ht="12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1:38" ht="12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1:38" ht="12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1:38" ht="12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1:38" ht="12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1:38" ht="12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1:38" ht="12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1:38" ht="12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1:38" ht="12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1:38" ht="12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1:38" ht="12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1:38" ht="12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1:38" ht="12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1:38" ht="12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1:38" ht="12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1:38" ht="12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1:38" ht="12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1:38" ht="12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1:38" ht="12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1:38" ht="12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1:38" ht="12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1:38" ht="12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1:38" ht="12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1:38" ht="12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1:38" ht="12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1:38" ht="12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1:38" ht="12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1:38" ht="12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1:38" ht="12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1:38" ht="12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1:38" ht="12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1:38" ht="12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1:38" ht="12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1:38" ht="12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 ht="12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8" ht="12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1:38" ht="12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1:38" ht="12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1:38" ht="12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1:38" ht="12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1:38" ht="12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1:38" ht="12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1:38" ht="12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1:38" ht="12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1:38" ht="12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1:38" ht="12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1:38" ht="12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1:38" ht="12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1:38" ht="12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8" ht="12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1:38" ht="12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1:38" ht="12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 ht="12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8" ht="12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1:38" ht="12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1:38" ht="12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1:38" ht="12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1:38" ht="12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1:38" ht="12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1:38" ht="12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1:38" ht="12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1:38" ht="12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1:38" ht="12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1:38" ht="12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1:38" ht="12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1:38" ht="12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1:38" ht="12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1:38" ht="12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1:38" ht="12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1:38" ht="12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1:38" ht="12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1:38" ht="12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1:38" ht="12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1:38" ht="12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1:38" ht="12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1:38" ht="12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1:38" ht="12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1:38" ht="12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1:38" ht="12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1:38" ht="12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1:38" ht="12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1:38" ht="12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1:38" ht="12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1:38" ht="12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1:38" ht="12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1:38" ht="12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1:38" ht="12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1:38" ht="12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1:38" ht="12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1:38" ht="12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8" ht="12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1:38" ht="12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1:38" ht="12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1:38" ht="12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1:38" ht="12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1:38" ht="12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1:38" ht="12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1:38" ht="12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1:38" ht="12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1:38" ht="12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1:38" ht="12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1:38" ht="12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1:38" ht="12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1:38" ht="12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1:38" ht="12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1:38" ht="12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1:38" ht="12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1:38" ht="12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1:38" ht="12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1:38" ht="12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1:38" ht="12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1:38" ht="12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1:38" ht="12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1:38" ht="12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1:38" ht="12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1:38" ht="12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1:38" ht="12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1:38" ht="12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1:38" ht="12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1:38" ht="12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1:38" ht="12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1:38" ht="12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1:38" ht="12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1:38" ht="12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1:38" ht="12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8" ht="12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1:38" ht="12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1:38" ht="12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1:38" ht="12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1:38" ht="12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1:38" ht="12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1:38" ht="12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1:38" ht="12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1:38" ht="12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1:38" ht="12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1:38" ht="12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1:38" ht="12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1:38" ht="12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1:38" ht="12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1:38" ht="12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1:38" ht="12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1:38" ht="12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1:38" ht="12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1:38" ht="12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1:38" ht="12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1:38" ht="12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1:38" ht="12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1:38" ht="12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1:38" ht="12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1:38" ht="12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1:38" ht="12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1:38" ht="12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1:38" ht="12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1:38" ht="12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8" ht="12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1:38" ht="12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1:38" ht="12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1:38" ht="12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1:38" ht="12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1:38" ht="12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1:38" ht="12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1:38" ht="12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1:38" ht="12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1:38" ht="12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1:38" ht="12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1:38" ht="12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1:38" ht="12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1:38" ht="12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1:38" ht="12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1:38" ht="12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1:38" ht="12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1:38" ht="12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38" ht="12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1:38" ht="12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1:38" ht="12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1:38" ht="12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1:38" ht="12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1:38" ht="12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1:38" ht="12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1:38" ht="12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1:38" ht="12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1:38" ht="12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1:38" ht="12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1:38" ht="12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1:38" ht="12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1:38" ht="12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1:38" ht="12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1:38" ht="12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1:38" ht="12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1:38" ht="12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1:38" ht="12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1:38" ht="12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1:38" ht="12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1:38" ht="12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1:38" ht="12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1:38" ht="12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1:38" ht="12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1:38" ht="12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  <row r="938" spans="1:38" ht="12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</row>
    <row r="939" spans="1:38" ht="12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</row>
    <row r="940" spans="1:38" ht="12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</row>
    <row r="941" spans="1:38" ht="12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</row>
    <row r="942" spans="1:38" ht="12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</row>
    <row r="943" spans="1:38" ht="12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</row>
    <row r="944" spans="1:38" ht="12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</row>
    <row r="945" spans="1:38" ht="12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</row>
    <row r="946" spans="1:38" ht="12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</row>
    <row r="947" spans="1:38" ht="12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</row>
    <row r="948" spans="1:38" ht="12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</row>
    <row r="949" spans="1:38" ht="12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</row>
    <row r="950" spans="1:38" ht="12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</row>
    <row r="951" spans="1:38" ht="12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</row>
    <row r="952" spans="1:38" ht="12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</row>
    <row r="953" spans="1:38" ht="12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</row>
    <row r="954" spans="1:38" ht="12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</row>
    <row r="955" spans="1:38" ht="12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</row>
    <row r="956" spans="1:38" ht="12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</row>
    <row r="957" spans="1:38" ht="12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</row>
    <row r="958" spans="1:38" ht="12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</row>
    <row r="959" spans="1:38" ht="12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</row>
    <row r="960" spans="1:38" ht="12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</row>
    <row r="961" spans="1:38" ht="12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</row>
    <row r="962" spans="1:38" ht="12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</row>
    <row r="963" spans="1:38" ht="12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</row>
    <row r="964" spans="1:38" ht="12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</row>
    <row r="965" spans="1:38" ht="12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</row>
    <row r="966" spans="1:38" ht="12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</row>
    <row r="967" spans="1:38" ht="12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</row>
    <row r="968" spans="1:38" ht="12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</row>
    <row r="969" spans="1:38" ht="12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</row>
    <row r="970" spans="1:38" ht="12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</row>
    <row r="971" spans="1:38" ht="12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</row>
    <row r="972" spans="1:38" ht="12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</row>
    <row r="973" spans="1:38" ht="12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</row>
    <row r="974" spans="1:38" ht="12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</row>
    <row r="975" spans="1:38" ht="12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</row>
    <row r="976" spans="1:38" ht="12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</row>
    <row r="977" spans="1:38" ht="12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</row>
    <row r="978" spans="1:38" ht="12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</row>
    <row r="979" spans="1:38" ht="12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</row>
    <row r="980" spans="1:38" ht="12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</row>
    <row r="981" spans="1:38" ht="12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</row>
    <row r="982" spans="1:38" ht="12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</row>
    <row r="983" spans="1:38" ht="12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</row>
    <row r="984" spans="1:38" ht="12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</row>
    <row r="985" spans="1:38" ht="12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</row>
    <row r="986" spans="1:38" ht="12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</row>
    <row r="987" spans="1:38" ht="12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</row>
    <row r="988" spans="1:38" ht="12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</row>
    <row r="989" spans="1:38" ht="12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</row>
    <row r="990" spans="1:38" ht="12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</row>
    <row r="991" spans="1:38" ht="12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</row>
    <row r="992" spans="1:38" ht="12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</row>
    <row r="993" spans="1:38" ht="12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</row>
    <row r="994" spans="1:38" ht="12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</row>
    <row r="995" spans="1:38" ht="12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</row>
    <row r="996" spans="1:38" ht="12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</row>
    <row r="997" spans="1:38" ht="12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</row>
    <row r="998" spans="1:38" ht="12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</row>
    <row r="999" spans="1:38" ht="12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</row>
    <row r="1000" spans="1:38" ht="12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</row>
  </sheetData>
  <autoFilter ref="B7:U24" xr:uid="{00000000-0009-0000-0000-000001000000}"/>
  <mergeCells count="11">
    <mergeCell ref="Z34:AA35"/>
    <mergeCell ref="AB34:AB35"/>
    <mergeCell ref="Z43:AA43"/>
    <mergeCell ref="J45:K45"/>
    <mergeCell ref="C1:G1"/>
    <mergeCell ref="C2:D2"/>
    <mergeCell ref="L2:O2"/>
    <mergeCell ref="T7:U7"/>
    <mergeCell ref="AA7:AB7"/>
    <mergeCell ref="Z31:AA32"/>
    <mergeCell ref="AB31:AB32"/>
  </mergeCells>
  <pageMargins left="0.70866141732283472" right="0.70866141732283472" top="0.74803149606299213" bottom="0.7480314960629921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F243E"/>
  </sheetPr>
  <dimension ref="A1:AW1000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14.453125" defaultRowHeight="15" customHeight="1" x14ac:dyDescent="0.35"/>
  <cols>
    <col min="1" max="1" width="7.6328125" customWidth="1"/>
    <col min="2" max="2" width="15" customWidth="1"/>
    <col min="3" max="3" width="12.453125" customWidth="1"/>
    <col min="4" max="5" width="11.1796875" customWidth="1"/>
    <col min="6" max="6" width="9.6328125" customWidth="1"/>
    <col min="7" max="7" width="12.6328125" customWidth="1"/>
    <col min="8" max="8" width="13.36328125" customWidth="1"/>
    <col min="9" max="9" width="13.6328125" customWidth="1"/>
    <col min="10" max="11" width="10.6328125" customWidth="1"/>
    <col min="12" max="12" width="13.6328125" customWidth="1"/>
    <col min="13" max="13" width="7.36328125" customWidth="1"/>
    <col min="14" max="14" width="6.6328125" customWidth="1"/>
    <col min="15" max="15" width="12.6328125" hidden="1" customWidth="1"/>
    <col min="16" max="16" width="18.6328125" hidden="1" customWidth="1"/>
    <col min="17" max="17" width="8.6328125" hidden="1" customWidth="1"/>
    <col min="18" max="19" width="8.6328125" customWidth="1"/>
    <col min="20" max="20" width="10.1796875" customWidth="1"/>
    <col min="21" max="21" width="17.1796875" hidden="1" customWidth="1"/>
    <col min="22" max="22" width="18.453125" hidden="1" customWidth="1"/>
    <col min="23" max="24" width="9" hidden="1" customWidth="1"/>
    <col min="25" max="26" width="12" hidden="1" customWidth="1"/>
    <col min="27" max="27" width="8.36328125" customWidth="1"/>
    <col min="28" max="29" width="12" customWidth="1"/>
    <col min="30" max="30" width="12.1796875" customWidth="1"/>
    <col min="31" max="31" width="8.1796875" customWidth="1"/>
    <col min="32" max="32" width="13.453125" customWidth="1"/>
    <col min="33" max="33" width="16" customWidth="1"/>
    <col min="34" max="34" width="14.6328125" customWidth="1"/>
    <col min="35" max="35" width="11.6328125" customWidth="1"/>
    <col min="36" max="36" width="13.6328125" customWidth="1"/>
    <col min="37" max="39" width="14.6328125" customWidth="1"/>
    <col min="40" max="40" width="11.1796875" customWidth="1"/>
    <col min="41" max="41" width="19.453125" customWidth="1"/>
    <col min="42" max="42" width="13" customWidth="1"/>
    <col min="43" max="43" width="12.1796875" customWidth="1"/>
    <col min="44" max="44" width="12.36328125" customWidth="1"/>
    <col min="45" max="45" width="14.6328125" customWidth="1"/>
    <col min="46" max="46" width="19.453125" customWidth="1"/>
    <col min="47" max="47" width="13" customWidth="1"/>
    <col min="48" max="48" width="16" customWidth="1"/>
    <col min="49" max="49" width="6.6328125" customWidth="1"/>
  </cols>
  <sheetData>
    <row r="1" spans="1:49" ht="29.25" customHeight="1" x14ac:dyDescent="0.35">
      <c r="A1" s="327" t="s">
        <v>71</v>
      </c>
      <c r="B1" s="317"/>
      <c r="C1" s="325"/>
      <c r="D1" s="328" t="s">
        <v>72</v>
      </c>
      <c r="E1" s="329"/>
      <c r="F1" s="330" t="s">
        <v>73</v>
      </c>
      <c r="G1" s="325"/>
      <c r="H1" s="331" t="s">
        <v>74</v>
      </c>
      <c r="I1" s="317"/>
      <c r="J1" s="317"/>
      <c r="K1" s="317"/>
      <c r="L1" s="318"/>
      <c r="M1" s="332" t="s">
        <v>75</v>
      </c>
      <c r="N1" s="317"/>
      <c r="O1" s="317"/>
      <c r="P1" s="317"/>
      <c r="Q1" s="317"/>
      <c r="R1" s="317"/>
      <c r="S1" s="317"/>
      <c r="T1" s="317"/>
      <c r="U1" s="317"/>
      <c r="V1" s="318"/>
      <c r="W1" s="333" t="s">
        <v>76</v>
      </c>
      <c r="X1" s="317"/>
      <c r="Y1" s="317"/>
      <c r="Z1" s="325"/>
      <c r="AA1" s="334" t="s">
        <v>77</v>
      </c>
      <c r="AB1" s="317"/>
      <c r="AC1" s="317"/>
      <c r="AD1" s="317"/>
      <c r="AE1" s="317"/>
      <c r="AF1" s="318"/>
      <c r="AG1" s="322" t="s">
        <v>78</v>
      </c>
      <c r="AH1" s="318"/>
      <c r="AI1" s="323" t="s">
        <v>79</v>
      </c>
      <c r="AJ1" s="317"/>
      <c r="AK1" s="317"/>
      <c r="AL1" s="317"/>
      <c r="AM1" s="317"/>
      <c r="AN1" s="318"/>
      <c r="AO1" s="324" t="s">
        <v>80</v>
      </c>
      <c r="AP1" s="325"/>
      <c r="AQ1" s="326"/>
      <c r="AR1" s="317"/>
      <c r="AS1" s="317"/>
      <c r="AT1" s="318"/>
      <c r="AU1" s="122"/>
      <c r="AV1" s="123"/>
      <c r="AW1" s="123"/>
    </row>
    <row r="2" spans="1:49" ht="14.25" customHeight="1" x14ac:dyDescent="0.35">
      <c r="A2" s="124" t="s">
        <v>81</v>
      </c>
      <c r="B2" s="124" t="s">
        <v>82</v>
      </c>
      <c r="C2" s="125" t="s">
        <v>83</v>
      </c>
      <c r="D2" s="126" t="s">
        <v>84</v>
      </c>
      <c r="E2" s="127" t="s">
        <v>85</v>
      </c>
      <c r="F2" s="128" t="s">
        <v>36</v>
      </c>
      <c r="G2" s="129" t="s">
        <v>37</v>
      </c>
      <c r="H2" s="130" t="s">
        <v>86</v>
      </c>
      <c r="I2" s="131" t="s">
        <v>87</v>
      </c>
      <c r="J2" s="131" t="s">
        <v>88</v>
      </c>
      <c r="K2" s="131" t="s">
        <v>41</v>
      </c>
      <c r="L2" s="131" t="s">
        <v>43</v>
      </c>
      <c r="M2" s="126" t="s">
        <v>44</v>
      </c>
      <c r="N2" s="127" t="s">
        <v>8</v>
      </c>
      <c r="O2" s="127" t="s">
        <v>89</v>
      </c>
      <c r="P2" s="127" t="s">
        <v>90</v>
      </c>
      <c r="Q2" s="127" t="s">
        <v>91</v>
      </c>
      <c r="R2" s="132" t="s">
        <v>47</v>
      </c>
      <c r="S2" s="133" t="s">
        <v>92</v>
      </c>
      <c r="T2" s="133" t="s">
        <v>93</v>
      </c>
      <c r="U2" s="127" t="s">
        <v>94</v>
      </c>
      <c r="V2" s="132" t="s">
        <v>95</v>
      </c>
      <c r="W2" s="124" t="s">
        <v>96</v>
      </c>
      <c r="X2" s="124" t="s">
        <v>97</v>
      </c>
      <c r="Y2" s="134" t="s">
        <v>98</v>
      </c>
      <c r="Z2" s="124" t="s">
        <v>99</v>
      </c>
      <c r="AA2" s="135" t="s">
        <v>100</v>
      </c>
      <c r="AB2" s="132" t="s">
        <v>95</v>
      </c>
      <c r="AC2" s="127" t="s">
        <v>94</v>
      </c>
      <c r="AD2" s="127" t="s">
        <v>101</v>
      </c>
      <c r="AE2" s="136" t="s">
        <v>102</v>
      </c>
      <c r="AF2" s="137" t="s">
        <v>103</v>
      </c>
      <c r="AG2" s="138" t="s">
        <v>104</v>
      </c>
      <c r="AH2" s="139" t="s">
        <v>105</v>
      </c>
      <c r="AI2" s="140" t="s">
        <v>27</v>
      </c>
      <c r="AJ2" s="140" t="s">
        <v>33</v>
      </c>
      <c r="AK2" s="140" t="s">
        <v>106</v>
      </c>
      <c r="AL2" s="140" t="s">
        <v>41</v>
      </c>
      <c r="AM2" s="140" t="s">
        <v>42</v>
      </c>
      <c r="AN2" s="140" t="s">
        <v>47</v>
      </c>
      <c r="AO2" s="141" t="s">
        <v>107</v>
      </c>
      <c r="AP2" s="141" t="s">
        <v>108</v>
      </c>
      <c r="AQ2" s="142" t="s">
        <v>109</v>
      </c>
      <c r="AR2" s="143" t="s">
        <v>110</v>
      </c>
      <c r="AS2" s="144" t="s">
        <v>111</v>
      </c>
      <c r="AT2" s="145" t="s">
        <v>112</v>
      </c>
      <c r="AU2" s="141" t="s">
        <v>108</v>
      </c>
      <c r="AV2" s="146" t="s">
        <v>113</v>
      </c>
      <c r="AW2" s="147"/>
    </row>
    <row r="3" spans="1:49" ht="14.25" customHeight="1" x14ac:dyDescent="0.35">
      <c r="A3" s="148">
        <v>1</v>
      </c>
      <c r="B3" s="149">
        <v>201</v>
      </c>
      <c r="C3" s="150">
        <v>1</v>
      </c>
      <c r="D3" s="151" t="s">
        <v>114</v>
      </c>
      <c r="E3" s="152">
        <v>2</v>
      </c>
      <c r="F3" s="151">
        <v>1</v>
      </c>
      <c r="G3" s="153" t="str">
        <f>VLOOKUP($F3,'Valores Base'!$B$8:$S$23,2)</f>
        <v>1 M</v>
      </c>
      <c r="H3" s="153">
        <f>VLOOKUP($F3,'Valores Base'!$B$8:$S$23,5)</f>
        <v>30</v>
      </c>
      <c r="I3" s="154">
        <f>VLOOKUP($F3,'Valores Base'!$B$8:$S$23,6)</f>
        <v>5</v>
      </c>
      <c r="J3" s="155">
        <f>VLOOKUP($F3,'Valores Base'!$B$8:$S$23,8)</f>
        <v>0</v>
      </c>
      <c r="K3" s="155">
        <f>VLOOKUP($F3,'Valores Base'!$B$8:$S$23,7)</f>
        <v>0</v>
      </c>
      <c r="L3" s="156">
        <f t="shared" ref="L3:L226" si="0">SUM(H3:K3)</f>
        <v>35</v>
      </c>
      <c r="M3" s="157">
        <f>VLOOKUP($F3,'Valores Base'!$B$8:$S$23,10)</f>
        <v>1</v>
      </c>
      <c r="N3" s="158">
        <f>VLOOKUP($F3,'Valores Base'!$B$8:$S$23,11)</f>
        <v>1</v>
      </c>
      <c r="O3" s="158">
        <f>VLOOKUP($F3,'Valores Base'!$B$8:$S$23,12)</f>
        <v>0</v>
      </c>
      <c r="P3" s="158">
        <f>VLOOKUP($F3,'Valores Base'!$B$8:$S$23,13)</f>
        <v>0</v>
      </c>
      <c r="Q3" s="157"/>
      <c r="R3" s="157">
        <f>VLOOKUP($F3,'Valores Base'!$B$8:$S$23,15)</f>
        <v>1</v>
      </c>
      <c r="S3" s="157">
        <f>VLOOKUP($F3,'Valores Base'!$B$8:$S$23,16)</f>
        <v>0</v>
      </c>
      <c r="T3" s="157">
        <f t="shared" ref="T3:T45" si="1">R3+S3</f>
        <v>1</v>
      </c>
      <c r="U3" s="159"/>
      <c r="V3" s="152"/>
      <c r="W3" s="151"/>
      <c r="X3" s="151"/>
      <c r="Y3" s="151"/>
      <c r="Z3" s="151"/>
      <c r="AA3" s="160"/>
      <c r="AB3" s="161"/>
      <c r="AC3" s="161"/>
      <c r="AD3" s="161"/>
      <c r="AE3" s="162">
        <f t="shared" ref="AE3:AE226" si="2">SUM(AA3:AD3)</f>
        <v>0</v>
      </c>
      <c r="AF3" s="163">
        <f t="shared" ref="AF3:AF226" si="3">AK3*AE3</f>
        <v>0</v>
      </c>
      <c r="AG3" s="164">
        <f>+'Valores Base'!$J$3*('T. Generadora'!E3)</f>
        <v>0.02</v>
      </c>
      <c r="AH3" s="165">
        <f t="shared" ref="AH3:AH226" si="4">(AK3+AJ3)*AG3</f>
        <v>32669.775000000001</v>
      </c>
      <c r="AI3" s="166">
        <f>VLOOKUP($F3,'Valores Base'!$B$8:$S$23,4)</f>
        <v>47347.5</v>
      </c>
      <c r="AJ3" s="166">
        <f>AI3*(I3*'Valores Base'!$M$4)</f>
        <v>213063.75</v>
      </c>
      <c r="AK3" s="166">
        <f t="shared" ref="AK3:AK226" si="5">H3*AI3</f>
        <v>1420425</v>
      </c>
      <c r="AL3" s="166">
        <f>AI3*(K3*'Valores Base'!$N$4)</f>
        <v>0</v>
      </c>
      <c r="AM3" s="165">
        <f>J3*(AI3*'Valores Base'!$L$4)</f>
        <v>0</v>
      </c>
      <c r="AN3" s="167">
        <f>'Valores Base'!$D$4*'T. Generadora'!S3</f>
        <v>0</v>
      </c>
      <c r="AO3" s="168">
        <f t="shared" ref="AO3:AO226" si="6">ROUNDUP(AF3+AH3+AJ3+AK3+AL3+AM3+AN3,-4)</f>
        <v>1670000</v>
      </c>
      <c r="AP3" s="169">
        <f t="shared" ref="AP3:AP226" si="7">+AO3/L3</f>
        <v>47714.285714285717</v>
      </c>
      <c r="AQ3" s="170"/>
      <c r="AR3" s="171">
        <f t="shared" ref="AR3:AR226" si="8">AT3/AO3-1</f>
        <v>0</v>
      </c>
      <c r="AS3" s="172">
        <f t="shared" ref="AS3:AS226" si="9">AO3*AQ3</f>
        <v>0</v>
      </c>
      <c r="AT3" s="173">
        <f t="shared" ref="AT3:AT226" si="10">ROUNDUP(AO3+AS3,-4)</f>
        <v>1670000</v>
      </c>
      <c r="AU3" s="174">
        <f t="shared" ref="AU3:AU226" si="11">+AT3/L3</f>
        <v>47714.285714285717</v>
      </c>
      <c r="AV3" s="152" t="str">
        <f>+'Control Ventas'!D2</f>
        <v>X Vender</v>
      </c>
      <c r="AW3" s="175"/>
    </row>
    <row r="4" spans="1:49" ht="14.25" customHeight="1" x14ac:dyDescent="0.35">
      <c r="A4" s="148">
        <v>2</v>
      </c>
      <c r="B4" s="149">
        <v>202</v>
      </c>
      <c r="C4" s="150">
        <v>1</v>
      </c>
      <c r="D4" s="151" t="s">
        <v>114</v>
      </c>
      <c r="E4" s="152">
        <v>2</v>
      </c>
      <c r="F4" s="151">
        <v>2</v>
      </c>
      <c r="G4" s="153" t="str">
        <f>VLOOKUP($F4,'Valores Base'!$B$8:$S$23,2)</f>
        <v>2 M</v>
      </c>
      <c r="H4" s="153">
        <f>VLOOKUP($F4,'Valores Base'!$B$8:$S$23,5)</f>
        <v>59</v>
      </c>
      <c r="I4" s="154">
        <f>VLOOKUP($F4,'Valores Base'!$B$8:$S$23,6)</f>
        <v>8</v>
      </c>
      <c r="J4" s="155">
        <f>VLOOKUP($F4,'Valores Base'!$B$8:$S$23,8)</f>
        <v>0</v>
      </c>
      <c r="K4" s="155">
        <f>VLOOKUP($F4,'Valores Base'!$B$8:$S$23,7)</f>
        <v>0</v>
      </c>
      <c r="L4" s="156">
        <f t="shared" si="0"/>
        <v>67</v>
      </c>
      <c r="M4" s="157">
        <f>VLOOKUP($F4,'Valores Base'!$B$8:$S$23,10)</f>
        <v>2</v>
      </c>
      <c r="N4" s="158">
        <f>VLOOKUP($F4,'Valores Base'!$B$8:$S$23,11)</f>
        <v>2</v>
      </c>
      <c r="O4" s="158">
        <f>VLOOKUP($F4,'Valores Base'!$B$8:$S$23,12)</f>
        <v>0</v>
      </c>
      <c r="P4" s="158">
        <f>VLOOKUP($F4,'Valores Base'!$B$8:$S$23,13)</f>
        <v>0</v>
      </c>
      <c r="Q4" s="157"/>
      <c r="R4" s="157">
        <f>VLOOKUP($F4,'Valores Base'!$B$8:$S$23,15)</f>
        <v>1</v>
      </c>
      <c r="S4" s="157">
        <f>VLOOKUP($F4,'Valores Base'!$B$8:$S$23,16)</f>
        <v>0</v>
      </c>
      <c r="T4" s="157">
        <f t="shared" si="1"/>
        <v>1</v>
      </c>
      <c r="U4" s="159"/>
      <c r="V4" s="152"/>
      <c r="W4" s="151"/>
      <c r="X4" s="151"/>
      <c r="Y4" s="151"/>
      <c r="Z4" s="151"/>
      <c r="AA4" s="160"/>
      <c r="AB4" s="161"/>
      <c r="AC4" s="161"/>
      <c r="AD4" s="161"/>
      <c r="AE4" s="162">
        <f t="shared" si="2"/>
        <v>0</v>
      </c>
      <c r="AF4" s="163">
        <f t="shared" si="3"/>
        <v>0</v>
      </c>
      <c r="AG4" s="164">
        <f>+'Valores Base'!$J$3*('T. Generadora'!E4)</f>
        <v>0.02</v>
      </c>
      <c r="AH4" s="165">
        <f t="shared" si="4"/>
        <v>55657.65</v>
      </c>
      <c r="AI4" s="166">
        <f>VLOOKUP($F4,'Valores Base'!$B$8:$S$23,4)</f>
        <v>42037.5</v>
      </c>
      <c r="AJ4" s="166">
        <f>AI4*(I4*'Valores Base'!$M$4)</f>
        <v>302670</v>
      </c>
      <c r="AK4" s="166">
        <f t="shared" si="5"/>
        <v>2480212.5</v>
      </c>
      <c r="AL4" s="166">
        <f>AI4*(K4*'Valores Base'!$N$4)</f>
        <v>0</v>
      </c>
      <c r="AM4" s="165">
        <f>J4*(AI4*'Valores Base'!$L$4)</f>
        <v>0</v>
      </c>
      <c r="AN4" s="167">
        <f>'Valores Base'!$O$4*'T. Generadora'!S4</f>
        <v>0</v>
      </c>
      <c r="AO4" s="168">
        <f t="shared" si="6"/>
        <v>2840000</v>
      </c>
      <c r="AP4" s="169">
        <f t="shared" si="7"/>
        <v>42388.059701492537</v>
      </c>
      <c r="AQ4" s="170"/>
      <c r="AR4" s="171">
        <f t="shared" si="8"/>
        <v>0</v>
      </c>
      <c r="AS4" s="172">
        <f t="shared" si="9"/>
        <v>0</v>
      </c>
      <c r="AT4" s="173">
        <f t="shared" si="10"/>
        <v>2840000</v>
      </c>
      <c r="AU4" s="174">
        <f t="shared" si="11"/>
        <v>42388.059701492537</v>
      </c>
      <c r="AV4" s="152" t="str">
        <f>+'Control Ventas'!D3</f>
        <v>X Vender</v>
      </c>
      <c r="AW4" s="175"/>
    </row>
    <row r="5" spans="1:49" ht="14.25" customHeight="1" x14ac:dyDescent="0.35">
      <c r="A5" s="148">
        <v>3</v>
      </c>
      <c r="B5" s="149">
        <v>203</v>
      </c>
      <c r="C5" s="150">
        <v>1</v>
      </c>
      <c r="D5" s="151" t="s">
        <v>114</v>
      </c>
      <c r="E5" s="152">
        <v>2</v>
      </c>
      <c r="F5" s="151">
        <v>3</v>
      </c>
      <c r="G5" s="153" t="str">
        <f>VLOOKUP($F5,'Valores Base'!$B$8:$S$23,2)</f>
        <v>3 M</v>
      </c>
      <c r="H5" s="153">
        <f>VLOOKUP($F5,'Valores Base'!$B$8:$S$23,5)</f>
        <v>57</v>
      </c>
      <c r="I5" s="154">
        <f>VLOOKUP($F5,'Valores Base'!$B$8:$S$23,6)</f>
        <v>7</v>
      </c>
      <c r="J5" s="155">
        <f>VLOOKUP($F5,'Valores Base'!$B$8:$S$23,8)</f>
        <v>0</v>
      </c>
      <c r="K5" s="155">
        <f>VLOOKUP($F5,'Valores Base'!$B$8:$S$23,7)</f>
        <v>0</v>
      </c>
      <c r="L5" s="156">
        <f t="shared" si="0"/>
        <v>64</v>
      </c>
      <c r="M5" s="157">
        <f>VLOOKUP($F5,'Valores Base'!$B$8:$S$23,10)</f>
        <v>2</v>
      </c>
      <c r="N5" s="158">
        <f>VLOOKUP($F5,'Valores Base'!$B$8:$S$23,11)</f>
        <v>2</v>
      </c>
      <c r="O5" s="158">
        <f>VLOOKUP($F5,'Valores Base'!$B$8:$S$23,12)</f>
        <v>0</v>
      </c>
      <c r="P5" s="158">
        <f>VLOOKUP($F5,'Valores Base'!$B$8:$S$23,13)</f>
        <v>0</v>
      </c>
      <c r="Q5" s="157"/>
      <c r="R5" s="157">
        <f>VLOOKUP($F5,'Valores Base'!$B$8:$S$23,15)</f>
        <v>1</v>
      </c>
      <c r="S5" s="157">
        <f>VLOOKUP($F5,'Valores Base'!$B$8:$S$23,16)</f>
        <v>0</v>
      </c>
      <c r="T5" s="157">
        <f t="shared" si="1"/>
        <v>1</v>
      </c>
      <c r="U5" s="159"/>
      <c r="V5" s="152"/>
      <c r="W5" s="151"/>
      <c r="X5" s="151"/>
      <c r="Y5" s="151"/>
      <c r="Z5" s="151"/>
      <c r="AA5" s="160"/>
      <c r="AB5" s="161"/>
      <c r="AC5" s="161"/>
      <c r="AD5" s="161"/>
      <c r="AE5" s="162">
        <f t="shared" si="2"/>
        <v>0</v>
      </c>
      <c r="AF5" s="163">
        <f t="shared" si="3"/>
        <v>0</v>
      </c>
      <c r="AG5" s="164">
        <f>+'Valores Base'!$J$3*('T. Generadora'!E5)</f>
        <v>0.02</v>
      </c>
      <c r="AH5" s="165">
        <f t="shared" si="4"/>
        <v>53779.68</v>
      </c>
      <c r="AI5" s="166">
        <f>VLOOKUP($F5,'Valores Base'!$B$8:$S$23,4)</f>
        <v>42480</v>
      </c>
      <c r="AJ5" s="166">
        <f>AI5*(I5*'Valores Base'!$M$4)</f>
        <v>267624</v>
      </c>
      <c r="AK5" s="166">
        <f t="shared" si="5"/>
        <v>2421360</v>
      </c>
      <c r="AL5" s="166">
        <f>AI5*(K5*'Valores Base'!$N$4)</f>
        <v>0</v>
      </c>
      <c r="AM5" s="165">
        <f>J5*(AI5*'Valores Base'!$L$4)</f>
        <v>0</v>
      </c>
      <c r="AN5" s="167">
        <f>'Valores Base'!$O$4*'T. Generadora'!S5</f>
        <v>0</v>
      </c>
      <c r="AO5" s="168">
        <f t="shared" si="6"/>
        <v>2750000</v>
      </c>
      <c r="AP5" s="169">
        <f t="shared" si="7"/>
        <v>42968.75</v>
      </c>
      <c r="AQ5" s="170"/>
      <c r="AR5" s="171">
        <f t="shared" si="8"/>
        <v>0</v>
      </c>
      <c r="AS5" s="172">
        <f t="shared" si="9"/>
        <v>0</v>
      </c>
      <c r="AT5" s="173">
        <f t="shared" si="10"/>
        <v>2750000</v>
      </c>
      <c r="AU5" s="174">
        <f t="shared" si="11"/>
        <v>42968.75</v>
      </c>
      <c r="AV5" s="152" t="str">
        <f>+'Control Ventas'!D4</f>
        <v>X Vender</v>
      </c>
      <c r="AW5" s="175"/>
    </row>
    <row r="6" spans="1:49" ht="14.25" customHeight="1" x14ac:dyDescent="0.35">
      <c r="A6" s="148">
        <v>4</v>
      </c>
      <c r="B6" s="149">
        <v>204</v>
      </c>
      <c r="C6" s="150">
        <v>1</v>
      </c>
      <c r="D6" s="151" t="s">
        <v>114</v>
      </c>
      <c r="E6" s="152">
        <v>2</v>
      </c>
      <c r="F6" s="151">
        <v>4</v>
      </c>
      <c r="G6" s="153" t="str">
        <f>VLOOKUP($F6,'Valores Base'!$B$8:$S$23,2)</f>
        <v>4 M</v>
      </c>
      <c r="H6" s="153">
        <f>VLOOKUP($F6,'Valores Base'!$B$8:$S$23,5)</f>
        <v>59</v>
      </c>
      <c r="I6" s="154">
        <f>VLOOKUP($F6,'Valores Base'!$B$8:$S$23,6)</f>
        <v>13</v>
      </c>
      <c r="J6" s="155">
        <f>VLOOKUP($F6,'Valores Base'!$B$8:$S$23,8)</f>
        <v>0</v>
      </c>
      <c r="K6" s="155">
        <f>VLOOKUP($F6,'Valores Base'!$B$8:$S$23,7)</f>
        <v>0</v>
      </c>
      <c r="L6" s="156">
        <f t="shared" si="0"/>
        <v>72</v>
      </c>
      <c r="M6" s="157">
        <f>VLOOKUP($F6,'Valores Base'!$B$8:$S$23,10)</f>
        <v>2</v>
      </c>
      <c r="N6" s="158">
        <f>VLOOKUP($F6,'Valores Base'!$B$8:$S$23,11)</f>
        <v>2</v>
      </c>
      <c r="O6" s="158">
        <f>VLOOKUP($F6,'Valores Base'!$B$8:$S$23,12)</f>
        <v>0</v>
      </c>
      <c r="P6" s="158">
        <f>VLOOKUP($F6,'Valores Base'!$B$8:$S$23,13)</f>
        <v>0</v>
      </c>
      <c r="Q6" s="157"/>
      <c r="R6" s="157">
        <f>VLOOKUP($F6,'Valores Base'!$B$8:$S$23,15)</f>
        <v>2</v>
      </c>
      <c r="S6" s="157">
        <f>VLOOKUP($F6,'Valores Base'!$B$8:$S$23,16)</f>
        <v>0</v>
      </c>
      <c r="T6" s="157">
        <f t="shared" si="1"/>
        <v>2</v>
      </c>
      <c r="U6" s="159"/>
      <c r="V6" s="152"/>
      <c r="W6" s="151"/>
      <c r="X6" s="151"/>
      <c r="Y6" s="151"/>
      <c r="Z6" s="151"/>
      <c r="AA6" s="160"/>
      <c r="AB6" s="161"/>
      <c r="AC6" s="161"/>
      <c r="AD6" s="161"/>
      <c r="AE6" s="162">
        <f t="shared" si="2"/>
        <v>0</v>
      </c>
      <c r="AF6" s="163">
        <f t="shared" si="3"/>
        <v>0</v>
      </c>
      <c r="AG6" s="164">
        <f>+'Valores Base'!$J$3*('T. Generadora'!E6)</f>
        <v>0.02</v>
      </c>
      <c r="AH6" s="165">
        <f t="shared" si="4"/>
        <v>58189.635000000002</v>
      </c>
      <c r="AI6" s="166">
        <f>VLOOKUP($F6,'Valores Base'!$B$8:$S$23,4)</f>
        <v>41152.5</v>
      </c>
      <c r="AJ6" s="166">
        <f>AI6*(I6*'Valores Base'!$M$4)</f>
        <v>481484.25000000006</v>
      </c>
      <c r="AK6" s="166">
        <f t="shared" si="5"/>
        <v>2427997.5</v>
      </c>
      <c r="AL6" s="166">
        <f>AI6*(K6*'Valores Base'!$N$4)</f>
        <v>0</v>
      </c>
      <c r="AM6" s="165">
        <f>J6*(AI6*'Valores Base'!$L$4)</f>
        <v>0</v>
      </c>
      <c r="AN6" s="167">
        <f>'Valores Base'!$O$4*'T. Generadora'!S6</f>
        <v>0</v>
      </c>
      <c r="AO6" s="168">
        <f t="shared" si="6"/>
        <v>2970000</v>
      </c>
      <c r="AP6" s="169">
        <f t="shared" si="7"/>
        <v>41250</v>
      </c>
      <c r="AQ6" s="170"/>
      <c r="AR6" s="171">
        <f t="shared" si="8"/>
        <v>0</v>
      </c>
      <c r="AS6" s="172">
        <f t="shared" si="9"/>
        <v>0</v>
      </c>
      <c r="AT6" s="173">
        <f t="shared" si="10"/>
        <v>2970000</v>
      </c>
      <c r="AU6" s="174">
        <f t="shared" si="11"/>
        <v>41250</v>
      </c>
      <c r="AV6" s="152" t="str">
        <f>+'Control Ventas'!D5</f>
        <v>X Vender</v>
      </c>
      <c r="AW6" s="175"/>
    </row>
    <row r="7" spans="1:49" ht="14.25" customHeight="1" x14ac:dyDescent="0.35">
      <c r="A7" s="148">
        <v>5</v>
      </c>
      <c r="B7" s="149">
        <v>205</v>
      </c>
      <c r="C7" s="150">
        <v>1</v>
      </c>
      <c r="D7" s="151" t="s">
        <v>114</v>
      </c>
      <c r="E7" s="152">
        <v>2</v>
      </c>
      <c r="F7" s="151">
        <v>5</v>
      </c>
      <c r="G7" s="153" t="str">
        <f>VLOOKUP($F7,'Valores Base'!$B$8:$S$23,2)</f>
        <v>5 M</v>
      </c>
      <c r="H7" s="153">
        <f>VLOOKUP($F7,'Valores Base'!$B$8:$S$23,5)</f>
        <v>56</v>
      </c>
      <c r="I7" s="155">
        <f>VLOOKUP($F7,'Valores Base'!$B$8:$S$23,6)</f>
        <v>12</v>
      </c>
      <c r="J7" s="155">
        <f>VLOOKUP($F7,'Valores Base'!$B$8:$S$23,8)</f>
        <v>0</v>
      </c>
      <c r="K7" s="155">
        <f>VLOOKUP($F7,'Valores Base'!$B$8:$S$23,7)</f>
        <v>0</v>
      </c>
      <c r="L7" s="156">
        <f t="shared" si="0"/>
        <v>68</v>
      </c>
      <c r="M7" s="157">
        <f>VLOOKUP($F7,'Valores Base'!$B$8:$S$23,10)</f>
        <v>2</v>
      </c>
      <c r="N7" s="158">
        <f>VLOOKUP($F7,'Valores Base'!$B$8:$S$23,11)</f>
        <v>2</v>
      </c>
      <c r="O7" s="158">
        <f>VLOOKUP($F7,'Valores Base'!$B$8:$S$23,12)</f>
        <v>0</v>
      </c>
      <c r="P7" s="158">
        <f>VLOOKUP($F7,'Valores Base'!$B$8:$S$23,13)</f>
        <v>0</v>
      </c>
      <c r="Q7" s="157"/>
      <c r="R7" s="157">
        <f>VLOOKUP($F7,'Valores Base'!$B$8:$S$23,15)</f>
        <v>1</v>
      </c>
      <c r="S7" s="157">
        <f>VLOOKUP($F7,'Valores Base'!$B$8:$S$23,16)</f>
        <v>0</v>
      </c>
      <c r="T7" s="157">
        <f t="shared" si="1"/>
        <v>1</v>
      </c>
      <c r="U7" s="159"/>
      <c r="V7" s="152"/>
      <c r="W7" s="151"/>
      <c r="X7" s="151"/>
      <c r="Y7" s="151"/>
      <c r="Z7" s="151"/>
      <c r="AA7" s="160"/>
      <c r="AB7" s="161"/>
      <c r="AC7" s="161"/>
      <c r="AD7" s="161"/>
      <c r="AE7" s="162">
        <f t="shared" si="2"/>
        <v>0</v>
      </c>
      <c r="AF7" s="163">
        <f t="shared" si="3"/>
        <v>0</v>
      </c>
      <c r="AG7" s="164">
        <f>+'Valores Base'!$J$3*('T. Generadora'!E7)</f>
        <v>0.02</v>
      </c>
      <c r="AH7" s="165">
        <f t="shared" si="4"/>
        <v>56162.1</v>
      </c>
      <c r="AI7" s="166">
        <f>VLOOKUP($F7,'Valores Base'!$B$8:$S$23,4)</f>
        <v>42037.5</v>
      </c>
      <c r="AJ7" s="166">
        <f>AI7*(I7*'Valores Base'!$M$4)</f>
        <v>454005.00000000006</v>
      </c>
      <c r="AK7" s="166">
        <f t="shared" si="5"/>
        <v>2354100</v>
      </c>
      <c r="AL7" s="166">
        <f>AI7*(K7*'Valores Base'!$N$4)</f>
        <v>0</v>
      </c>
      <c r="AM7" s="165">
        <f>J7*(AI7*'Valores Base'!$L$4)</f>
        <v>0</v>
      </c>
      <c r="AN7" s="167">
        <f>'Valores Base'!$O$4*'T. Generadora'!S7</f>
        <v>0</v>
      </c>
      <c r="AO7" s="168">
        <f t="shared" si="6"/>
        <v>2870000</v>
      </c>
      <c r="AP7" s="169">
        <f t="shared" si="7"/>
        <v>42205.882352941175</v>
      </c>
      <c r="AQ7" s="170"/>
      <c r="AR7" s="171">
        <f t="shared" si="8"/>
        <v>0</v>
      </c>
      <c r="AS7" s="172">
        <f t="shared" si="9"/>
        <v>0</v>
      </c>
      <c r="AT7" s="173">
        <f t="shared" si="10"/>
        <v>2870000</v>
      </c>
      <c r="AU7" s="174">
        <f t="shared" si="11"/>
        <v>42205.882352941175</v>
      </c>
      <c r="AV7" s="152" t="str">
        <f>+'Control Ventas'!D6</f>
        <v>X Vender</v>
      </c>
      <c r="AW7" s="175"/>
    </row>
    <row r="8" spans="1:49" ht="14.25" customHeight="1" x14ac:dyDescent="0.35">
      <c r="A8" s="148">
        <v>6</v>
      </c>
      <c r="B8" s="149">
        <v>206</v>
      </c>
      <c r="C8" s="150">
        <v>1</v>
      </c>
      <c r="D8" s="151" t="s">
        <v>114</v>
      </c>
      <c r="E8" s="152">
        <v>2</v>
      </c>
      <c r="F8" s="151">
        <v>6</v>
      </c>
      <c r="G8" s="153" t="str">
        <f>VLOOKUP($F8,'Valores Base'!$B$8:$S$23,2)</f>
        <v>6 M</v>
      </c>
      <c r="H8" s="153">
        <f>VLOOKUP($F8,'Valores Base'!$B$8:$S$23,5)</f>
        <v>52</v>
      </c>
      <c r="I8" s="155">
        <f>VLOOKUP($F8,'Valores Base'!$B$8:$S$23,6)</f>
        <v>7</v>
      </c>
      <c r="J8" s="155">
        <f>VLOOKUP($F8,'Valores Base'!$B$8:$S$23,8)</f>
        <v>0</v>
      </c>
      <c r="K8" s="155">
        <f>VLOOKUP($F8,'Valores Base'!$B$8:$S$23,7)</f>
        <v>0</v>
      </c>
      <c r="L8" s="156">
        <f t="shared" si="0"/>
        <v>59</v>
      </c>
      <c r="M8" s="157">
        <f>VLOOKUP($F8,'Valores Base'!$B$8:$S$23,10)</f>
        <v>2</v>
      </c>
      <c r="N8" s="158">
        <f>VLOOKUP($F8,'Valores Base'!$B$8:$S$23,11)</f>
        <v>2</v>
      </c>
      <c r="O8" s="158">
        <f>VLOOKUP($F8,'Valores Base'!$B$8:$S$23,12)</f>
        <v>0</v>
      </c>
      <c r="P8" s="158">
        <f>VLOOKUP($F8,'Valores Base'!$B$8:$S$23,13)</f>
        <v>0</v>
      </c>
      <c r="Q8" s="157"/>
      <c r="R8" s="157">
        <f>VLOOKUP($F8,'Valores Base'!$B$8:$S$23,15)</f>
        <v>1</v>
      </c>
      <c r="S8" s="157">
        <f>VLOOKUP($F8,'Valores Base'!$B$8:$S$23,16)</f>
        <v>0</v>
      </c>
      <c r="T8" s="157">
        <f t="shared" si="1"/>
        <v>1</v>
      </c>
      <c r="U8" s="159"/>
      <c r="V8" s="152"/>
      <c r="W8" s="151"/>
      <c r="X8" s="151"/>
      <c r="Y8" s="151"/>
      <c r="Z8" s="151"/>
      <c r="AA8" s="160"/>
      <c r="AB8" s="161"/>
      <c r="AC8" s="161"/>
      <c r="AD8" s="161"/>
      <c r="AE8" s="162">
        <f t="shared" si="2"/>
        <v>0</v>
      </c>
      <c r="AF8" s="163">
        <f t="shared" si="3"/>
        <v>0</v>
      </c>
      <c r="AG8" s="164">
        <f>+'Valores Base'!$J$3*('T. Generadora'!E8)</f>
        <v>0.02</v>
      </c>
      <c r="AH8" s="165">
        <f t="shared" si="4"/>
        <v>51079.544999999998</v>
      </c>
      <c r="AI8" s="166">
        <f>VLOOKUP($F8,'Valores Base'!$B$8:$S$23,4)</f>
        <v>43807.5</v>
      </c>
      <c r="AJ8" s="166">
        <f>AI8*(I8*'Valores Base'!$M$4)</f>
        <v>275987.25</v>
      </c>
      <c r="AK8" s="166">
        <f t="shared" si="5"/>
        <v>2277990</v>
      </c>
      <c r="AL8" s="166">
        <f>AI8*(K8*'Valores Base'!$N$4)</f>
        <v>0</v>
      </c>
      <c r="AM8" s="165">
        <f>J8*(AI8*'Valores Base'!$L$4)</f>
        <v>0</v>
      </c>
      <c r="AN8" s="167">
        <f>'Valores Base'!$O$4*'T. Generadora'!S8</f>
        <v>0</v>
      </c>
      <c r="AO8" s="168">
        <f t="shared" si="6"/>
        <v>2610000</v>
      </c>
      <c r="AP8" s="169">
        <f t="shared" si="7"/>
        <v>44237.288135593219</v>
      </c>
      <c r="AQ8" s="170"/>
      <c r="AR8" s="171">
        <f t="shared" si="8"/>
        <v>0</v>
      </c>
      <c r="AS8" s="172">
        <f t="shared" si="9"/>
        <v>0</v>
      </c>
      <c r="AT8" s="173">
        <f t="shared" si="10"/>
        <v>2610000</v>
      </c>
      <c r="AU8" s="174">
        <f t="shared" si="11"/>
        <v>44237.288135593219</v>
      </c>
      <c r="AV8" s="152" t="str">
        <f>+'Control Ventas'!D7</f>
        <v>X Vender</v>
      </c>
      <c r="AW8" s="175"/>
    </row>
    <row r="9" spans="1:49" ht="14.25" customHeight="1" x14ac:dyDescent="0.35">
      <c r="A9" s="148">
        <v>7</v>
      </c>
      <c r="B9" s="149">
        <v>207</v>
      </c>
      <c r="C9" s="150">
        <v>1</v>
      </c>
      <c r="D9" s="151" t="s">
        <v>114</v>
      </c>
      <c r="E9" s="152">
        <v>2</v>
      </c>
      <c r="F9" s="151">
        <v>7</v>
      </c>
      <c r="G9" s="153" t="str">
        <f>VLOOKUP($F9,'Valores Base'!$B$8:$S$23,2)</f>
        <v>7 M</v>
      </c>
      <c r="H9" s="153">
        <f>VLOOKUP($F9,'Valores Base'!$B$8:$S$23,5)</f>
        <v>64</v>
      </c>
      <c r="I9" s="155">
        <f>VLOOKUP($F9,'Valores Base'!$B$8:$S$23,6)</f>
        <v>7</v>
      </c>
      <c r="J9" s="155">
        <f>VLOOKUP($F9,'Valores Base'!$B$8:$S$23,8)</f>
        <v>0</v>
      </c>
      <c r="K9" s="155">
        <f>VLOOKUP($F9,'Valores Base'!$B$8:$S$23,7)</f>
        <v>0</v>
      </c>
      <c r="L9" s="156">
        <f t="shared" si="0"/>
        <v>71</v>
      </c>
      <c r="M9" s="157">
        <f>VLOOKUP($F9,'Valores Base'!$B$8:$S$23,10)</f>
        <v>2</v>
      </c>
      <c r="N9" s="158">
        <f>VLOOKUP($F9,'Valores Base'!$B$8:$S$23,11)</f>
        <v>2</v>
      </c>
      <c r="O9" s="158">
        <f>VLOOKUP($F9,'Valores Base'!$B$8:$S$23,12)</f>
        <v>0</v>
      </c>
      <c r="P9" s="158">
        <f>VLOOKUP($F9,'Valores Base'!$B$8:$S$23,13)</f>
        <v>0</v>
      </c>
      <c r="Q9" s="157"/>
      <c r="R9" s="157">
        <f>VLOOKUP($F9,'Valores Base'!$B$8:$S$23,15)</f>
        <v>2</v>
      </c>
      <c r="S9" s="157">
        <f>VLOOKUP($F9,'Valores Base'!$B$8:$S$23,16)</f>
        <v>0</v>
      </c>
      <c r="T9" s="157">
        <f t="shared" si="1"/>
        <v>2</v>
      </c>
      <c r="U9" s="159"/>
      <c r="V9" s="152"/>
      <c r="W9" s="151"/>
      <c r="X9" s="151"/>
      <c r="Y9" s="151"/>
      <c r="Z9" s="151"/>
      <c r="AA9" s="160"/>
      <c r="AB9" s="161"/>
      <c r="AC9" s="161"/>
      <c r="AD9" s="161"/>
      <c r="AE9" s="162">
        <f t="shared" si="2"/>
        <v>0</v>
      </c>
      <c r="AF9" s="163">
        <f t="shared" si="3"/>
        <v>0</v>
      </c>
      <c r="AG9" s="164">
        <f>+'Valores Base'!$J$3*('T. Generadora'!E9)</f>
        <v>0.02</v>
      </c>
      <c r="AH9" s="165">
        <f t="shared" si="4"/>
        <v>57860.415000000001</v>
      </c>
      <c r="AI9" s="166">
        <f>VLOOKUP($F9,'Valores Base'!$B$8:$S$23,4)</f>
        <v>41152.5</v>
      </c>
      <c r="AJ9" s="166">
        <f>AI9*(I9*'Valores Base'!$M$4)</f>
        <v>259260.75</v>
      </c>
      <c r="AK9" s="166">
        <f t="shared" si="5"/>
        <v>2633760</v>
      </c>
      <c r="AL9" s="166">
        <f>AI9*(K9*'Valores Base'!$N$4)</f>
        <v>0</v>
      </c>
      <c r="AM9" s="165">
        <f>J9*(AI9*'Valores Base'!$L$4)</f>
        <v>0</v>
      </c>
      <c r="AN9" s="167">
        <f>'Valores Base'!$O$4*'T. Generadora'!S9</f>
        <v>0</v>
      </c>
      <c r="AO9" s="168">
        <f t="shared" si="6"/>
        <v>2960000</v>
      </c>
      <c r="AP9" s="169">
        <f t="shared" si="7"/>
        <v>41690.140845070426</v>
      </c>
      <c r="AQ9" s="170"/>
      <c r="AR9" s="171">
        <f t="shared" si="8"/>
        <v>0</v>
      </c>
      <c r="AS9" s="172">
        <f t="shared" si="9"/>
        <v>0</v>
      </c>
      <c r="AT9" s="173">
        <f t="shared" si="10"/>
        <v>2960000</v>
      </c>
      <c r="AU9" s="174">
        <f t="shared" si="11"/>
        <v>41690.140845070426</v>
      </c>
      <c r="AV9" s="152" t="str">
        <f>+'Control Ventas'!D8</f>
        <v>X Vender</v>
      </c>
      <c r="AW9" s="175"/>
    </row>
    <row r="10" spans="1:49" ht="14.25" customHeight="1" x14ac:dyDescent="0.35">
      <c r="A10" s="148">
        <v>8</v>
      </c>
      <c r="B10" s="149">
        <v>208</v>
      </c>
      <c r="C10" s="150">
        <v>1</v>
      </c>
      <c r="D10" s="151" t="s">
        <v>114</v>
      </c>
      <c r="E10" s="152">
        <v>2</v>
      </c>
      <c r="F10" s="151">
        <v>8</v>
      </c>
      <c r="G10" s="153" t="str">
        <f>VLOOKUP($F10,'Valores Base'!$B$8:$S$23,2)</f>
        <v>8 M</v>
      </c>
      <c r="H10" s="153">
        <f>VLOOKUP($F10,'Valores Base'!$B$8:$S$23,5)</f>
        <v>34</v>
      </c>
      <c r="I10" s="155">
        <f>VLOOKUP($F10,'Valores Base'!$B$8:$S$23,6)</f>
        <v>3</v>
      </c>
      <c r="J10" s="155">
        <f>VLOOKUP($F10,'Valores Base'!$B$8:$S$23,8)</f>
        <v>0</v>
      </c>
      <c r="K10" s="155">
        <f>VLOOKUP($F10,'Valores Base'!$B$8:$S$23,7)</f>
        <v>0</v>
      </c>
      <c r="L10" s="156">
        <f t="shared" si="0"/>
        <v>37</v>
      </c>
      <c r="M10" s="157">
        <f>VLOOKUP($F10,'Valores Base'!$B$8:$S$23,10)</f>
        <v>1</v>
      </c>
      <c r="N10" s="158">
        <f>VLOOKUP($F10,'Valores Base'!$B$8:$S$23,11)</f>
        <v>1</v>
      </c>
      <c r="O10" s="158">
        <f>VLOOKUP($F10,'Valores Base'!$B$8:$S$23,12)</f>
        <v>0</v>
      </c>
      <c r="P10" s="158">
        <f>VLOOKUP($F10,'Valores Base'!$B$8:$S$23,13)</f>
        <v>0</v>
      </c>
      <c r="Q10" s="157"/>
      <c r="R10" s="157">
        <f>VLOOKUP($F10,'Valores Base'!$B$8:$S$23,15)</f>
        <v>1</v>
      </c>
      <c r="S10" s="157">
        <f>VLOOKUP($F10,'Valores Base'!$B$8:$S$23,16)</f>
        <v>0</v>
      </c>
      <c r="T10" s="157">
        <f t="shared" si="1"/>
        <v>1</v>
      </c>
      <c r="U10" s="159"/>
      <c r="V10" s="152"/>
      <c r="W10" s="151"/>
      <c r="X10" s="151"/>
      <c r="Y10" s="151"/>
      <c r="Z10" s="151"/>
      <c r="AA10" s="160"/>
      <c r="AB10" s="161"/>
      <c r="AC10" s="161"/>
      <c r="AD10" s="161"/>
      <c r="AE10" s="162">
        <f t="shared" si="2"/>
        <v>0</v>
      </c>
      <c r="AF10" s="163">
        <f t="shared" si="3"/>
        <v>0</v>
      </c>
      <c r="AG10" s="164">
        <f>+'Valores Base'!$J$3*('T. Generadora'!E10)</f>
        <v>0.02</v>
      </c>
      <c r="AH10" s="165">
        <f t="shared" si="4"/>
        <v>34753.065000000002</v>
      </c>
      <c r="AI10" s="166">
        <f>VLOOKUP($F10,'Valores Base'!$B$8:$S$23,4)</f>
        <v>47347.5</v>
      </c>
      <c r="AJ10" s="166">
        <f>AI10*(I10*'Valores Base'!$M$4)</f>
        <v>127838.25000000001</v>
      </c>
      <c r="AK10" s="166">
        <f t="shared" si="5"/>
        <v>1609815</v>
      </c>
      <c r="AL10" s="166">
        <f>AI10*(K10*'Valores Base'!$N$4)</f>
        <v>0</v>
      </c>
      <c r="AM10" s="165">
        <f>J10*(AI10*'Valores Base'!$L$4)</f>
        <v>0</v>
      </c>
      <c r="AN10" s="167">
        <f>'Valores Base'!$O$4*'T. Generadora'!S10</f>
        <v>0</v>
      </c>
      <c r="AO10" s="168">
        <f t="shared" si="6"/>
        <v>1780000</v>
      </c>
      <c r="AP10" s="169">
        <f t="shared" si="7"/>
        <v>48108.108108108107</v>
      </c>
      <c r="AQ10" s="170"/>
      <c r="AR10" s="171">
        <f t="shared" si="8"/>
        <v>0</v>
      </c>
      <c r="AS10" s="172">
        <f t="shared" si="9"/>
        <v>0</v>
      </c>
      <c r="AT10" s="173">
        <f t="shared" si="10"/>
        <v>1780000</v>
      </c>
      <c r="AU10" s="174">
        <f t="shared" si="11"/>
        <v>48108.108108108107</v>
      </c>
      <c r="AV10" s="152" t="str">
        <f>+'Control Ventas'!D9</f>
        <v>X Vender</v>
      </c>
      <c r="AW10" s="175"/>
    </row>
    <row r="11" spans="1:49" ht="14.25" customHeight="1" x14ac:dyDescent="0.35">
      <c r="A11" s="148">
        <v>9</v>
      </c>
      <c r="B11" s="149">
        <v>301</v>
      </c>
      <c r="C11" s="150">
        <v>1</v>
      </c>
      <c r="D11" s="151" t="s">
        <v>114</v>
      </c>
      <c r="E11" s="152">
        <v>3</v>
      </c>
      <c r="F11" s="151">
        <v>1</v>
      </c>
      <c r="G11" s="153" t="str">
        <f>VLOOKUP($F11,'Valores Base'!$B$8:$S$23,2)</f>
        <v>1 M</v>
      </c>
      <c r="H11" s="153">
        <f>VLOOKUP($F11,'Valores Base'!$B$8:$S$23,5)</f>
        <v>30</v>
      </c>
      <c r="I11" s="154">
        <f>VLOOKUP($F11,'Valores Base'!$B$8:$S$23,6)</f>
        <v>5</v>
      </c>
      <c r="J11" s="155">
        <f>VLOOKUP($F11,'Valores Base'!$B$8:$S$23,8)</f>
        <v>0</v>
      </c>
      <c r="K11" s="155">
        <f>VLOOKUP($F11,'Valores Base'!$B$8:$S$23,7)</f>
        <v>0</v>
      </c>
      <c r="L11" s="156">
        <f t="shared" si="0"/>
        <v>35</v>
      </c>
      <c r="M11" s="157">
        <f>VLOOKUP($F11,'Valores Base'!$B$8:$S$23,10)</f>
        <v>1</v>
      </c>
      <c r="N11" s="158">
        <f>VLOOKUP($F11,'Valores Base'!$B$8:$S$23,11)</f>
        <v>1</v>
      </c>
      <c r="O11" s="158">
        <f>VLOOKUP($F11,'Valores Base'!$B$8:$S$23,12)</f>
        <v>0</v>
      </c>
      <c r="P11" s="158">
        <f>VLOOKUP($F11,'Valores Base'!$B$8:$S$23,13)</f>
        <v>0</v>
      </c>
      <c r="Q11" s="157"/>
      <c r="R11" s="157">
        <f>VLOOKUP($F11,'Valores Base'!$B$8:$S$23,15)</f>
        <v>1</v>
      </c>
      <c r="S11" s="157">
        <f>VLOOKUP($F11,'Valores Base'!$B$8:$S$23,16)</f>
        <v>0</v>
      </c>
      <c r="T11" s="157">
        <f t="shared" si="1"/>
        <v>1</v>
      </c>
      <c r="U11" s="159"/>
      <c r="V11" s="152"/>
      <c r="W11" s="151"/>
      <c r="X11" s="151"/>
      <c r="Y11" s="151"/>
      <c r="Z11" s="151"/>
      <c r="AA11" s="160"/>
      <c r="AB11" s="161"/>
      <c r="AC11" s="161"/>
      <c r="AD11" s="161"/>
      <c r="AE11" s="162">
        <f t="shared" si="2"/>
        <v>0</v>
      </c>
      <c r="AF11" s="163">
        <f t="shared" si="3"/>
        <v>0</v>
      </c>
      <c r="AG11" s="164">
        <f>+'Valores Base'!$J$3*('T. Generadora'!E11)</f>
        <v>0.03</v>
      </c>
      <c r="AH11" s="165">
        <f t="shared" si="4"/>
        <v>49004.662499999999</v>
      </c>
      <c r="AI11" s="166">
        <f>VLOOKUP($F11,'Valores Base'!$B$8:$S$23,4)</f>
        <v>47347.5</v>
      </c>
      <c r="AJ11" s="166">
        <f>AI11*(I11*'Valores Base'!$M$4)</f>
        <v>213063.75</v>
      </c>
      <c r="AK11" s="166">
        <f t="shared" si="5"/>
        <v>1420425</v>
      </c>
      <c r="AL11" s="166">
        <f>AI11*(K11*'Valores Base'!$N$4)</f>
        <v>0</v>
      </c>
      <c r="AM11" s="165">
        <f>J11*(AI11*'Valores Base'!$L$4)</f>
        <v>0</v>
      </c>
      <c r="AN11" s="167">
        <f>'Valores Base'!$O$4*'T. Generadora'!S11</f>
        <v>0</v>
      </c>
      <c r="AO11" s="168">
        <f t="shared" si="6"/>
        <v>1690000</v>
      </c>
      <c r="AP11" s="169">
        <f t="shared" si="7"/>
        <v>48285.714285714283</v>
      </c>
      <c r="AQ11" s="170"/>
      <c r="AR11" s="171">
        <f t="shared" si="8"/>
        <v>0</v>
      </c>
      <c r="AS11" s="172">
        <f t="shared" si="9"/>
        <v>0</v>
      </c>
      <c r="AT11" s="173">
        <f t="shared" si="10"/>
        <v>1690000</v>
      </c>
      <c r="AU11" s="174">
        <f t="shared" si="11"/>
        <v>48285.714285714283</v>
      </c>
      <c r="AV11" s="152" t="str">
        <f>+'Control Ventas'!D13</f>
        <v>X Vender</v>
      </c>
      <c r="AW11" s="175"/>
    </row>
    <row r="12" spans="1:49" ht="14.25" customHeight="1" x14ac:dyDescent="0.35">
      <c r="A12" s="148">
        <v>10</v>
      </c>
      <c r="B12" s="149">
        <v>302</v>
      </c>
      <c r="C12" s="150">
        <v>1</v>
      </c>
      <c r="D12" s="151" t="s">
        <v>114</v>
      </c>
      <c r="E12" s="152">
        <v>3</v>
      </c>
      <c r="F12" s="151">
        <v>2</v>
      </c>
      <c r="G12" s="153" t="str">
        <f>VLOOKUP($F12,'Valores Base'!$B$8:$S$23,2)</f>
        <v>2 M</v>
      </c>
      <c r="H12" s="153">
        <f>VLOOKUP($F12,'Valores Base'!$B$8:$S$23,5)</f>
        <v>59</v>
      </c>
      <c r="I12" s="154">
        <f>VLOOKUP($F12,'Valores Base'!$B$8:$S$23,6)</f>
        <v>8</v>
      </c>
      <c r="J12" s="155">
        <f>VLOOKUP($F12,'Valores Base'!$B$8:$S$23,8)</f>
        <v>0</v>
      </c>
      <c r="K12" s="155">
        <f>VLOOKUP($F12,'Valores Base'!$B$8:$S$23,7)</f>
        <v>0</v>
      </c>
      <c r="L12" s="156">
        <f t="shared" si="0"/>
        <v>67</v>
      </c>
      <c r="M12" s="157">
        <f>VLOOKUP($F12,'Valores Base'!$B$8:$S$23,10)</f>
        <v>2</v>
      </c>
      <c r="N12" s="158">
        <f>VLOOKUP($F12,'Valores Base'!$B$8:$S$23,11)</f>
        <v>2</v>
      </c>
      <c r="O12" s="158">
        <f>VLOOKUP($F12,'Valores Base'!$B$8:$S$23,12)</f>
        <v>0</v>
      </c>
      <c r="P12" s="158">
        <f>VLOOKUP($F12,'Valores Base'!$B$8:$S$23,13)</f>
        <v>0</v>
      </c>
      <c r="Q12" s="157"/>
      <c r="R12" s="157">
        <f>VLOOKUP($F12,'Valores Base'!$B$8:$S$23,15)</f>
        <v>1</v>
      </c>
      <c r="S12" s="157">
        <f>VLOOKUP($F12,'Valores Base'!$B$8:$S$23,16)</f>
        <v>0</v>
      </c>
      <c r="T12" s="157">
        <f t="shared" si="1"/>
        <v>1</v>
      </c>
      <c r="U12" s="159"/>
      <c r="V12" s="152"/>
      <c r="W12" s="151"/>
      <c r="X12" s="151"/>
      <c r="Y12" s="151"/>
      <c r="Z12" s="151"/>
      <c r="AA12" s="160"/>
      <c r="AB12" s="161"/>
      <c r="AC12" s="161"/>
      <c r="AD12" s="161"/>
      <c r="AE12" s="162">
        <f t="shared" si="2"/>
        <v>0</v>
      </c>
      <c r="AF12" s="163">
        <f t="shared" si="3"/>
        <v>0</v>
      </c>
      <c r="AG12" s="164">
        <f>+'Valores Base'!$J$3*('T. Generadora'!E12)</f>
        <v>0.03</v>
      </c>
      <c r="AH12" s="165">
        <f t="shared" si="4"/>
        <v>83486.474999999991</v>
      </c>
      <c r="AI12" s="166">
        <f>VLOOKUP($F12,'Valores Base'!$B$8:$S$23,4)</f>
        <v>42037.5</v>
      </c>
      <c r="AJ12" s="166">
        <f>AI12*(I12*'Valores Base'!$M$4)</f>
        <v>302670</v>
      </c>
      <c r="AK12" s="166">
        <f t="shared" si="5"/>
        <v>2480212.5</v>
      </c>
      <c r="AL12" s="166">
        <f>AI12*(K12*'Valores Base'!$N$4)</f>
        <v>0</v>
      </c>
      <c r="AM12" s="165">
        <f>J12*(AI12*'Valores Base'!$L$4)</f>
        <v>0</v>
      </c>
      <c r="AN12" s="167">
        <f>'Valores Base'!$O$4*'T. Generadora'!S12</f>
        <v>0</v>
      </c>
      <c r="AO12" s="168">
        <f t="shared" si="6"/>
        <v>2870000</v>
      </c>
      <c r="AP12" s="169">
        <f t="shared" si="7"/>
        <v>42835.820895522389</v>
      </c>
      <c r="AQ12" s="170"/>
      <c r="AR12" s="171">
        <f t="shared" si="8"/>
        <v>0</v>
      </c>
      <c r="AS12" s="172">
        <f t="shared" si="9"/>
        <v>0</v>
      </c>
      <c r="AT12" s="173">
        <f t="shared" si="10"/>
        <v>2870000</v>
      </c>
      <c r="AU12" s="174">
        <f t="shared" si="11"/>
        <v>42835.820895522389</v>
      </c>
      <c r="AV12" s="152" t="str">
        <f>+'Control Ventas'!D14</f>
        <v>X Vender</v>
      </c>
      <c r="AW12" s="175"/>
    </row>
    <row r="13" spans="1:49" ht="14.25" customHeight="1" x14ac:dyDescent="0.35">
      <c r="A13" s="148">
        <v>11</v>
      </c>
      <c r="B13" s="149">
        <v>303</v>
      </c>
      <c r="C13" s="150">
        <v>1</v>
      </c>
      <c r="D13" s="151" t="s">
        <v>114</v>
      </c>
      <c r="E13" s="152">
        <v>3</v>
      </c>
      <c r="F13" s="151">
        <v>3</v>
      </c>
      <c r="G13" s="153" t="str">
        <f>VLOOKUP($F13,'Valores Base'!$B$8:$S$23,2)</f>
        <v>3 M</v>
      </c>
      <c r="H13" s="153">
        <f>VLOOKUP($F13,'Valores Base'!$B$8:$S$23,5)</f>
        <v>57</v>
      </c>
      <c r="I13" s="154">
        <f>VLOOKUP($F13,'Valores Base'!$B$8:$S$23,6)</f>
        <v>7</v>
      </c>
      <c r="J13" s="155">
        <f>VLOOKUP($F13,'Valores Base'!$B$8:$S$23,8)</f>
        <v>0</v>
      </c>
      <c r="K13" s="155">
        <f>VLOOKUP($F13,'Valores Base'!$B$8:$S$23,7)</f>
        <v>0</v>
      </c>
      <c r="L13" s="156">
        <f t="shared" si="0"/>
        <v>64</v>
      </c>
      <c r="M13" s="157">
        <f>VLOOKUP($F13,'Valores Base'!$B$8:$S$23,10)</f>
        <v>2</v>
      </c>
      <c r="N13" s="158">
        <f>VLOOKUP($F13,'Valores Base'!$B$8:$S$23,11)</f>
        <v>2</v>
      </c>
      <c r="O13" s="158">
        <f>VLOOKUP($F13,'Valores Base'!$B$8:$S$23,12)</f>
        <v>0</v>
      </c>
      <c r="P13" s="158">
        <f>VLOOKUP($F13,'Valores Base'!$B$8:$S$23,13)</f>
        <v>0</v>
      </c>
      <c r="Q13" s="157"/>
      <c r="R13" s="157">
        <f>VLOOKUP($F13,'Valores Base'!$B$8:$S$23,15)</f>
        <v>1</v>
      </c>
      <c r="S13" s="157">
        <f>VLOOKUP($F13,'Valores Base'!$B$8:$S$23,16)</f>
        <v>0</v>
      </c>
      <c r="T13" s="157">
        <f t="shared" si="1"/>
        <v>1</v>
      </c>
      <c r="U13" s="159"/>
      <c r="V13" s="152"/>
      <c r="W13" s="151"/>
      <c r="X13" s="151"/>
      <c r="Y13" s="151"/>
      <c r="Z13" s="151"/>
      <c r="AA13" s="160"/>
      <c r="AB13" s="161"/>
      <c r="AC13" s="161"/>
      <c r="AD13" s="161"/>
      <c r="AE13" s="162">
        <f t="shared" si="2"/>
        <v>0</v>
      </c>
      <c r="AF13" s="163">
        <f t="shared" si="3"/>
        <v>0</v>
      </c>
      <c r="AG13" s="164">
        <f>+'Valores Base'!$J$3*('T. Generadora'!E13)</f>
        <v>0.03</v>
      </c>
      <c r="AH13" s="165">
        <f t="shared" si="4"/>
        <v>80669.52</v>
      </c>
      <c r="AI13" s="166">
        <f>VLOOKUP($F13,'Valores Base'!$B$8:$S$23,4)</f>
        <v>42480</v>
      </c>
      <c r="AJ13" s="166">
        <f>AI13*(I13*'Valores Base'!$M$4)</f>
        <v>267624</v>
      </c>
      <c r="AK13" s="166">
        <f t="shared" si="5"/>
        <v>2421360</v>
      </c>
      <c r="AL13" s="166">
        <f>AI13*(K13*'Valores Base'!$N$4)</f>
        <v>0</v>
      </c>
      <c r="AM13" s="165">
        <f>J13*(AI13*'Valores Base'!$L$4)</f>
        <v>0</v>
      </c>
      <c r="AN13" s="167">
        <f>'Valores Base'!$O$4*'T. Generadora'!S13</f>
        <v>0</v>
      </c>
      <c r="AO13" s="168">
        <f t="shared" si="6"/>
        <v>2770000</v>
      </c>
      <c r="AP13" s="169">
        <f t="shared" si="7"/>
        <v>43281.25</v>
      </c>
      <c r="AQ13" s="170"/>
      <c r="AR13" s="171">
        <f t="shared" si="8"/>
        <v>0</v>
      </c>
      <c r="AS13" s="172">
        <f t="shared" si="9"/>
        <v>0</v>
      </c>
      <c r="AT13" s="173">
        <f t="shared" si="10"/>
        <v>2770000</v>
      </c>
      <c r="AU13" s="174">
        <f t="shared" si="11"/>
        <v>43281.25</v>
      </c>
      <c r="AV13" s="152" t="str">
        <f>+'Control Ventas'!D15</f>
        <v>X Vender</v>
      </c>
      <c r="AW13" s="175"/>
    </row>
    <row r="14" spans="1:49" ht="14.25" customHeight="1" x14ac:dyDescent="0.35">
      <c r="A14" s="148">
        <v>12</v>
      </c>
      <c r="B14" s="149">
        <v>304</v>
      </c>
      <c r="C14" s="150">
        <v>1</v>
      </c>
      <c r="D14" s="151" t="s">
        <v>114</v>
      </c>
      <c r="E14" s="152">
        <v>3</v>
      </c>
      <c r="F14" s="151">
        <v>4</v>
      </c>
      <c r="G14" s="153" t="str">
        <f>VLOOKUP($F14,'Valores Base'!$B$8:$S$23,2)</f>
        <v>4 M</v>
      </c>
      <c r="H14" s="153">
        <f>VLOOKUP($F14,'Valores Base'!$B$8:$S$23,5)</f>
        <v>59</v>
      </c>
      <c r="I14" s="154">
        <f>VLOOKUP($F14,'Valores Base'!$B$8:$S$23,6)</f>
        <v>13</v>
      </c>
      <c r="J14" s="155">
        <f>VLOOKUP($F14,'Valores Base'!$B$8:$S$23,8)</f>
        <v>0</v>
      </c>
      <c r="K14" s="155">
        <f>VLOOKUP($F14,'Valores Base'!$B$8:$S$23,7)</f>
        <v>0</v>
      </c>
      <c r="L14" s="156">
        <f t="shared" si="0"/>
        <v>72</v>
      </c>
      <c r="M14" s="157">
        <f>VLOOKUP($F14,'Valores Base'!$B$8:$S$23,10)</f>
        <v>2</v>
      </c>
      <c r="N14" s="158">
        <f>VLOOKUP($F14,'Valores Base'!$B$8:$S$23,11)</f>
        <v>2</v>
      </c>
      <c r="O14" s="158">
        <f>VLOOKUP($F14,'Valores Base'!$B$8:$S$23,12)</f>
        <v>0</v>
      </c>
      <c r="P14" s="158">
        <f>VLOOKUP($F14,'Valores Base'!$B$8:$S$23,13)</f>
        <v>0</v>
      </c>
      <c r="Q14" s="157"/>
      <c r="R14" s="157">
        <f>VLOOKUP($F14,'Valores Base'!$B$8:$S$23,15)</f>
        <v>2</v>
      </c>
      <c r="S14" s="157">
        <f>VLOOKUP($F14,'Valores Base'!$B$8:$S$23,16)</f>
        <v>0</v>
      </c>
      <c r="T14" s="157">
        <f t="shared" si="1"/>
        <v>2</v>
      </c>
      <c r="U14" s="159"/>
      <c r="V14" s="152"/>
      <c r="W14" s="151"/>
      <c r="X14" s="151"/>
      <c r="Y14" s="151"/>
      <c r="Z14" s="151"/>
      <c r="AA14" s="160"/>
      <c r="AB14" s="161"/>
      <c r="AC14" s="161"/>
      <c r="AD14" s="161"/>
      <c r="AE14" s="162">
        <f t="shared" si="2"/>
        <v>0</v>
      </c>
      <c r="AF14" s="163">
        <f t="shared" si="3"/>
        <v>0</v>
      </c>
      <c r="AG14" s="164">
        <f>+'Valores Base'!$J$3*('T. Generadora'!E14)</f>
        <v>0.03</v>
      </c>
      <c r="AH14" s="165">
        <f t="shared" si="4"/>
        <v>87284.452499999999</v>
      </c>
      <c r="AI14" s="166">
        <f>VLOOKUP($F14,'Valores Base'!$B$8:$S$23,4)</f>
        <v>41152.5</v>
      </c>
      <c r="AJ14" s="166">
        <f>AI14*(I14*'Valores Base'!$M$4)</f>
        <v>481484.25000000006</v>
      </c>
      <c r="AK14" s="166">
        <f t="shared" si="5"/>
        <v>2427997.5</v>
      </c>
      <c r="AL14" s="166">
        <f>AI14*(K14*'Valores Base'!$N$4)</f>
        <v>0</v>
      </c>
      <c r="AM14" s="165">
        <f>J14*(AI14*'Valores Base'!$L$4)</f>
        <v>0</v>
      </c>
      <c r="AN14" s="167">
        <f>'Valores Base'!$O$4*'T. Generadora'!S14</f>
        <v>0</v>
      </c>
      <c r="AO14" s="168">
        <f t="shared" si="6"/>
        <v>3000000</v>
      </c>
      <c r="AP14" s="169">
        <f t="shared" si="7"/>
        <v>41666.666666666664</v>
      </c>
      <c r="AQ14" s="170"/>
      <c r="AR14" s="171">
        <f t="shared" si="8"/>
        <v>0</v>
      </c>
      <c r="AS14" s="172">
        <f t="shared" si="9"/>
        <v>0</v>
      </c>
      <c r="AT14" s="173">
        <f t="shared" si="10"/>
        <v>3000000</v>
      </c>
      <c r="AU14" s="174">
        <f t="shared" si="11"/>
        <v>41666.666666666664</v>
      </c>
      <c r="AV14" s="152" t="str">
        <f>+'Control Ventas'!D16</f>
        <v>X Vender</v>
      </c>
      <c r="AW14" s="175"/>
    </row>
    <row r="15" spans="1:49" ht="14.25" customHeight="1" x14ac:dyDescent="0.35">
      <c r="A15" s="148">
        <v>13</v>
      </c>
      <c r="B15" s="149">
        <v>305</v>
      </c>
      <c r="C15" s="150">
        <v>1</v>
      </c>
      <c r="D15" s="151" t="s">
        <v>114</v>
      </c>
      <c r="E15" s="152">
        <v>3</v>
      </c>
      <c r="F15" s="151">
        <v>5</v>
      </c>
      <c r="G15" s="153" t="str">
        <f>VLOOKUP($F15,'Valores Base'!$B$8:$S$23,2)</f>
        <v>5 M</v>
      </c>
      <c r="H15" s="153">
        <f>VLOOKUP($F15,'Valores Base'!$B$8:$S$23,5)</f>
        <v>56</v>
      </c>
      <c r="I15" s="155">
        <f>VLOOKUP($F15,'Valores Base'!$B$8:$S$23,6)</f>
        <v>12</v>
      </c>
      <c r="J15" s="155">
        <f>VLOOKUP($F15,'Valores Base'!$B$8:$S$23,8)</f>
        <v>0</v>
      </c>
      <c r="K15" s="155">
        <f>VLOOKUP($F15,'Valores Base'!$B$8:$S$23,7)</f>
        <v>0</v>
      </c>
      <c r="L15" s="156">
        <f t="shared" si="0"/>
        <v>68</v>
      </c>
      <c r="M15" s="157">
        <f>VLOOKUP($F15,'Valores Base'!$B$8:$S$23,10)</f>
        <v>2</v>
      </c>
      <c r="N15" s="158">
        <f>VLOOKUP($F15,'Valores Base'!$B$8:$S$23,11)</f>
        <v>2</v>
      </c>
      <c r="O15" s="158">
        <f>VLOOKUP($F15,'Valores Base'!$B$8:$S$23,12)</f>
        <v>0</v>
      </c>
      <c r="P15" s="158">
        <f>VLOOKUP($F15,'Valores Base'!$B$8:$S$23,13)</f>
        <v>0</v>
      </c>
      <c r="Q15" s="157"/>
      <c r="R15" s="157">
        <f>VLOOKUP($F15,'Valores Base'!$B$8:$S$23,15)</f>
        <v>1</v>
      </c>
      <c r="S15" s="157">
        <f>VLOOKUP($F15,'Valores Base'!$B$8:$S$23,16)</f>
        <v>0</v>
      </c>
      <c r="T15" s="157">
        <f t="shared" si="1"/>
        <v>1</v>
      </c>
      <c r="U15" s="159"/>
      <c r="V15" s="152"/>
      <c r="W15" s="151"/>
      <c r="X15" s="151"/>
      <c r="Y15" s="151"/>
      <c r="Z15" s="151"/>
      <c r="AA15" s="160"/>
      <c r="AB15" s="161"/>
      <c r="AC15" s="161"/>
      <c r="AD15" s="161"/>
      <c r="AE15" s="162">
        <f t="shared" si="2"/>
        <v>0</v>
      </c>
      <c r="AF15" s="163">
        <f t="shared" si="3"/>
        <v>0</v>
      </c>
      <c r="AG15" s="164">
        <f>+'Valores Base'!$J$3*('T. Generadora'!E15)</f>
        <v>0.03</v>
      </c>
      <c r="AH15" s="165">
        <f t="shared" si="4"/>
        <v>84243.15</v>
      </c>
      <c r="AI15" s="166">
        <f>VLOOKUP($F15,'Valores Base'!$B$8:$S$23,4)</f>
        <v>42037.5</v>
      </c>
      <c r="AJ15" s="166">
        <f>AI15*(I15*'Valores Base'!$M$4)</f>
        <v>454005.00000000006</v>
      </c>
      <c r="AK15" s="166">
        <f t="shared" si="5"/>
        <v>2354100</v>
      </c>
      <c r="AL15" s="166">
        <f>AI15*(K15*'Valores Base'!$N$4)</f>
        <v>0</v>
      </c>
      <c r="AM15" s="165">
        <f>J15*(AI15*'Valores Base'!$L$4)</f>
        <v>0</v>
      </c>
      <c r="AN15" s="167">
        <f>'Valores Base'!$O$4*'T. Generadora'!S15</f>
        <v>0</v>
      </c>
      <c r="AO15" s="168">
        <f t="shared" si="6"/>
        <v>2900000</v>
      </c>
      <c r="AP15" s="169">
        <f t="shared" si="7"/>
        <v>42647.058823529413</v>
      </c>
      <c r="AQ15" s="170"/>
      <c r="AR15" s="171">
        <f t="shared" si="8"/>
        <v>0</v>
      </c>
      <c r="AS15" s="172">
        <f t="shared" si="9"/>
        <v>0</v>
      </c>
      <c r="AT15" s="173">
        <f t="shared" si="10"/>
        <v>2900000</v>
      </c>
      <c r="AU15" s="174">
        <f t="shared" si="11"/>
        <v>42647.058823529413</v>
      </c>
      <c r="AV15" s="152" t="str">
        <f>+'Control Ventas'!D17</f>
        <v>X Vender</v>
      </c>
      <c r="AW15" s="175"/>
    </row>
    <row r="16" spans="1:49" ht="14.25" customHeight="1" x14ac:dyDescent="0.35">
      <c r="A16" s="148">
        <v>14</v>
      </c>
      <c r="B16" s="149">
        <v>306</v>
      </c>
      <c r="C16" s="150">
        <v>1</v>
      </c>
      <c r="D16" s="151" t="s">
        <v>114</v>
      </c>
      <c r="E16" s="152">
        <v>3</v>
      </c>
      <c r="F16" s="151">
        <v>6</v>
      </c>
      <c r="G16" s="153" t="str">
        <f>VLOOKUP($F16,'Valores Base'!$B$8:$S$23,2)</f>
        <v>6 M</v>
      </c>
      <c r="H16" s="153">
        <f>VLOOKUP($F16,'Valores Base'!$B$8:$S$23,5)</f>
        <v>52</v>
      </c>
      <c r="I16" s="155">
        <f>VLOOKUP($F16,'Valores Base'!$B$8:$S$23,6)</f>
        <v>7</v>
      </c>
      <c r="J16" s="155">
        <f>VLOOKUP($F16,'Valores Base'!$B$8:$S$23,8)</f>
        <v>0</v>
      </c>
      <c r="K16" s="155">
        <f>VLOOKUP($F16,'Valores Base'!$B$8:$S$23,7)</f>
        <v>0</v>
      </c>
      <c r="L16" s="156">
        <f t="shared" si="0"/>
        <v>59</v>
      </c>
      <c r="M16" s="157">
        <f>VLOOKUP($F16,'Valores Base'!$B$8:$S$23,10)</f>
        <v>2</v>
      </c>
      <c r="N16" s="158">
        <f>VLOOKUP($F16,'Valores Base'!$B$8:$S$23,11)</f>
        <v>2</v>
      </c>
      <c r="O16" s="158">
        <f>VLOOKUP($F16,'Valores Base'!$B$8:$S$23,12)</f>
        <v>0</v>
      </c>
      <c r="P16" s="158">
        <f>VLOOKUP($F16,'Valores Base'!$B$8:$S$23,13)</f>
        <v>0</v>
      </c>
      <c r="Q16" s="157"/>
      <c r="R16" s="157">
        <f>VLOOKUP($F16,'Valores Base'!$B$8:$S$23,15)</f>
        <v>1</v>
      </c>
      <c r="S16" s="157">
        <f>VLOOKUP($F16,'Valores Base'!$B$8:$S$23,16)</f>
        <v>0</v>
      </c>
      <c r="T16" s="157">
        <f t="shared" si="1"/>
        <v>1</v>
      </c>
      <c r="U16" s="159"/>
      <c r="V16" s="152"/>
      <c r="W16" s="151"/>
      <c r="X16" s="151"/>
      <c r="Y16" s="151"/>
      <c r="Z16" s="151"/>
      <c r="AA16" s="160"/>
      <c r="AB16" s="161"/>
      <c r="AC16" s="161"/>
      <c r="AD16" s="161"/>
      <c r="AE16" s="162">
        <f t="shared" si="2"/>
        <v>0</v>
      </c>
      <c r="AF16" s="163">
        <f t="shared" si="3"/>
        <v>0</v>
      </c>
      <c r="AG16" s="164">
        <f>+'Valores Base'!$J$3*('T. Generadora'!E16)</f>
        <v>0.03</v>
      </c>
      <c r="AH16" s="165">
        <f t="shared" si="4"/>
        <v>76619.31749999999</v>
      </c>
      <c r="AI16" s="166">
        <f>VLOOKUP($F16,'Valores Base'!$B$8:$S$23,4)</f>
        <v>43807.5</v>
      </c>
      <c r="AJ16" s="166">
        <f>AI16*(I16*'Valores Base'!$M$4)</f>
        <v>275987.25</v>
      </c>
      <c r="AK16" s="166">
        <f t="shared" si="5"/>
        <v>2277990</v>
      </c>
      <c r="AL16" s="166">
        <f>AI16*(K16*'Valores Base'!$N$4)</f>
        <v>0</v>
      </c>
      <c r="AM16" s="165">
        <f>J16*(AI16*'Valores Base'!$L$4)</f>
        <v>0</v>
      </c>
      <c r="AN16" s="167">
        <f>'Valores Base'!$O$4*'T. Generadora'!S16</f>
        <v>0</v>
      </c>
      <c r="AO16" s="168">
        <f t="shared" si="6"/>
        <v>2640000</v>
      </c>
      <c r="AP16" s="169">
        <f t="shared" si="7"/>
        <v>44745.762711864409</v>
      </c>
      <c r="AQ16" s="170"/>
      <c r="AR16" s="171">
        <f t="shared" si="8"/>
        <v>0</v>
      </c>
      <c r="AS16" s="172">
        <f t="shared" si="9"/>
        <v>0</v>
      </c>
      <c r="AT16" s="173">
        <f t="shared" si="10"/>
        <v>2640000</v>
      </c>
      <c r="AU16" s="174">
        <f t="shared" si="11"/>
        <v>44745.762711864409</v>
      </c>
      <c r="AV16" s="152" t="str">
        <f>+'Control Ventas'!D18</f>
        <v>X Vender</v>
      </c>
      <c r="AW16" s="175"/>
    </row>
    <row r="17" spans="1:49" ht="14.25" customHeight="1" x14ac:dyDescent="0.35">
      <c r="A17" s="148">
        <v>15</v>
      </c>
      <c r="B17" s="149">
        <v>307</v>
      </c>
      <c r="C17" s="150">
        <v>1</v>
      </c>
      <c r="D17" s="151" t="s">
        <v>114</v>
      </c>
      <c r="E17" s="152">
        <v>3</v>
      </c>
      <c r="F17" s="151">
        <v>7</v>
      </c>
      <c r="G17" s="153" t="str">
        <f>VLOOKUP($F17,'Valores Base'!$B$8:$S$23,2)</f>
        <v>7 M</v>
      </c>
      <c r="H17" s="153">
        <f>VLOOKUP($F17,'Valores Base'!$B$8:$S$23,5)</f>
        <v>64</v>
      </c>
      <c r="I17" s="155">
        <f>VLOOKUP($F17,'Valores Base'!$B$8:$S$23,6)</f>
        <v>7</v>
      </c>
      <c r="J17" s="155">
        <f>VLOOKUP($F17,'Valores Base'!$B$8:$S$23,8)</f>
        <v>0</v>
      </c>
      <c r="K17" s="155">
        <f>VLOOKUP($F17,'Valores Base'!$B$8:$S$23,7)</f>
        <v>0</v>
      </c>
      <c r="L17" s="156">
        <f t="shared" si="0"/>
        <v>71</v>
      </c>
      <c r="M17" s="157">
        <f>VLOOKUP($F17,'Valores Base'!$B$8:$S$23,10)</f>
        <v>2</v>
      </c>
      <c r="N17" s="158">
        <f>VLOOKUP($F17,'Valores Base'!$B$8:$S$23,11)</f>
        <v>2</v>
      </c>
      <c r="O17" s="158">
        <f>VLOOKUP($F17,'Valores Base'!$B$8:$S$23,12)</f>
        <v>0</v>
      </c>
      <c r="P17" s="158">
        <f>VLOOKUP($F17,'Valores Base'!$B$8:$S$23,13)</f>
        <v>0</v>
      </c>
      <c r="Q17" s="157"/>
      <c r="R17" s="157">
        <f>VLOOKUP($F17,'Valores Base'!$B$8:$S$23,15)</f>
        <v>2</v>
      </c>
      <c r="S17" s="157">
        <f>VLOOKUP($F17,'Valores Base'!$B$8:$S$23,16)</f>
        <v>0</v>
      </c>
      <c r="T17" s="157">
        <f t="shared" si="1"/>
        <v>2</v>
      </c>
      <c r="U17" s="159"/>
      <c r="V17" s="152"/>
      <c r="W17" s="151"/>
      <c r="X17" s="151"/>
      <c r="Y17" s="151"/>
      <c r="Z17" s="151"/>
      <c r="AA17" s="160"/>
      <c r="AB17" s="161"/>
      <c r="AC17" s="161"/>
      <c r="AD17" s="161"/>
      <c r="AE17" s="162">
        <f t="shared" si="2"/>
        <v>0</v>
      </c>
      <c r="AF17" s="163">
        <f t="shared" si="3"/>
        <v>0</v>
      </c>
      <c r="AG17" s="164">
        <f>+'Valores Base'!$J$3*('T. Generadora'!E17)</f>
        <v>0.03</v>
      </c>
      <c r="AH17" s="165">
        <f t="shared" si="4"/>
        <v>86790.622499999998</v>
      </c>
      <c r="AI17" s="166">
        <f>VLOOKUP($F17,'Valores Base'!$B$8:$S$23,4)</f>
        <v>41152.5</v>
      </c>
      <c r="AJ17" s="166">
        <f>AI17*(I17*'Valores Base'!$M$4)</f>
        <v>259260.75</v>
      </c>
      <c r="AK17" s="166">
        <f t="shared" si="5"/>
        <v>2633760</v>
      </c>
      <c r="AL17" s="166">
        <f>AI17*(K17*'Valores Base'!$N$4)</f>
        <v>0</v>
      </c>
      <c r="AM17" s="165">
        <f>J17*(AI17*'Valores Base'!$L$4)</f>
        <v>0</v>
      </c>
      <c r="AN17" s="167">
        <f>'Valores Base'!$O$4*'T. Generadora'!S17</f>
        <v>0</v>
      </c>
      <c r="AO17" s="168">
        <f t="shared" si="6"/>
        <v>2980000</v>
      </c>
      <c r="AP17" s="169">
        <f t="shared" si="7"/>
        <v>41971.830985915491</v>
      </c>
      <c r="AQ17" s="170"/>
      <c r="AR17" s="171">
        <f t="shared" si="8"/>
        <v>0</v>
      </c>
      <c r="AS17" s="172">
        <f t="shared" si="9"/>
        <v>0</v>
      </c>
      <c r="AT17" s="173">
        <f t="shared" si="10"/>
        <v>2980000</v>
      </c>
      <c r="AU17" s="174">
        <f t="shared" si="11"/>
        <v>41971.830985915491</v>
      </c>
      <c r="AV17" s="152" t="str">
        <f>+'Control Ventas'!D19</f>
        <v>X Vender</v>
      </c>
      <c r="AW17" s="175"/>
    </row>
    <row r="18" spans="1:49" ht="14.25" customHeight="1" x14ac:dyDescent="0.35">
      <c r="A18" s="148">
        <v>16</v>
      </c>
      <c r="B18" s="149">
        <v>308</v>
      </c>
      <c r="C18" s="150">
        <v>1</v>
      </c>
      <c r="D18" s="151" t="s">
        <v>114</v>
      </c>
      <c r="E18" s="152">
        <v>3</v>
      </c>
      <c r="F18" s="151">
        <v>8</v>
      </c>
      <c r="G18" s="153" t="str">
        <f>VLOOKUP($F18,'Valores Base'!$B$8:$S$23,2)</f>
        <v>8 M</v>
      </c>
      <c r="H18" s="153">
        <f>VLOOKUP($F18,'Valores Base'!$B$8:$S$23,5)</f>
        <v>34</v>
      </c>
      <c r="I18" s="155">
        <f>VLOOKUP($F18,'Valores Base'!$B$8:$S$23,6)</f>
        <v>3</v>
      </c>
      <c r="J18" s="155">
        <f>VLOOKUP($F18,'Valores Base'!$B$8:$S$23,8)</f>
        <v>0</v>
      </c>
      <c r="K18" s="155">
        <f>VLOOKUP($F18,'Valores Base'!$B$8:$S$23,7)</f>
        <v>0</v>
      </c>
      <c r="L18" s="156">
        <f t="shared" si="0"/>
        <v>37</v>
      </c>
      <c r="M18" s="157">
        <f>VLOOKUP($F18,'Valores Base'!$B$8:$S$23,10)</f>
        <v>1</v>
      </c>
      <c r="N18" s="158">
        <f>VLOOKUP($F18,'Valores Base'!$B$8:$S$23,11)</f>
        <v>1</v>
      </c>
      <c r="O18" s="158">
        <f>VLOOKUP($F18,'Valores Base'!$B$8:$S$23,12)</f>
        <v>0</v>
      </c>
      <c r="P18" s="158">
        <f>VLOOKUP($F18,'Valores Base'!$B$8:$S$23,13)</f>
        <v>0</v>
      </c>
      <c r="Q18" s="157"/>
      <c r="R18" s="157">
        <f>VLOOKUP($F18,'Valores Base'!$B$8:$S$23,15)</f>
        <v>1</v>
      </c>
      <c r="S18" s="157">
        <f>VLOOKUP($F18,'Valores Base'!$B$8:$S$23,16)</f>
        <v>0</v>
      </c>
      <c r="T18" s="157">
        <f t="shared" si="1"/>
        <v>1</v>
      </c>
      <c r="U18" s="159"/>
      <c r="V18" s="152"/>
      <c r="W18" s="151"/>
      <c r="X18" s="151"/>
      <c r="Y18" s="151"/>
      <c r="Z18" s="151"/>
      <c r="AA18" s="160"/>
      <c r="AB18" s="161"/>
      <c r="AC18" s="161"/>
      <c r="AD18" s="161"/>
      <c r="AE18" s="162">
        <f t="shared" si="2"/>
        <v>0</v>
      </c>
      <c r="AF18" s="163">
        <f t="shared" si="3"/>
        <v>0</v>
      </c>
      <c r="AG18" s="164">
        <f>+'Valores Base'!$J$3*('T. Generadora'!E18)</f>
        <v>0.03</v>
      </c>
      <c r="AH18" s="165">
        <f t="shared" si="4"/>
        <v>52129.597499999996</v>
      </c>
      <c r="AI18" s="166">
        <f>VLOOKUP($F18,'Valores Base'!$B$8:$S$23,4)</f>
        <v>47347.5</v>
      </c>
      <c r="AJ18" s="166">
        <f>AI18*(I18*'Valores Base'!$M$4)</f>
        <v>127838.25000000001</v>
      </c>
      <c r="AK18" s="166">
        <f t="shared" si="5"/>
        <v>1609815</v>
      </c>
      <c r="AL18" s="166">
        <f>AI18*(K18*'Valores Base'!$N$4)</f>
        <v>0</v>
      </c>
      <c r="AM18" s="165">
        <f>J18*(AI18*'Valores Base'!$L$4)</f>
        <v>0</v>
      </c>
      <c r="AN18" s="167">
        <f>'Valores Base'!$O$4*'T. Generadora'!S18</f>
        <v>0</v>
      </c>
      <c r="AO18" s="168">
        <f t="shared" si="6"/>
        <v>1790000</v>
      </c>
      <c r="AP18" s="169">
        <f t="shared" si="7"/>
        <v>48378.37837837838</v>
      </c>
      <c r="AQ18" s="170"/>
      <c r="AR18" s="171">
        <f t="shared" si="8"/>
        <v>0</v>
      </c>
      <c r="AS18" s="172">
        <f t="shared" si="9"/>
        <v>0</v>
      </c>
      <c r="AT18" s="173">
        <f t="shared" si="10"/>
        <v>1790000</v>
      </c>
      <c r="AU18" s="174">
        <f t="shared" si="11"/>
        <v>48378.37837837838</v>
      </c>
      <c r="AV18" s="152" t="str">
        <f>+'Control Ventas'!D20</f>
        <v>X Vender</v>
      </c>
      <c r="AW18" s="175"/>
    </row>
    <row r="19" spans="1:49" ht="14.25" customHeight="1" x14ac:dyDescent="0.35">
      <c r="A19" s="148">
        <v>17</v>
      </c>
      <c r="B19" s="149">
        <v>401</v>
      </c>
      <c r="C19" s="150">
        <v>1</v>
      </c>
      <c r="D19" s="151" t="s">
        <v>114</v>
      </c>
      <c r="E19" s="152">
        <v>4</v>
      </c>
      <c r="F19" s="151">
        <v>1</v>
      </c>
      <c r="G19" s="153" t="str">
        <f>VLOOKUP($F19,'Valores Base'!$B$8:$S$23,2)</f>
        <v>1 M</v>
      </c>
      <c r="H19" s="153">
        <f>VLOOKUP($F19,'Valores Base'!$B$8:$S$23,5)</f>
        <v>30</v>
      </c>
      <c r="I19" s="154">
        <f>VLOOKUP($F19,'Valores Base'!$B$8:$S$23,6)</f>
        <v>5</v>
      </c>
      <c r="J19" s="155">
        <f>VLOOKUP($F19,'Valores Base'!$B$8:$S$23,8)</f>
        <v>0</v>
      </c>
      <c r="K19" s="155">
        <f>VLOOKUP($F19,'Valores Base'!$B$8:$S$23,7)</f>
        <v>0</v>
      </c>
      <c r="L19" s="156">
        <f t="shared" si="0"/>
        <v>35</v>
      </c>
      <c r="M19" s="157">
        <f>VLOOKUP($F19,'Valores Base'!$B$8:$S$23,10)</f>
        <v>1</v>
      </c>
      <c r="N19" s="158">
        <f>VLOOKUP($F19,'Valores Base'!$B$8:$S$23,11)</f>
        <v>1</v>
      </c>
      <c r="O19" s="158">
        <f>VLOOKUP($F19,'Valores Base'!$B$8:$S$23,12)</f>
        <v>0</v>
      </c>
      <c r="P19" s="158">
        <f>VLOOKUP($F19,'Valores Base'!$B$8:$S$23,13)</f>
        <v>0</v>
      </c>
      <c r="Q19" s="157"/>
      <c r="R19" s="157">
        <f>VLOOKUP($F19,'Valores Base'!$B$8:$S$23,15)</f>
        <v>1</v>
      </c>
      <c r="S19" s="157">
        <f>VLOOKUP($F19,'Valores Base'!$B$8:$S$23,16)</f>
        <v>0</v>
      </c>
      <c r="T19" s="157">
        <f t="shared" si="1"/>
        <v>1</v>
      </c>
      <c r="U19" s="159"/>
      <c r="V19" s="152"/>
      <c r="W19" s="151"/>
      <c r="X19" s="151"/>
      <c r="Y19" s="151"/>
      <c r="Z19" s="151"/>
      <c r="AA19" s="160"/>
      <c r="AB19" s="161"/>
      <c r="AC19" s="161"/>
      <c r="AD19" s="161"/>
      <c r="AE19" s="162">
        <f t="shared" si="2"/>
        <v>0</v>
      </c>
      <c r="AF19" s="163">
        <f t="shared" si="3"/>
        <v>0</v>
      </c>
      <c r="AG19" s="164">
        <f>+'Valores Base'!$J$3*('T. Generadora'!E19)</f>
        <v>0.04</v>
      </c>
      <c r="AH19" s="165">
        <f t="shared" si="4"/>
        <v>65339.55</v>
      </c>
      <c r="AI19" s="166">
        <f>VLOOKUP($F19,'Valores Base'!$B$8:$S$23,4)</f>
        <v>47347.5</v>
      </c>
      <c r="AJ19" s="166">
        <f>AI19*(I19*'Valores Base'!$M$4)</f>
        <v>213063.75</v>
      </c>
      <c r="AK19" s="166">
        <f t="shared" si="5"/>
        <v>1420425</v>
      </c>
      <c r="AL19" s="166">
        <f>AI19*(K19*'Valores Base'!$N$4)</f>
        <v>0</v>
      </c>
      <c r="AM19" s="165">
        <f>J19*(AI19*'Valores Base'!$L$4)</f>
        <v>0</v>
      </c>
      <c r="AN19" s="167">
        <f>'Valores Base'!$O$4*'T. Generadora'!S19</f>
        <v>0</v>
      </c>
      <c r="AO19" s="168">
        <f t="shared" si="6"/>
        <v>1700000</v>
      </c>
      <c r="AP19" s="169">
        <f t="shared" si="7"/>
        <v>48571.428571428572</v>
      </c>
      <c r="AQ19" s="170"/>
      <c r="AR19" s="171">
        <f t="shared" si="8"/>
        <v>0</v>
      </c>
      <c r="AS19" s="172">
        <f t="shared" si="9"/>
        <v>0</v>
      </c>
      <c r="AT19" s="173">
        <f t="shared" si="10"/>
        <v>1700000</v>
      </c>
      <c r="AU19" s="174">
        <f t="shared" si="11"/>
        <v>48571.428571428572</v>
      </c>
      <c r="AV19" s="152" t="str">
        <f>+'Control Ventas'!D24</f>
        <v>X Vender</v>
      </c>
      <c r="AW19" s="175"/>
    </row>
    <row r="20" spans="1:49" ht="14.25" customHeight="1" x14ac:dyDescent="0.35">
      <c r="A20" s="148">
        <v>18</v>
      </c>
      <c r="B20" s="149">
        <v>402</v>
      </c>
      <c r="C20" s="150">
        <v>1</v>
      </c>
      <c r="D20" s="151" t="s">
        <v>114</v>
      </c>
      <c r="E20" s="152">
        <v>4</v>
      </c>
      <c r="F20" s="151">
        <v>2</v>
      </c>
      <c r="G20" s="153" t="str">
        <f>VLOOKUP($F20,'Valores Base'!$B$8:$S$23,2)</f>
        <v>2 M</v>
      </c>
      <c r="H20" s="153">
        <f>VLOOKUP($F20,'Valores Base'!$B$8:$S$23,5)</f>
        <v>59</v>
      </c>
      <c r="I20" s="154">
        <f>VLOOKUP($F20,'Valores Base'!$B$8:$S$23,6)</f>
        <v>8</v>
      </c>
      <c r="J20" s="155">
        <f>VLOOKUP($F20,'Valores Base'!$B$8:$S$23,8)</f>
        <v>0</v>
      </c>
      <c r="K20" s="155">
        <f>VLOOKUP($F20,'Valores Base'!$B$8:$S$23,7)</f>
        <v>0</v>
      </c>
      <c r="L20" s="156">
        <f t="shared" si="0"/>
        <v>67</v>
      </c>
      <c r="M20" s="157">
        <f>VLOOKUP($F20,'Valores Base'!$B$8:$S$23,10)</f>
        <v>2</v>
      </c>
      <c r="N20" s="158">
        <f>VLOOKUP($F20,'Valores Base'!$B$8:$S$23,11)</f>
        <v>2</v>
      </c>
      <c r="O20" s="158">
        <f>VLOOKUP($F20,'Valores Base'!$B$8:$S$23,12)</f>
        <v>0</v>
      </c>
      <c r="P20" s="158">
        <f>VLOOKUP($F20,'Valores Base'!$B$8:$S$23,13)</f>
        <v>0</v>
      </c>
      <c r="Q20" s="157"/>
      <c r="R20" s="157">
        <f>VLOOKUP($F20,'Valores Base'!$B$8:$S$23,15)</f>
        <v>1</v>
      </c>
      <c r="S20" s="157">
        <f>VLOOKUP($F20,'Valores Base'!$B$8:$S$23,16)</f>
        <v>0</v>
      </c>
      <c r="T20" s="157">
        <f t="shared" si="1"/>
        <v>1</v>
      </c>
      <c r="U20" s="159"/>
      <c r="V20" s="152"/>
      <c r="W20" s="151"/>
      <c r="X20" s="151"/>
      <c r="Y20" s="151"/>
      <c r="Z20" s="151"/>
      <c r="AA20" s="160"/>
      <c r="AB20" s="161"/>
      <c r="AC20" s="161"/>
      <c r="AD20" s="161"/>
      <c r="AE20" s="162">
        <f t="shared" si="2"/>
        <v>0</v>
      </c>
      <c r="AF20" s="163">
        <f t="shared" si="3"/>
        <v>0</v>
      </c>
      <c r="AG20" s="164">
        <f>+'Valores Base'!$J$3*('T. Generadora'!E20)</f>
        <v>0.04</v>
      </c>
      <c r="AH20" s="165">
        <f t="shared" si="4"/>
        <v>111315.3</v>
      </c>
      <c r="AI20" s="166">
        <f>VLOOKUP($F20,'Valores Base'!$B$8:$S$23,4)</f>
        <v>42037.5</v>
      </c>
      <c r="AJ20" s="166">
        <f>AI20*(I20*'Valores Base'!$M$4)</f>
        <v>302670</v>
      </c>
      <c r="AK20" s="166">
        <f t="shared" si="5"/>
        <v>2480212.5</v>
      </c>
      <c r="AL20" s="166">
        <f>AI20*(K20*'Valores Base'!$N$4)</f>
        <v>0</v>
      </c>
      <c r="AM20" s="165">
        <f>J20*(AI20*'Valores Base'!$L$4)</f>
        <v>0</v>
      </c>
      <c r="AN20" s="167">
        <f>'Valores Base'!$O$4*'T. Generadora'!S20</f>
        <v>0</v>
      </c>
      <c r="AO20" s="168">
        <f t="shared" si="6"/>
        <v>2900000</v>
      </c>
      <c r="AP20" s="169">
        <f t="shared" si="7"/>
        <v>43283.582089552241</v>
      </c>
      <c r="AQ20" s="170"/>
      <c r="AR20" s="171">
        <f t="shared" si="8"/>
        <v>0</v>
      </c>
      <c r="AS20" s="172">
        <f t="shared" si="9"/>
        <v>0</v>
      </c>
      <c r="AT20" s="173">
        <f t="shared" si="10"/>
        <v>2900000</v>
      </c>
      <c r="AU20" s="174">
        <f t="shared" si="11"/>
        <v>43283.582089552241</v>
      </c>
      <c r="AV20" s="152" t="str">
        <f>+'Control Ventas'!D25</f>
        <v>X Vender</v>
      </c>
      <c r="AW20" s="175"/>
    </row>
    <row r="21" spans="1:49" ht="14.25" customHeight="1" x14ac:dyDescent="0.35">
      <c r="A21" s="148">
        <v>19</v>
      </c>
      <c r="B21" s="149">
        <v>403</v>
      </c>
      <c r="C21" s="150">
        <v>1</v>
      </c>
      <c r="D21" s="151" t="s">
        <v>114</v>
      </c>
      <c r="E21" s="152">
        <v>4</v>
      </c>
      <c r="F21" s="151">
        <v>3</v>
      </c>
      <c r="G21" s="153" t="str">
        <f>VLOOKUP($F21,'Valores Base'!$B$8:$S$23,2)</f>
        <v>3 M</v>
      </c>
      <c r="H21" s="153">
        <f>VLOOKUP($F21,'Valores Base'!$B$8:$S$23,5)</f>
        <v>57</v>
      </c>
      <c r="I21" s="154">
        <f>VLOOKUP($F21,'Valores Base'!$B$8:$S$23,6)</f>
        <v>7</v>
      </c>
      <c r="J21" s="155">
        <f>VLOOKUP($F21,'Valores Base'!$B$8:$S$23,8)</f>
        <v>0</v>
      </c>
      <c r="K21" s="155">
        <f>VLOOKUP($F21,'Valores Base'!$B$8:$S$23,7)</f>
        <v>0</v>
      </c>
      <c r="L21" s="156">
        <f t="shared" si="0"/>
        <v>64</v>
      </c>
      <c r="M21" s="157">
        <f>VLOOKUP($F21,'Valores Base'!$B$8:$S$23,10)</f>
        <v>2</v>
      </c>
      <c r="N21" s="158">
        <f>VLOOKUP($F21,'Valores Base'!$B$8:$S$23,11)</f>
        <v>2</v>
      </c>
      <c r="O21" s="158">
        <f>VLOOKUP($F21,'Valores Base'!$B$8:$S$23,12)</f>
        <v>0</v>
      </c>
      <c r="P21" s="158">
        <f>VLOOKUP($F21,'Valores Base'!$B$8:$S$23,13)</f>
        <v>0</v>
      </c>
      <c r="Q21" s="157"/>
      <c r="R21" s="157">
        <f>VLOOKUP($F21,'Valores Base'!$B$8:$S$23,15)</f>
        <v>1</v>
      </c>
      <c r="S21" s="157">
        <f>VLOOKUP($F21,'Valores Base'!$B$8:$S$23,16)</f>
        <v>0</v>
      </c>
      <c r="T21" s="157">
        <f t="shared" si="1"/>
        <v>1</v>
      </c>
      <c r="U21" s="159"/>
      <c r="V21" s="152"/>
      <c r="W21" s="151"/>
      <c r="X21" s="151"/>
      <c r="Y21" s="151"/>
      <c r="Z21" s="151"/>
      <c r="AA21" s="160"/>
      <c r="AB21" s="161"/>
      <c r="AC21" s="161"/>
      <c r="AD21" s="161"/>
      <c r="AE21" s="162">
        <f t="shared" si="2"/>
        <v>0</v>
      </c>
      <c r="AF21" s="163">
        <f t="shared" si="3"/>
        <v>0</v>
      </c>
      <c r="AG21" s="164">
        <f>+'Valores Base'!$J$3*('T. Generadora'!E21)</f>
        <v>0.04</v>
      </c>
      <c r="AH21" s="165">
        <f t="shared" si="4"/>
        <v>107559.36</v>
      </c>
      <c r="AI21" s="166">
        <f>VLOOKUP($F21,'Valores Base'!$B$8:$S$23,4)</f>
        <v>42480</v>
      </c>
      <c r="AJ21" s="166">
        <f>AI21*(I21*'Valores Base'!$M$4)</f>
        <v>267624</v>
      </c>
      <c r="AK21" s="166">
        <f t="shared" si="5"/>
        <v>2421360</v>
      </c>
      <c r="AL21" s="166">
        <f>AI21*(K21*'Valores Base'!$N$4)</f>
        <v>0</v>
      </c>
      <c r="AM21" s="165">
        <f>J21*(AI21*'Valores Base'!$L$4)</f>
        <v>0</v>
      </c>
      <c r="AN21" s="167">
        <f>'Valores Base'!$O$4*'T. Generadora'!S21</f>
        <v>0</v>
      </c>
      <c r="AO21" s="168">
        <f t="shared" si="6"/>
        <v>2800000</v>
      </c>
      <c r="AP21" s="169">
        <f t="shared" si="7"/>
        <v>43750</v>
      </c>
      <c r="AQ21" s="170"/>
      <c r="AR21" s="171">
        <f t="shared" si="8"/>
        <v>0</v>
      </c>
      <c r="AS21" s="172">
        <f t="shared" si="9"/>
        <v>0</v>
      </c>
      <c r="AT21" s="173">
        <f t="shared" si="10"/>
        <v>2800000</v>
      </c>
      <c r="AU21" s="174">
        <f t="shared" si="11"/>
        <v>43750</v>
      </c>
      <c r="AV21" s="152" t="str">
        <f>+'Control Ventas'!D26</f>
        <v>X Vender</v>
      </c>
      <c r="AW21" s="175"/>
    </row>
    <row r="22" spans="1:49" ht="14.25" customHeight="1" x14ac:dyDescent="0.35">
      <c r="A22" s="148">
        <v>20</v>
      </c>
      <c r="B22" s="149">
        <v>404</v>
      </c>
      <c r="C22" s="150">
        <v>1</v>
      </c>
      <c r="D22" s="151" t="s">
        <v>114</v>
      </c>
      <c r="E22" s="152">
        <v>4</v>
      </c>
      <c r="F22" s="151">
        <v>4</v>
      </c>
      <c r="G22" s="153" t="str">
        <f>VLOOKUP($F22,'Valores Base'!$B$8:$S$23,2)</f>
        <v>4 M</v>
      </c>
      <c r="H22" s="153">
        <f>VLOOKUP($F22,'Valores Base'!$B$8:$S$23,5)</f>
        <v>59</v>
      </c>
      <c r="I22" s="154">
        <f>VLOOKUP($F22,'Valores Base'!$B$8:$S$23,6)</f>
        <v>13</v>
      </c>
      <c r="J22" s="155">
        <f>VLOOKUP($F22,'Valores Base'!$B$8:$S$23,8)</f>
        <v>0</v>
      </c>
      <c r="K22" s="155">
        <f>VLOOKUP($F22,'Valores Base'!$B$8:$S$23,7)</f>
        <v>0</v>
      </c>
      <c r="L22" s="156">
        <f t="shared" si="0"/>
        <v>72</v>
      </c>
      <c r="M22" s="157">
        <f>VLOOKUP($F22,'Valores Base'!$B$8:$S$23,10)</f>
        <v>2</v>
      </c>
      <c r="N22" s="158">
        <f>VLOOKUP($F22,'Valores Base'!$B$8:$S$23,11)</f>
        <v>2</v>
      </c>
      <c r="O22" s="158">
        <f>VLOOKUP($F22,'Valores Base'!$B$8:$S$23,12)</f>
        <v>0</v>
      </c>
      <c r="P22" s="158">
        <f>VLOOKUP($F22,'Valores Base'!$B$8:$S$23,13)</f>
        <v>0</v>
      </c>
      <c r="Q22" s="157"/>
      <c r="R22" s="157">
        <f>VLOOKUP($F22,'Valores Base'!$B$8:$S$23,15)</f>
        <v>2</v>
      </c>
      <c r="S22" s="157">
        <f>VLOOKUP($F22,'Valores Base'!$B$8:$S$23,16)</f>
        <v>0</v>
      </c>
      <c r="T22" s="157">
        <f t="shared" si="1"/>
        <v>2</v>
      </c>
      <c r="U22" s="159"/>
      <c r="V22" s="152"/>
      <c r="W22" s="151"/>
      <c r="X22" s="151"/>
      <c r="Y22" s="151"/>
      <c r="Z22" s="151"/>
      <c r="AA22" s="160"/>
      <c r="AB22" s="161"/>
      <c r="AC22" s="161"/>
      <c r="AD22" s="161"/>
      <c r="AE22" s="162">
        <f t="shared" si="2"/>
        <v>0</v>
      </c>
      <c r="AF22" s="163">
        <f t="shared" si="3"/>
        <v>0</v>
      </c>
      <c r="AG22" s="164">
        <f>+'Valores Base'!$J$3*('T. Generadora'!E22)</f>
        <v>0.04</v>
      </c>
      <c r="AH22" s="165">
        <f t="shared" si="4"/>
        <v>116379.27</v>
      </c>
      <c r="AI22" s="166">
        <f>VLOOKUP($F22,'Valores Base'!$B$8:$S$23,4)</f>
        <v>41152.5</v>
      </c>
      <c r="AJ22" s="166">
        <f>AI22*(I22*'Valores Base'!$M$4)</f>
        <v>481484.25000000006</v>
      </c>
      <c r="AK22" s="166">
        <f t="shared" si="5"/>
        <v>2427997.5</v>
      </c>
      <c r="AL22" s="166">
        <f>AI22*(K22*'Valores Base'!$N$4)</f>
        <v>0</v>
      </c>
      <c r="AM22" s="165">
        <f>J22*(AI22*'Valores Base'!$L$4)</f>
        <v>0</v>
      </c>
      <c r="AN22" s="167">
        <f>'Valores Base'!$O$4*'T. Generadora'!S22</f>
        <v>0</v>
      </c>
      <c r="AO22" s="168">
        <f t="shared" si="6"/>
        <v>3030000</v>
      </c>
      <c r="AP22" s="169">
        <f t="shared" si="7"/>
        <v>42083.333333333336</v>
      </c>
      <c r="AQ22" s="170"/>
      <c r="AR22" s="171">
        <f t="shared" si="8"/>
        <v>0</v>
      </c>
      <c r="AS22" s="172">
        <f t="shared" si="9"/>
        <v>0</v>
      </c>
      <c r="AT22" s="173">
        <f t="shared" si="10"/>
        <v>3030000</v>
      </c>
      <c r="AU22" s="174">
        <f t="shared" si="11"/>
        <v>42083.333333333336</v>
      </c>
      <c r="AV22" s="152" t="str">
        <f>+'Control Ventas'!D27</f>
        <v>X Vender</v>
      </c>
      <c r="AW22" s="175"/>
    </row>
    <row r="23" spans="1:49" ht="14.25" customHeight="1" x14ac:dyDescent="0.35">
      <c r="A23" s="148">
        <v>21</v>
      </c>
      <c r="B23" s="149">
        <v>405</v>
      </c>
      <c r="C23" s="150">
        <v>1</v>
      </c>
      <c r="D23" s="151" t="s">
        <v>114</v>
      </c>
      <c r="E23" s="152">
        <v>4</v>
      </c>
      <c r="F23" s="151">
        <v>5</v>
      </c>
      <c r="G23" s="153" t="str">
        <f>VLOOKUP($F23,'Valores Base'!$B$8:$S$23,2)</f>
        <v>5 M</v>
      </c>
      <c r="H23" s="153">
        <f>VLOOKUP($F23,'Valores Base'!$B$8:$S$23,5)</f>
        <v>56</v>
      </c>
      <c r="I23" s="155">
        <f>VLOOKUP($F23,'Valores Base'!$B$8:$S$23,6)</f>
        <v>12</v>
      </c>
      <c r="J23" s="155">
        <f>VLOOKUP($F23,'Valores Base'!$B$8:$S$23,8)</f>
        <v>0</v>
      </c>
      <c r="K23" s="155">
        <f>VLOOKUP($F23,'Valores Base'!$B$8:$S$23,7)</f>
        <v>0</v>
      </c>
      <c r="L23" s="156">
        <f t="shared" si="0"/>
        <v>68</v>
      </c>
      <c r="M23" s="157">
        <f>VLOOKUP($F23,'Valores Base'!$B$8:$S$23,10)</f>
        <v>2</v>
      </c>
      <c r="N23" s="158">
        <f>VLOOKUP($F23,'Valores Base'!$B$8:$S$23,11)</f>
        <v>2</v>
      </c>
      <c r="O23" s="158">
        <f>VLOOKUP($F23,'Valores Base'!$B$8:$S$23,12)</f>
        <v>0</v>
      </c>
      <c r="P23" s="158">
        <f>VLOOKUP($F23,'Valores Base'!$B$8:$S$23,13)</f>
        <v>0</v>
      </c>
      <c r="Q23" s="157"/>
      <c r="R23" s="157">
        <f>VLOOKUP($F23,'Valores Base'!$B$8:$S$23,15)</f>
        <v>1</v>
      </c>
      <c r="S23" s="157">
        <f>VLOOKUP($F23,'Valores Base'!$B$8:$S$23,16)</f>
        <v>0</v>
      </c>
      <c r="T23" s="157">
        <f t="shared" si="1"/>
        <v>1</v>
      </c>
      <c r="U23" s="159"/>
      <c r="V23" s="152"/>
      <c r="W23" s="151"/>
      <c r="X23" s="151"/>
      <c r="Y23" s="151"/>
      <c r="Z23" s="151"/>
      <c r="AA23" s="160"/>
      <c r="AB23" s="161"/>
      <c r="AC23" s="161"/>
      <c r="AD23" s="161"/>
      <c r="AE23" s="162">
        <f t="shared" si="2"/>
        <v>0</v>
      </c>
      <c r="AF23" s="163">
        <f t="shared" si="3"/>
        <v>0</v>
      </c>
      <c r="AG23" s="164">
        <f>+'Valores Base'!$J$3*('T. Generadora'!E23)</f>
        <v>0.04</v>
      </c>
      <c r="AH23" s="165">
        <f t="shared" si="4"/>
        <v>112324.2</v>
      </c>
      <c r="AI23" s="166">
        <f>VLOOKUP($F23,'Valores Base'!$B$8:$S$23,4)</f>
        <v>42037.5</v>
      </c>
      <c r="AJ23" s="166">
        <f>AI23*(I23*'Valores Base'!$M$4)</f>
        <v>454005.00000000006</v>
      </c>
      <c r="AK23" s="166">
        <f t="shared" si="5"/>
        <v>2354100</v>
      </c>
      <c r="AL23" s="166">
        <f>AI23*(K23*'Valores Base'!$N$4)</f>
        <v>0</v>
      </c>
      <c r="AM23" s="165">
        <f>J23*(AI23*'Valores Base'!$L$4)</f>
        <v>0</v>
      </c>
      <c r="AN23" s="167">
        <f>'Valores Base'!$O$4*'T. Generadora'!S23</f>
        <v>0</v>
      </c>
      <c r="AO23" s="168">
        <f t="shared" si="6"/>
        <v>2930000</v>
      </c>
      <c r="AP23" s="169">
        <f t="shared" si="7"/>
        <v>43088.23529411765</v>
      </c>
      <c r="AQ23" s="170"/>
      <c r="AR23" s="171">
        <f t="shared" si="8"/>
        <v>0</v>
      </c>
      <c r="AS23" s="172">
        <f t="shared" si="9"/>
        <v>0</v>
      </c>
      <c r="AT23" s="173">
        <f t="shared" si="10"/>
        <v>2930000</v>
      </c>
      <c r="AU23" s="174">
        <f t="shared" si="11"/>
        <v>43088.23529411765</v>
      </c>
      <c r="AV23" s="152" t="str">
        <f>+'Control Ventas'!D28</f>
        <v>X Vender</v>
      </c>
      <c r="AW23" s="175"/>
    </row>
    <row r="24" spans="1:49" ht="14.25" customHeight="1" x14ac:dyDescent="0.35">
      <c r="A24" s="148">
        <v>22</v>
      </c>
      <c r="B24" s="149">
        <v>406</v>
      </c>
      <c r="C24" s="150">
        <v>1</v>
      </c>
      <c r="D24" s="151" t="s">
        <v>114</v>
      </c>
      <c r="E24" s="152">
        <v>4</v>
      </c>
      <c r="F24" s="151">
        <v>6</v>
      </c>
      <c r="G24" s="153" t="str">
        <f>VLOOKUP($F24,'Valores Base'!$B$8:$S$23,2)</f>
        <v>6 M</v>
      </c>
      <c r="H24" s="153">
        <f>VLOOKUP($F24,'Valores Base'!$B$8:$S$23,5)</f>
        <v>52</v>
      </c>
      <c r="I24" s="155">
        <f>VLOOKUP($F24,'Valores Base'!$B$8:$S$23,6)</f>
        <v>7</v>
      </c>
      <c r="J24" s="155">
        <f>VLOOKUP($F24,'Valores Base'!$B$8:$S$23,8)</f>
        <v>0</v>
      </c>
      <c r="K24" s="155">
        <f>VLOOKUP($F24,'Valores Base'!$B$8:$S$23,7)</f>
        <v>0</v>
      </c>
      <c r="L24" s="156">
        <f t="shared" si="0"/>
        <v>59</v>
      </c>
      <c r="M24" s="157">
        <f>VLOOKUP($F24,'Valores Base'!$B$8:$S$23,10)</f>
        <v>2</v>
      </c>
      <c r="N24" s="158">
        <f>VLOOKUP($F24,'Valores Base'!$B$8:$S$23,11)</f>
        <v>2</v>
      </c>
      <c r="O24" s="158">
        <f>VLOOKUP($F24,'Valores Base'!$B$8:$S$23,12)</f>
        <v>0</v>
      </c>
      <c r="P24" s="158">
        <f>VLOOKUP($F24,'Valores Base'!$B$8:$S$23,13)</f>
        <v>0</v>
      </c>
      <c r="Q24" s="157"/>
      <c r="R24" s="157">
        <f>VLOOKUP($F24,'Valores Base'!$B$8:$S$23,15)</f>
        <v>1</v>
      </c>
      <c r="S24" s="157">
        <f>VLOOKUP($F24,'Valores Base'!$B$8:$S$23,16)</f>
        <v>0</v>
      </c>
      <c r="T24" s="157">
        <f t="shared" si="1"/>
        <v>1</v>
      </c>
      <c r="U24" s="159"/>
      <c r="V24" s="152"/>
      <c r="W24" s="151"/>
      <c r="X24" s="151"/>
      <c r="Y24" s="151"/>
      <c r="Z24" s="151"/>
      <c r="AA24" s="160"/>
      <c r="AB24" s="161"/>
      <c r="AC24" s="161"/>
      <c r="AD24" s="161"/>
      <c r="AE24" s="162">
        <f t="shared" si="2"/>
        <v>0</v>
      </c>
      <c r="AF24" s="163">
        <f t="shared" si="3"/>
        <v>0</v>
      </c>
      <c r="AG24" s="164">
        <f>+'Valores Base'!$J$3*('T. Generadora'!E24)</f>
        <v>0.04</v>
      </c>
      <c r="AH24" s="165">
        <f t="shared" si="4"/>
        <v>102159.09</v>
      </c>
      <c r="AI24" s="166">
        <f>VLOOKUP($F24,'Valores Base'!$B$8:$S$23,4)</f>
        <v>43807.5</v>
      </c>
      <c r="AJ24" s="166">
        <f>AI24*(I24*'Valores Base'!$M$4)</f>
        <v>275987.25</v>
      </c>
      <c r="AK24" s="166">
        <f t="shared" si="5"/>
        <v>2277990</v>
      </c>
      <c r="AL24" s="166">
        <f>AI24*(K24*'Valores Base'!$N$4)</f>
        <v>0</v>
      </c>
      <c r="AM24" s="165">
        <f>J24*(AI24*'Valores Base'!$L$4)</f>
        <v>0</v>
      </c>
      <c r="AN24" s="167">
        <f>'Valores Base'!$O$4*'T. Generadora'!S24</f>
        <v>0</v>
      </c>
      <c r="AO24" s="168">
        <f t="shared" si="6"/>
        <v>2660000</v>
      </c>
      <c r="AP24" s="169">
        <f t="shared" si="7"/>
        <v>45084.745762711864</v>
      </c>
      <c r="AQ24" s="170"/>
      <c r="AR24" s="171">
        <f t="shared" si="8"/>
        <v>0</v>
      </c>
      <c r="AS24" s="172">
        <f t="shared" si="9"/>
        <v>0</v>
      </c>
      <c r="AT24" s="173">
        <f t="shared" si="10"/>
        <v>2660000</v>
      </c>
      <c r="AU24" s="174">
        <f t="shared" si="11"/>
        <v>45084.745762711864</v>
      </c>
      <c r="AV24" s="152" t="str">
        <f>+'Control Ventas'!D29</f>
        <v>X Vender</v>
      </c>
      <c r="AW24" s="175"/>
    </row>
    <row r="25" spans="1:49" ht="14.25" customHeight="1" x14ac:dyDescent="0.35">
      <c r="A25" s="148">
        <v>23</v>
      </c>
      <c r="B25" s="149">
        <v>407</v>
      </c>
      <c r="C25" s="150">
        <v>1</v>
      </c>
      <c r="D25" s="151" t="s">
        <v>114</v>
      </c>
      <c r="E25" s="152">
        <v>4</v>
      </c>
      <c r="F25" s="151">
        <v>7</v>
      </c>
      <c r="G25" s="153" t="str">
        <f>VLOOKUP($F25,'Valores Base'!$B$8:$S$23,2)</f>
        <v>7 M</v>
      </c>
      <c r="H25" s="153">
        <f>VLOOKUP($F25,'Valores Base'!$B$8:$S$23,5)</f>
        <v>64</v>
      </c>
      <c r="I25" s="155">
        <f>VLOOKUP($F25,'Valores Base'!$B$8:$S$23,6)</f>
        <v>7</v>
      </c>
      <c r="J25" s="155">
        <f>VLOOKUP($F25,'Valores Base'!$B$8:$S$23,8)</f>
        <v>0</v>
      </c>
      <c r="K25" s="155">
        <f>VLOOKUP($F25,'Valores Base'!$B$8:$S$23,7)</f>
        <v>0</v>
      </c>
      <c r="L25" s="156">
        <f t="shared" si="0"/>
        <v>71</v>
      </c>
      <c r="M25" s="157">
        <f>VLOOKUP($F25,'Valores Base'!$B$8:$S$23,10)</f>
        <v>2</v>
      </c>
      <c r="N25" s="158">
        <f>VLOOKUP($F25,'Valores Base'!$B$8:$S$23,11)</f>
        <v>2</v>
      </c>
      <c r="O25" s="158">
        <f>VLOOKUP($F25,'Valores Base'!$B$8:$S$23,12)</f>
        <v>0</v>
      </c>
      <c r="P25" s="158">
        <f>VLOOKUP($F25,'Valores Base'!$B$8:$S$23,13)</f>
        <v>0</v>
      </c>
      <c r="Q25" s="157"/>
      <c r="R25" s="157">
        <f>VLOOKUP($F25,'Valores Base'!$B$8:$S$23,15)</f>
        <v>2</v>
      </c>
      <c r="S25" s="157">
        <f>VLOOKUP($F25,'Valores Base'!$B$8:$S$23,16)</f>
        <v>0</v>
      </c>
      <c r="T25" s="157">
        <f t="shared" si="1"/>
        <v>2</v>
      </c>
      <c r="U25" s="159"/>
      <c r="V25" s="152"/>
      <c r="W25" s="151"/>
      <c r="X25" s="151"/>
      <c r="Y25" s="151"/>
      <c r="Z25" s="151"/>
      <c r="AA25" s="160"/>
      <c r="AB25" s="161"/>
      <c r="AC25" s="161"/>
      <c r="AD25" s="161"/>
      <c r="AE25" s="162">
        <f t="shared" si="2"/>
        <v>0</v>
      </c>
      <c r="AF25" s="163">
        <f t="shared" si="3"/>
        <v>0</v>
      </c>
      <c r="AG25" s="164">
        <f>+'Valores Base'!$J$3*('T. Generadora'!E25)</f>
        <v>0.04</v>
      </c>
      <c r="AH25" s="165">
        <f t="shared" si="4"/>
        <v>115720.83</v>
      </c>
      <c r="AI25" s="166">
        <f>VLOOKUP($F25,'Valores Base'!$B$8:$S$23,4)</f>
        <v>41152.5</v>
      </c>
      <c r="AJ25" s="166">
        <f>AI25*(I25*'Valores Base'!$M$4)</f>
        <v>259260.75</v>
      </c>
      <c r="AK25" s="166">
        <f t="shared" si="5"/>
        <v>2633760</v>
      </c>
      <c r="AL25" s="166">
        <f>AI25*(K25*'Valores Base'!$N$4)</f>
        <v>0</v>
      </c>
      <c r="AM25" s="165">
        <f>J25*(AI25*'Valores Base'!$L$4)</f>
        <v>0</v>
      </c>
      <c r="AN25" s="167">
        <f>'Valores Base'!$O$4*'T. Generadora'!S25</f>
        <v>0</v>
      </c>
      <c r="AO25" s="168">
        <f t="shared" si="6"/>
        <v>3010000</v>
      </c>
      <c r="AP25" s="169">
        <f t="shared" si="7"/>
        <v>42394.366197183095</v>
      </c>
      <c r="AQ25" s="170"/>
      <c r="AR25" s="171">
        <f t="shared" si="8"/>
        <v>0</v>
      </c>
      <c r="AS25" s="172">
        <f t="shared" si="9"/>
        <v>0</v>
      </c>
      <c r="AT25" s="173">
        <f t="shared" si="10"/>
        <v>3010000</v>
      </c>
      <c r="AU25" s="174">
        <f t="shared" si="11"/>
        <v>42394.366197183095</v>
      </c>
      <c r="AV25" s="152" t="str">
        <f>+'Control Ventas'!D30</f>
        <v>X Vender</v>
      </c>
      <c r="AW25" s="175"/>
    </row>
    <row r="26" spans="1:49" ht="14.25" customHeight="1" x14ac:dyDescent="0.35">
      <c r="A26" s="148">
        <v>24</v>
      </c>
      <c r="B26" s="149">
        <v>408</v>
      </c>
      <c r="C26" s="150">
        <v>1</v>
      </c>
      <c r="D26" s="151" t="s">
        <v>114</v>
      </c>
      <c r="E26" s="152">
        <v>4</v>
      </c>
      <c r="F26" s="151">
        <v>8</v>
      </c>
      <c r="G26" s="153" t="str">
        <f>VLOOKUP($F26,'Valores Base'!$B$8:$S$23,2)</f>
        <v>8 M</v>
      </c>
      <c r="H26" s="153">
        <f>VLOOKUP($F26,'Valores Base'!$B$8:$S$23,5)</f>
        <v>34</v>
      </c>
      <c r="I26" s="155">
        <f>VLOOKUP($F26,'Valores Base'!$B$8:$S$23,6)</f>
        <v>3</v>
      </c>
      <c r="J26" s="155">
        <f>VLOOKUP($F26,'Valores Base'!$B$8:$S$23,8)</f>
        <v>0</v>
      </c>
      <c r="K26" s="155">
        <f>VLOOKUP($F26,'Valores Base'!$B$8:$S$23,7)</f>
        <v>0</v>
      </c>
      <c r="L26" s="156">
        <f t="shared" si="0"/>
        <v>37</v>
      </c>
      <c r="M26" s="157">
        <f>VLOOKUP($F26,'Valores Base'!$B$8:$S$23,10)</f>
        <v>1</v>
      </c>
      <c r="N26" s="158">
        <f>VLOOKUP($F26,'Valores Base'!$B$8:$S$23,11)</f>
        <v>1</v>
      </c>
      <c r="O26" s="158">
        <f>VLOOKUP($F26,'Valores Base'!$B$8:$S$23,12)</f>
        <v>0</v>
      </c>
      <c r="P26" s="158">
        <f>VLOOKUP($F26,'Valores Base'!$B$8:$S$23,13)</f>
        <v>0</v>
      </c>
      <c r="Q26" s="157"/>
      <c r="R26" s="157">
        <f>VLOOKUP($F26,'Valores Base'!$B$8:$S$23,15)</f>
        <v>1</v>
      </c>
      <c r="S26" s="157">
        <f>VLOOKUP($F26,'Valores Base'!$B$8:$S$23,16)</f>
        <v>0</v>
      </c>
      <c r="T26" s="157">
        <f t="shared" si="1"/>
        <v>1</v>
      </c>
      <c r="U26" s="159"/>
      <c r="V26" s="152"/>
      <c r="W26" s="151"/>
      <c r="X26" s="151"/>
      <c r="Y26" s="151"/>
      <c r="Z26" s="151"/>
      <c r="AA26" s="160"/>
      <c r="AB26" s="161"/>
      <c r="AC26" s="161"/>
      <c r="AD26" s="161"/>
      <c r="AE26" s="162">
        <f t="shared" si="2"/>
        <v>0</v>
      </c>
      <c r="AF26" s="163">
        <f t="shared" si="3"/>
        <v>0</v>
      </c>
      <c r="AG26" s="164">
        <f>+'Valores Base'!$J$3*('T. Generadora'!E26)</f>
        <v>0.04</v>
      </c>
      <c r="AH26" s="165">
        <f t="shared" si="4"/>
        <v>69506.13</v>
      </c>
      <c r="AI26" s="166">
        <f>VLOOKUP($F26,'Valores Base'!$B$8:$S$23,4)</f>
        <v>47347.5</v>
      </c>
      <c r="AJ26" s="166">
        <f>AI26*(I26*'Valores Base'!$M$4)</f>
        <v>127838.25000000001</v>
      </c>
      <c r="AK26" s="166">
        <f t="shared" si="5"/>
        <v>1609815</v>
      </c>
      <c r="AL26" s="166">
        <f>AI26*(K26*'Valores Base'!$N$4)</f>
        <v>0</v>
      </c>
      <c r="AM26" s="165">
        <f>J26*(AI26*'Valores Base'!$L$4)</f>
        <v>0</v>
      </c>
      <c r="AN26" s="167">
        <f>'Valores Base'!$O$4*'T. Generadora'!S26</f>
        <v>0</v>
      </c>
      <c r="AO26" s="168">
        <f t="shared" si="6"/>
        <v>1810000</v>
      </c>
      <c r="AP26" s="169">
        <f t="shared" si="7"/>
        <v>48918.91891891892</v>
      </c>
      <c r="AQ26" s="170"/>
      <c r="AR26" s="171">
        <f t="shared" si="8"/>
        <v>0</v>
      </c>
      <c r="AS26" s="172">
        <f t="shared" si="9"/>
        <v>0</v>
      </c>
      <c r="AT26" s="173">
        <f t="shared" si="10"/>
        <v>1810000</v>
      </c>
      <c r="AU26" s="174">
        <f t="shared" si="11"/>
        <v>48918.91891891892</v>
      </c>
      <c r="AV26" s="152" t="str">
        <f>+'Control Ventas'!D31</f>
        <v>X Vender</v>
      </c>
      <c r="AW26" s="175"/>
    </row>
    <row r="27" spans="1:49" ht="14.25" customHeight="1" x14ac:dyDescent="0.35">
      <c r="A27" s="148">
        <v>25</v>
      </c>
      <c r="B27" s="149">
        <v>501</v>
      </c>
      <c r="C27" s="150">
        <v>1</v>
      </c>
      <c r="D27" s="151" t="s">
        <v>114</v>
      </c>
      <c r="E27" s="152">
        <v>5</v>
      </c>
      <c r="F27" s="151">
        <v>1</v>
      </c>
      <c r="G27" s="153" t="str">
        <f>VLOOKUP($F27,'Valores Base'!$B$8:$S$23,2)</f>
        <v>1 M</v>
      </c>
      <c r="H27" s="153">
        <f>VLOOKUP($F27,'Valores Base'!$B$8:$S$23,5)</f>
        <v>30</v>
      </c>
      <c r="I27" s="154">
        <f>VLOOKUP($F27,'Valores Base'!$B$8:$S$23,6)</f>
        <v>5</v>
      </c>
      <c r="J27" s="155">
        <f>VLOOKUP($F27,'Valores Base'!$B$8:$S$23,8)</f>
        <v>0</v>
      </c>
      <c r="K27" s="155">
        <f>VLOOKUP($F27,'Valores Base'!$B$8:$S$23,7)</f>
        <v>0</v>
      </c>
      <c r="L27" s="156">
        <f t="shared" si="0"/>
        <v>35</v>
      </c>
      <c r="M27" s="157">
        <f>VLOOKUP($F27,'Valores Base'!$B$8:$S$23,10)</f>
        <v>1</v>
      </c>
      <c r="N27" s="158">
        <f>VLOOKUP($F27,'Valores Base'!$B$8:$S$23,11)</f>
        <v>1</v>
      </c>
      <c r="O27" s="158">
        <f>VLOOKUP($F27,'Valores Base'!$B$8:$S$23,12)</f>
        <v>0</v>
      </c>
      <c r="P27" s="158">
        <f>VLOOKUP($F27,'Valores Base'!$B$8:$S$23,13)</f>
        <v>0</v>
      </c>
      <c r="Q27" s="157"/>
      <c r="R27" s="157">
        <f>VLOOKUP($F27,'Valores Base'!$B$8:$S$23,15)</f>
        <v>1</v>
      </c>
      <c r="S27" s="157">
        <f>VLOOKUP($F27,'Valores Base'!$B$8:$S$23,16)</f>
        <v>0</v>
      </c>
      <c r="T27" s="157">
        <f t="shared" si="1"/>
        <v>1</v>
      </c>
      <c r="U27" s="159"/>
      <c r="V27" s="152"/>
      <c r="W27" s="151"/>
      <c r="X27" s="151"/>
      <c r="Y27" s="151"/>
      <c r="Z27" s="151"/>
      <c r="AA27" s="160"/>
      <c r="AB27" s="161"/>
      <c r="AC27" s="161"/>
      <c r="AD27" s="161"/>
      <c r="AE27" s="162">
        <f t="shared" si="2"/>
        <v>0</v>
      </c>
      <c r="AF27" s="163">
        <f t="shared" si="3"/>
        <v>0</v>
      </c>
      <c r="AG27" s="164">
        <f>+'Valores Base'!$J$3*('T. Generadora'!E27)</f>
        <v>0.05</v>
      </c>
      <c r="AH27" s="165">
        <f t="shared" si="4"/>
        <v>81674.4375</v>
      </c>
      <c r="AI27" s="166">
        <f>VLOOKUP($F27,'Valores Base'!$B$8:$S$23,4)</f>
        <v>47347.5</v>
      </c>
      <c r="AJ27" s="166">
        <f>AI27*(I27*'Valores Base'!$M$4)</f>
        <v>213063.75</v>
      </c>
      <c r="AK27" s="166">
        <f t="shared" si="5"/>
        <v>1420425</v>
      </c>
      <c r="AL27" s="166">
        <f>AI27*(K27*'Valores Base'!$N$4)</f>
        <v>0</v>
      </c>
      <c r="AM27" s="165">
        <f>J27*(AI27*'Valores Base'!$L$4)</f>
        <v>0</v>
      </c>
      <c r="AN27" s="167">
        <f>'Valores Base'!$O$4*'T. Generadora'!S27</f>
        <v>0</v>
      </c>
      <c r="AO27" s="168">
        <f t="shared" si="6"/>
        <v>1720000</v>
      </c>
      <c r="AP27" s="169">
        <f t="shared" si="7"/>
        <v>49142.857142857145</v>
      </c>
      <c r="AQ27" s="170"/>
      <c r="AR27" s="171">
        <f t="shared" si="8"/>
        <v>0</v>
      </c>
      <c r="AS27" s="172">
        <f t="shared" si="9"/>
        <v>0</v>
      </c>
      <c r="AT27" s="173">
        <f t="shared" si="10"/>
        <v>1720000</v>
      </c>
      <c r="AU27" s="174">
        <f t="shared" si="11"/>
        <v>49142.857142857145</v>
      </c>
      <c r="AV27" s="152" t="str">
        <f>+'Control Ventas'!D35</f>
        <v>X Vender</v>
      </c>
      <c r="AW27" s="175"/>
    </row>
    <row r="28" spans="1:49" ht="14.25" customHeight="1" x14ac:dyDescent="0.35">
      <c r="A28" s="148">
        <v>26</v>
      </c>
      <c r="B28" s="149">
        <v>502</v>
      </c>
      <c r="C28" s="150">
        <v>1</v>
      </c>
      <c r="D28" s="151" t="s">
        <v>114</v>
      </c>
      <c r="E28" s="152">
        <v>5</v>
      </c>
      <c r="F28" s="151">
        <v>2</v>
      </c>
      <c r="G28" s="153" t="str">
        <f>VLOOKUP($F28,'Valores Base'!$B$8:$S$23,2)</f>
        <v>2 M</v>
      </c>
      <c r="H28" s="153">
        <f>VLOOKUP($F28,'Valores Base'!$B$8:$S$23,5)</f>
        <v>59</v>
      </c>
      <c r="I28" s="154">
        <f>VLOOKUP($F28,'Valores Base'!$B$8:$S$23,6)</f>
        <v>8</v>
      </c>
      <c r="J28" s="155">
        <f>VLOOKUP($F28,'Valores Base'!$B$8:$S$23,8)</f>
        <v>0</v>
      </c>
      <c r="K28" s="155">
        <f>VLOOKUP($F28,'Valores Base'!$B$8:$S$23,7)</f>
        <v>0</v>
      </c>
      <c r="L28" s="156">
        <f t="shared" si="0"/>
        <v>67</v>
      </c>
      <c r="M28" s="157">
        <f>VLOOKUP($F28,'Valores Base'!$B$8:$S$23,10)</f>
        <v>2</v>
      </c>
      <c r="N28" s="158">
        <f>VLOOKUP($F28,'Valores Base'!$B$8:$S$23,11)</f>
        <v>2</v>
      </c>
      <c r="O28" s="158">
        <f>VLOOKUP($F28,'Valores Base'!$B$8:$S$23,12)</f>
        <v>0</v>
      </c>
      <c r="P28" s="158">
        <f>VLOOKUP($F28,'Valores Base'!$B$8:$S$23,13)</f>
        <v>0</v>
      </c>
      <c r="Q28" s="157"/>
      <c r="R28" s="157">
        <f>VLOOKUP($F28,'Valores Base'!$B$8:$S$23,15)</f>
        <v>1</v>
      </c>
      <c r="S28" s="157">
        <f>VLOOKUP($F28,'Valores Base'!$B$8:$S$23,16)</f>
        <v>0</v>
      </c>
      <c r="T28" s="157">
        <f t="shared" si="1"/>
        <v>1</v>
      </c>
      <c r="U28" s="159"/>
      <c r="V28" s="152"/>
      <c r="W28" s="151"/>
      <c r="X28" s="151"/>
      <c r="Y28" s="151"/>
      <c r="Z28" s="151"/>
      <c r="AA28" s="160"/>
      <c r="AB28" s="161"/>
      <c r="AC28" s="161"/>
      <c r="AD28" s="161"/>
      <c r="AE28" s="162">
        <f t="shared" si="2"/>
        <v>0</v>
      </c>
      <c r="AF28" s="163">
        <f t="shared" si="3"/>
        <v>0</v>
      </c>
      <c r="AG28" s="164">
        <f>+'Valores Base'!$J$3*('T. Generadora'!E28)</f>
        <v>0.05</v>
      </c>
      <c r="AH28" s="165">
        <f t="shared" si="4"/>
        <v>139144.125</v>
      </c>
      <c r="AI28" s="166">
        <f>VLOOKUP($F28,'Valores Base'!$B$8:$S$23,4)</f>
        <v>42037.5</v>
      </c>
      <c r="AJ28" s="166">
        <f>AI28*(I28*'Valores Base'!$M$4)</f>
        <v>302670</v>
      </c>
      <c r="AK28" s="166">
        <f t="shared" si="5"/>
        <v>2480212.5</v>
      </c>
      <c r="AL28" s="166">
        <f>AI28*(K28*'Valores Base'!$N$4)</f>
        <v>0</v>
      </c>
      <c r="AM28" s="165">
        <f>J28*(AI28*'Valores Base'!$L$4)</f>
        <v>0</v>
      </c>
      <c r="AN28" s="167">
        <f>'Valores Base'!$O$4*'T. Generadora'!S28</f>
        <v>0</v>
      </c>
      <c r="AO28" s="168">
        <f t="shared" si="6"/>
        <v>2930000</v>
      </c>
      <c r="AP28" s="169">
        <f t="shared" si="7"/>
        <v>43731.343283582093</v>
      </c>
      <c r="AQ28" s="170"/>
      <c r="AR28" s="171">
        <f t="shared" si="8"/>
        <v>0</v>
      </c>
      <c r="AS28" s="172">
        <f t="shared" si="9"/>
        <v>0</v>
      </c>
      <c r="AT28" s="173">
        <f t="shared" si="10"/>
        <v>2930000</v>
      </c>
      <c r="AU28" s="174">
        <f t="shared" si="11"/>
        <v>43731.343283582093</v>
      </c>
      <c r="AV28" s="152" t="str">
        <f>+'Control Ventas'!D36</f>
        <v>X Vender</v>
      </c>
      <c r="AW28" s="175"/>
    </row>
    <row r="29" spans="1:49" ht="14.25" customHeight="1" x14ac:dyDescent="0.35">
      <c r="A29" s="148">
        <v>27</v>
      </c>
      <c r="B29" s="149">
        <v>503</v>
      </c>
      <c r="C29" s="150">
        <v>1</v>
      </c>
      <c r="D29" s="151" t="s">
        <v>114</v>
      </c>
      <c r="E29" s="152">
        <v>5</v>
      </c>
      <c r="F29" s="151">
        <v>3</v>
      </c>
      <c r="G29" s="153" t="str">
        <f>VLOOKUP($F29,'Valores Base'!$B$8:$S$23,2)</f>
        <v>3 M</v>
      </c>
      <c r="H29" s="153">
        <f>VLOOKUP($F29,'Valores Base'!$B$8:$S$23,5)</f>
        <v>57</v>
      </c>
      <c r="I29" s="154">
        <f>VLOOKUP($F29,'Valores Base'!$B$8:$S$23,6)</f>
        <v>7</v>
      </c>
      <c r="J29" s="155">
        <f>VLOOKUP($F29,'Valores Base'!$B$8:$S$23,8)</f>
        <v>0</v>
      </c>
      <c r="K29" s="155">
        <f>VLOOKUP($F29,'Valores Base'!$B$8:$S$23,7)</f>
        <v>0</v>
      </c>
      <c r="L29" s="156">
        <f t="shared" si="0"/>
        <v>64</v>
      </c>
      <c r="M29" s="157">
        <f>VLOOKUP($F29,'Valores Base'!$B$8:$S$23,10)</f>
        <v>2</v>
      </c>
      <c r="N29" s="158">
        <f>VLOOKUP($F29,'Valores Base'!$B$8:$S$23,11)</f>
        <v>2</v>
      </c>
      <c r="O29" s="158">
        <f>VLOOKUP($F29,'Valores Base'!$B$8:$S$23,12)</f>
        <v>0</v>
      </c>
      <c r="P29" s="158">
        <f>VLOOKUP($F29,'Valores Base'!$B$8:$S$23,13)</f>
        <v>0</v>
      </c>
      <c r="Q29" s="157"/>
      <c r="R29" s="157">
        <f>VLOOKUP($F29,'Valores Base'!$B$8:$S$23,15)</f>
        <v>1</v>
      </c>
      <c r="S29" s="157">
        <f>VLOOKUP($F29,'Valores Base'!$B$8:$S$23,16)</f>
        <v>0</v>
      </c>
      <c r="T29" s="157">
        <f t="shared" si="1"/>
        <v>1</v>
      </c>
      <c r="U29" s="159"/>
      <c r="V29" s="152"/>
      <c r="W29" s="151"/>
      <c r="X29" s="151"/>
      <c r="Y29" s="151"/>
      <c r="Z29" s="151"/>
      <c r="AA29" s="160"/>
      <c r="AB29" s="161"/>
      <c r="AC29" s="161"/>
      <c r="AD29" s="161"/>
      <c r="AE29" s="162">
        <f t="shared" si="2"/>
        <v>0</v>
      </c>
      <c r="AF29" s="163">
        <f t="shared" si="3"/>
        <v>0</v>
      </c>
      <c r="AG29" s="164">
        <f>+'Valores Base'!$J$3*('T. Generadora'!E29)</f>
        <v>0.05</v>
      </c>
      <c r="AH29" s="165">
        <f t="shared" si="4"/>
        <v>134449.20000000001</v>
      </c>
      <c r="AI29" s="166">
        <f>VLOOKUP($F29,'Valores Base'!$B$8:$S$23,4)</f>
        <v>42480</v>
      </c>
      <c r="AJ29" s="166">
        <f>AI29*(I29*'Valores Base'!$M$4)</f>
        <v>267624</v>
      </c>
      <c r="AK29" s="166">
        <f t="shared" si="5"/>
        <v>2421360</v>
      </c>
      <c r="AL29" s="166">
        <f>AI29*(K29*'Valores Base'!$N$4)</f>
        <v>0</v>
      </c>
      <c r="AM29" s="165">
        <f>J29*(AI29*'Valores Base'!$L$4)</f>
        <v>0</v>
      </c>
      <c r="AN29" s="167">
        <f>'Valores Base'!$O$4*'T. Generadora'!S29</f>
        <v>0</v>
      </c>
      <c r="AO29" s="168">
        <f t="shared" si="6"/>
        <v>2830000</v>
      </c>
      <c r="AP29" s="169">
        <f t="shared" si="7"/>
        <v>44218.75</v>
      </c>
      <c r="AQ29" s="170"/>
      <c r="AR29" s="171">
        <f t="shared" si="8"/>
        <v>0</v>
      </c>
      <c r="AS29" s="172">
        <f t="shared" si="9"/>
        <v>0</v>
      </c>
      <c r="AT29" s="173">
        <f t="shared" si="10"/>
        <v>2830000</v>
      </c>
      <c r="AU29" s="174">
        <f t="shared" si="11"/>
        <v>44218.75</v>
      </c>
      <c r="AV29" s="152" t="str">
        <f>+'Control Ventas'!D37</f>
        <v>X Vender</v>
      </c>
      <c r="AW29" s="175"/>
    </row>
    <row r="30" spans="1:49" ht="14.25" customHeight="1" x14ac:dyDescent="0.35">
      <c r="A30" s="148">
        <v>28</v>
      </c>
      <c r="B30" s="149">
        <v>504</v>
      </c>
      <c r="C30" s="150">
        <v>1</v>
      </c>
      <c r="D30" s="151" t="s">
        <v>114</v>
      </c>
      <c r="E30" s="152">
        <v>5</v>
      </c>
      <c r="F30" s="151">
        <v>4</v>
      </c>
      <c r="G30" s="153" t="str">
        <f>VLOOKUP($F30,'Valores Base'!$B$8:$S$23,2)</f>
        <v>4 M</v>
      </c>
      <c r="H30" s="153">
        <f>VLOOKUP($F30,'Valores Base'!$B$8:$S$23,5)</f>
        <v>59</v>
      </c>
      <c r="I30" s="154">
        <f>VLOOKUP($F30,'Valores Base'!$B$8:$S$23,6)</f>
        <v>13</v>
      </c>
      <c r="J30" s="155">
        <f>VLOOKUP($F30,'Valores Base'!$B$8:$S$23,8)</f>
        <v>0</v>
      </c>
      <c r="K30" s="155">
        <f>VLOOKUP($F30,'Valores Base'!$B$8:$S$23,7)</f>
        <v>0</v>
      </c>
      <c r="L30" s="156">
        <f t="shared" si="0"/>
        <v>72</v>
      </c>
      <c r="M30" s="157">
        <f>VLOOKUP($F30,'Valores Base'!$B$8:$S$23,10)</f>
        <v>2</v>
      </c>
      <c r="N30" s="158">
        <f>VLOOKUP($F30,'Valores Base'!$B$8:$S$23,11)</f>
        <v>2</v>
      </c>
      <c r="O30" s="158">
        <f>VLOOKUP($F30,'Valores Base'!$B$8:$S$23,12)</f>
        <v>0</v>
      </c>
      <c r="P30" s="158">
        <f>VLOOKUP($F30,'Valores Base'!$B$8:$S$23,13)</f>
        <v>0</v>
      </c>
      <c r="Q30" s="157"/>
      <c r="R30" s="157">
        <f>VLOOKUP($F30,'Valores Base'!$B$8:$S$23,15)</f>
        <v>2</v>
      </c>
      <c r="S30" s="157">
        <f>VLOOKUP($F30,'Valores Base'!$B$8:$S$23,16)</f>
        <v>0</v>
      </c>
      <c r="T30" s="157">
        <f t="shared" si="1"/>
        <v>2</v>
      </c>
      <c r="U30" s="159"/>
      <c r="V30" s="152"/>
      <c r="W30" s="151"/>
      <c r="X30" s="151"/>
      <c r="Y30" s="151"/>
      <c r="Z30" s="151"/>
      <c r="AA30" s="160"/>
      <c r="AB30" s="161"/>
      <c r="AC30" s="161"/>
      <c r="AD30" s="161"/>
      <c r="AE30" s="162">
        <f t="shared" si="2"/>
        <v>0</v>
      </c>
      <c r="AF30" s="163">
        <f t="shared" si="3"/>
        <v>0</v>
      </c>
      <c r="AG30" s="164">
        <f>+'Valores Base'!$J$3*('T. Generadora'!E30)</f>
        <v>0.05</v>
      </c>
      <c r="AH30" s="165">
        <f t="shared" si="4"/>
        <v>145474.08749999999</v>
      </c>
      <c r="AI30" s="166">
        <f>VLOOKUP($F30,'Valores Base'!$B$8:$S$23,4)</f>
        <v>41152.5</v>
      </c>
      <c r="AJ30" s="166">
        <f>AI30*(I30*'Valores Base'!$M$4)</f>
        <v>481484.25000000006</v>
      </c>
      <c r="AK30" s="166">
        <f t="shared" si="5"/>
        <v>2427997.5</v>
      </c>
      <c r="AL30" s="166">
        <f>AI30*(K30*'Valores Base'!$N$4)</f>
        <v>0</v>
      </c>
      <c r="AM30" s="165">
        <f>J30*(AI30*'Valores Base'!$L$4)</f>
        <v>0</v>
      </c>
      <c r="AN30" s="167">
        <f>'Valores Base'!$O$4*'T. Generadora'!S30</f>
        <v>0</v>
      </c>
      <c r="AO30" s="168">
        <f t="shared" si="6"/>
        <v>3060000</v>
      </c>
      <c r="AP30" s="169">
        <f t="shared" si="7"/>
        <v>42500</v>
      </c>
      <c r="AQ30" s="170"/>
      <c r="AR30" s="171">
        <f t="shared" si="8"/>
        <v>0</v>
      </c>
      <c r="AS30" s="172">
        <f t="shared" si="9"/>
        <v>0</v>
      </c>
      <c r="AT30" s="173">
        <f t="shared" si="10"/>
        <v>3060000</v>
      </c>
      <c r="AU30" s="174">
        <f t="shared" si="11"/>
        <v>42500</v>
      </c>
      <c r="AV30" s="152" t="str">
        <f>+'Control Ventas'!D38</f>
        <v>X Vender</v>
      </c>
      <c r="AW30" s="175"/>
    </row>
    <row r="31" spans="1:49" ht="14.25" customHeight="1" x14ac:dyDescent="0.35">
      <c r="A31" s="148">
        <v>29</v>
      </c>
      <c r="B31" s="149">
        <v>505</v>
      </c>
      <c r="C31" s="150">
        <v>1</v>
      </c>
      <c r="D31" s="151" t="s">
        <v>114</v>
      </c>
      <c r="E31" s="152">
        <v>5</v>
      </c>
      <c r="F31" s="151">
        <v>5</v>
      </c>
      <c r="G31" s="153" t="str">
        <f>VLOOKUP($F31,'Valores Base'!$B$8:$S$23,2)</f>
        <v>5 M</v>
      </c>
      <c r="H31" s="153">
        <f>VLOOKUP($F31,'Valores Base'!$B$8:$S$23,5)</f>
        <v>56</v>
      </c>
      <c r="I31" s="155">
        <f>VLOOKUP($F31,'Valores Base'!$B$8:$S$23,6)</f>
        <v>12</v>
      </c>
      <c r="J31" s="155">
        <f>VLOOKUP($F31,'Valores Base'!$B$8:$S$23,8)</f>
        <v>0</v>
      </c>
      <c r="K31" s="155">
        <f>VLOOKUP($F31,'Valores Base'!$B$8:$S$23,7)</f>
        <v>0</v>
      </c>
      <c r="L31" s="156">
        <f t="shared" si="0"/>
        <v>68</v>
      </c>
      <c r="M31" s="157">
        <f>VLOOKUP($F31,'Valores Base'!$B$8:$S$23,10)</f>
        <v>2</v>
      </c>
      <c r="N31" s="158">
        <f>VLOOKUP($F31,'Valores Base'!$B$8:$S$23,11)</f>
        <v>2</v>
      </c>
      <c r="O31" s="158">
        <f>VLOOKUP($F31,'Valores Base'!$B$8:$S$23,12)</f>
        <v>0</v>
      </c>
      <c r="P31" s="158">
        <f>VLOOKUP($F31,'Valores Base'!$B$8:$S$23,13)</f>
        <v>0</v>
      </c>
      <c r="Q31" s="157"/>
      <c r="R31" s="157">
        <f>VLOOKUP($F31,'Valores Base'!$B$8:$S$23,15)</f>
        <v>1</v>
      </c>
      <c r="S31" s="157">
        <f>VLOOKUP($F31,'Valores Base'!$B$8:$S$23,16)</f>
        <v>0</v>
      </c>
      <c r="T31" s="157">
        <f t="shared" si="1"/>
        <v>1</v>
      </c>
      <c r="U31" s="159"/>
      <c r="V31" s="152"/>
      <c r="W31" s="151"/>
      <c r="X31" s="151"/>
      <c r="Y31" s="151"/>
      <c r="Z31" s="151"/>
      <c r="AA31" s="160"/>
      <c r="AB31" s="161"/>
      <c r="AC31" s="161"/>
      <c r="AD31" s="161"/>
      <c r="AE31" s="162">
        <f t="shared" si="2"/>
        <v>0</v>
      </c>
      <c r="AF31" s="163">
        <f t="shared" si="3"/>
        <v>0</v>
      </c>
      <c r="AG31" s="164">
        <f>+'Valores Base'!$J$3*('T. Generadora'!E31)</f>
        <v>0.05</v>
      </c>
      <c r="AH31" s="165">
        <f t="shared" si="4"/>
        <v>140405.25</v>
      </c>
      <c r="AI31" s="166">
        <f>VLOOKUP($F31,'Valores Base'!$B$8:$S$23,4)</f>
        <v>42037.5</v>
      </c>
      <c r="AJ31" s="166">
        <f>AI31*(I31*'Valores Base'!$M$4)</f>
        <v>454005.00000000006</v>
      </c>
      <c r="AK31" s="166">
        <f t="shared" si="5"/>
        <v>2354100</v>
      </c>
      <c r="AL31" s="166">
        <f>AI31*(K31*'Valores Base'!$N$4)</f>
        <v>0</v>
      </c>
      <c r="AM31" s="165">
        <f>J31*(AI31*'Valores Base'!$L$4)</f>
        <v>0</v>
      </c>
      <c r="AN31" s="167">
        <f>'Valores Base'!$O$4*'T. Generadora'!S31</f>
        <v>0</v>
      </c>
      <c r="AO31" s="168">
        <f t="shared" si="6"/>
        <v>2950000</v>
      </c>
      <c r="AP31" s="169">
        <f t="shared" si="7"/>
        <v>43382.352941176468</v>
      </c>
      <c r="AQ31" s="170"/>
      <c r="AR31" s="171">
        <f t="shared" si="8"/>
        <v>0</v>
      </c>
      <c r="AS31" s="172">
        <f t="shared" si="9"/>
        <v>0</v>
      </c>
      <c r="AT31" s="173">
        <f t="shared" si="10"/>
        <v>2950000</v>
      </c>
      <c r="AU31" s="174">
        <f t="shared" si="11"/>
        <v>43382.352941176468</v>
      </c>
      <c r="AV31" s="152" t="str">
        <f>+'Control Ventas'!D39</f>
        <v>X Vender</v>
      </c>
      <c r="AW31" s="175"/>
    </row>
    <row r="32" spans="1:49" ht="14.25" customHeight="1" x14ac:dyDescent="0.35">
      <c r="A32" s="148">
        <v>30</v>
      </c>
      <c r="B32" s="149">
        <v>506</v>
      </c>
      <c r="C32" s="150">
        <v>1</v>
      </c>
      <c r="D32" s="151" t="s">
        <v>114</v>
      </c>
      <c r="E32" s="152">
        <v>5</v>
      </c>
      <c r="F32" s="151">
        <v>6</v>
      </c>
      <c r="G32" s="153" t="str">
        <f>VLOOKUP($F32,'Valores Base'!$B$8:$S$23,2)</f>
        <v>6 M</v>
      </c>
      <c r="H32" s="153">
        <f>VLOOKUP($F32,'Valores Base'!$B$8:$S$23,5)</f>
        <v>52</v>
      </c>
      <c r="I32" s="155">
        <f>VLOOKUP($F32,'Valores Base'!$B$8:$S$23,6)</f>
        <v>7</v>
      </c>
      <c r="J32" s="155">
        <f>VLOOKUP($F32,'Valores Base'!$B$8:$S$23,8)</f>
        <v>0</v>
      </c>
      <c r="K32" s="155">
        <f>VLOOKUP($F32,'Valores Base'!$B$8:$S$23,7)</f>
        <v>0</v>
      </c>
      <c r="L32" s="156">
        <f t="shared" si="0"/>
        <v>59</v>
      </c>
      <c r="M32" s="157">
        <f>VLOOKUP($F32,'Valores Base'!$B$8:$S$23,10)</f>
        <v>2</v>
      </c>
      <c r="N32" s="158">
        <f>VLOOKUP($F32,'Valores Base'!$B$8:$S$23,11)</f>
        <v>2</v>
      </c>
      <c r="O32" s="158">
        <f>VLOOKUP($F32,'Valores Base'!$B$8:$S$23,12)</f>
        <v>0</v>
      </c>
      <c r="P32" s="158">
        <f>VLOOKUP($F32,'Valores Base'!$B$8:$S$23,13)</f>
        <v>0</v>
      </c>
      <c r="Q32" s="157"/>
      <c r="R32" s="157">
        <f>VLOOKUP($F32,'Valores Base'!$B$8:$S$23,15)</f>
        <v>1</v>
      </c>
      <c r="S32" s="157">
        <f>VLOOKUP($F32,'Valores Base'!$B$8:$S$23,16)</f>
        <v>0</v>
      </c>
      <c r="T32" s="157">
        <f t="shared" si="1"/>
        <v>1</v>
      </c>
      <c r="U32" s="159"/>
      <c r="V32" s="152"/>
      <c r="W32" s="151"/>
      <c r="X32" s="151"/>
      <c r="Y32" s="151"/>
      <c r="Z32" s="151"/>
      <c r="AA32" s="160"/>
      <c r="AB32" s="161"/>
      <c r="AC32" s="161"/>
      <c r="AD32" s="161"/>
      <c r="AE32" s="162">
        <f t="shared" si="2"/>
        <v>0</v>
      </c>
      <c r="AF32" s="163">
        <f t="shared" si="3"/>
        <v>0</v>
      </c>
      <c r="AG32" s="164">
        <f>+'Valores Base'!$J$3*('T. Generadora'!E32)</f>
        <v>0.05</v>
      </c>
      <c r="AH32" s="165">
        <f t="shared" si="4"/>
        <v>127698.8625</v>
      </c>
      <c r="AI32" s="166">
        <f>VLOOKUP($F32,'Valores Base'!$B$8:$S$23,4)</f>
        <v>43807.5</v>
      </c>
      <c r="AJ32" s="166">
        <f>AI32*(I32*'Valores Base'!$M$4)</f>
        <v>275987.25</v>
      </c>
      <c r="AK32" s="166">
        <f t="shared" si="5"/>
        <v>2277990</v>
      </c>
      <c r="AL32" s="166">
        <f>AI32*(K32*'Valores Base'!$N$4)</f>
        <v>0</v>
      </c>
      <c r="AM32" s="165">
        <f>J32*(AI32*'Valores Base'!$L$4)</f>
        <v>0</v>
      </c>
      <c r="AN32" s="167">
        <f>'Valores Base'!$O$4*'T. Generadora'!S32</f>
        <v>0</v>
      </c>
      <c r="AO32" s="168">
        <f t="shared" si="6"/>
        <v>2690000</v>
      </c>
      <c r="AP32" s="169">
        <f t="shared" si="7"/>
        <v>45593.220338983054</v>
      </c>
      <c r="AQ32" s="170"/>
      <c r="AR32" s="171">
        <f t="shared" si="8"/>
        <v>0</v>
      </c>
      <c r="AS32" s="172">
        <f t="shared" si="9"/>
        <v>0</v>
      </c>
      <c r="AT32" s="173">
        <f t="shared" si="10"/>
        <v>2690000</v>
      </c>
      <c r="AU32" s="174">
        <f t="shared" si="11"/>
        <v>45593.220338983054</v>
      </c>
      <c r="AV32" s="152" t="str">
        <f>+'Control Ventas'!D40</f>
        <v>X Vender</v>
      </c>
      <c r="AW32" s="175"/>
    </row>
    <row r="33" spans="1:49" ht="14.25" customHeight="1" x14ac:dyDescent="0.35">
      <c r="A33" s="148">
        <v>31</v>
      </c>
      <c r="B33" s="149">
        <v>507</v>
      </c>
      <c r="C33" s="150">
        <v>1</v>
      </c>
      <c r="D33" s="151" t="s">
        <v>114</v>
      </c>
      <c r="E33" s="152">
        <v>5</v>
      </c>
      <c r="F33" s="151">
        <v>7</v>
      </c>
      <c r="G33" s="153" t="str">
        <f>VLOOKUP($F33,'Valores Base'!$B$8:$S$23,2)</f>
        <v>7 M</v>
      </c>
      <c r="H33" s="153">
        <f>VLOOKUP($F33,'Valores Base'!$B$8:$S$23,5)</f>
        <v>64</v>
      </c>
      <c r="I33" s="155">
        <f>VLOOKUP($F33,'Valores Base'!$B$8:$S$23,6)</f>
        <v>7</v>
      </c>
      <c r="J33" s="155">
        <f>VLOOKUP($F33,'Valores Base'!$B$8:$S$23,8)</f>
        <v>0</v>
      </c>
      <c r="K33" s="155">
        <f>VLOOKUP($F33,'Valores Base'!$B$8:$S$23,7)</f>
        <v>0</v>
      </c>
      <c r="L33" s="156">
        <f t="shared" si="0"/>
        <v>71</v>
      </c>
      <c r="M33" s="157">
        <f>VLOOKUP($F33,'Valores Base'!$B$8:$S$23,10)</f>
        <v>2</v>
      </c>
      <c r="N33" s="158">
        <f>VLOOKUP($F33,'Valores Base'!$B$8:$S$23,11)</f>
        <v>2</v>
      </c>
      <c r="O33" s="158">
        <f>VLOOKUP($F33,'Valores Base'!$B$8:$S$23,12)</f>
        <v>0</v>
      </c>
      <c r="P33" s="158">
        <f>VLOOKUP($F33,'Valores Base'!$B$8:$S$23,13)</f>
        <v>0</v>
      </c>
      <c r="Q33" s="157"/>
      <c r="R33" s="157">
        <f>VLOOKUP($F33,'Valores Base'!$B$8:$S$23,15)</f>
        <v>2</v>
      </c>
      <c r="S33" s="157">
        <f>VLOOKUP($F33,'Valores Base'!$B$8:$S$23,16)</f>
        <v>0</v>
      </c>
      <c r="T33" s="157">
        <f t="shared" si="1"/>
        <v>2</v>
      </c>
      <c r="U33" s="159"/>
      <c r="V33" s="152"/>
      <c r="W33" s="151"/>
      <c r="X33" s="151"/>
      <c r="Y33" s="151"/>
      <c r="Z33" s="151"/>
      <c r="AA33" s="160"/>
      <c r="AB33" s="161"/>
      <c r="AC33" s="161"/>
      <c r="AD33" s="161"/>
      <c r="AE33" s="162">
        <f t="shared" si="2"/>
        <v>0</v>
      </c>
      <c r="AF33" s="163">
        <f t="shared" si="3"/>
        <v>0</v>
      </c>
      <c r="AG33" s="164">
        <f>+'Valores Base'!$J$3*('T. Generadora'!E33)</f>
        <v>0.05</v>
      </c>
      <c r="AH33" s="165">
        <f t="shared" si="4"/>
        <v>144651.03750000001</v>
      </c>
      <c r="AI33" s="166">
        <f>VLOOKUP($F33,'Valores Base'!$B$8:$S$23,4)</f>
        <v>41152.5</v>
      </c>
      <c r="AJ33" s="166">
        <f>AI33*(I33*'Valores Base'!$M$4)</f>
        <v>259260.75</v>
      </c>
      <c r="AK33" s="166">
        <f t="shared" si="5"/>
        <v>2633760</v>
      </c>
      <c r="AL33" s="166">
        <f>AI33*(K33*'Valores Base'!$N$4)</f>
        <v>0</v>
      </c>
      <c r="AM33" s="165">
        <f>J33*(AI33*'Valores Base'!$L$4)</f>
        <v>0</v>
      </c>
      <c r="AN33" s="167">
        <f>'Valores Base'!$O$4*'T. Generadora'!S33</f>
        <v>0</v>
      </c>
      <c r="AO33" s="168">
        <f t="shared" si="6"/>
        <v>3040000</v>
      </c>
      <c r="AP33" s="169">
        <f t="shared" si="7"/>
        <v>42816.901408450707</v>
      </c>
      <c r="AQ33" s="170"/>
      <c r="AR33" s="171">
        <f t="shared" si="8"/>
        <v>0</v>
      </c>
      <c r="AS33" s="172">
        <f t="shared" si="9"/>
        <v>0</v>
      </c>
      <c r="AT33" s="173">
        <f t="shared" si="10"/>
        <v>3040000</v>
      </c>
      <c r="AU33" s="174">
        <f t="shared" si="11"/>
        <v>42816.901408450707</v>
      </c>
      <c r="AV33" s="152" t="str">
        <f>+'Control Ventas'!D41</f>
        <v>X Vender</v>
      </c>
      <c r="AW33" s="175"/>
    </row>
    <row r="34" spans="1:49" ht="14.25" customHeight="1" x14ac:dyDescent="0.35">
      <c r="A34" s="148">
        <v>32</v>
      </c>
      <c r="B34" s="149">
        <v>508</v>
      </c>
      <c r="C34" s="150">
        <v>1</v>
      </c>
      <c r="D34" s="151" t="s">
        <v>114</v>
      </c>
      <c r="E34" s="152">
        <v>5</v>
      </c>
      <c r="F34" s="151">
        <v>8</v>
      </c>
      <c r="G34" s="153" t="str">
        <f>VLOOKUP($F34,'Valores Base'!$B$8:$S$23,2)</f>
        <v>8 M</v>
      </c>
      <c r="H34" s="153">
        <f>VLOOKUP($F34,'Valores Base'!$B$8:$S$23,5)</f>
        <v>34</v>
      </c>
      <c r="I34" s="155">
        <f>VLOOKUP($F34,'Valores Base'!$B$8:$S$23,6)</f>
        <v>3</v>
      </c>
      <c r="J34" s="155">
        <f>VLOOKUP($F34,'Valores Base'!$B$8:$S$23,8)</f>
        <v>0</v>
      </c>
      <c r="K34" s="155">
        <f>VLOOKUP($F34,'Valores Base'!$B$8:$S$23,7)</f>
        <v>0</v>
      </c>
      <c r="L34" s="156">
        <f t="shared" si="0"/>
        <v>37</v>
      </c>
      <c r="M34" s="157">
        <f>VLOOKUP($F34,'Valores Base'!$B$8:$S$23,10)</f>
        <v>1</v>
      </c>
      <c r="N34" s="158">
        <f>VLOOKUP($F34,'Valores Base'!$B$8:$S$23,11)</f>
        <v>1</v>
      </c>
      <c r="O34" s="158">
        <f>VLOOKUP($F34,'Valores Base'!$B$8:$S$23,12)</f>
        <v>0</v>
      </c>
      <c r="P34" s="158">
        <f>VLOOKUP($F34,'Valores Base'!$B$8:$S$23,13)</f>
        <v>0</v>
      </c>
      <c r="Q34" s="157"/>
      <c r="R34" s="157">
        <f>VLOOKUP($F34,'Valores Base'!$B$8:$S$23,15)</f>
        <v>1</v>
      </c>
      <c r="S34" s="157">
        <f>VLOOKUP($F34,'Valores Base'!$B$8:$S$23,16)</f>
        <v>0</v>
      </c>
      <c r="T34" s="157">
        <f t="shared" si="1"/>
        <v>1</v>
      </c>
      <c r="U34" s="159"/>
      <c r="V34" s="152"/>
      <c r="W34" s="151"/>
      <c r="X34" s="151"/>
      <c r="Y34" s="151"/>
      <c r="Z34" s="151"/>
      <c r="AA34" s="160"/>
      <c r="AB34" s="161"/>
      <c r="AC34" s="161"/>
      <c r="AD34" s="161"/>
      <c r="AE34" s="162">
        <f t="shared" si="2"/>
        <v>0</v>
      </c>
      <c r="AF34" s="163">
        <f t="shared" si="3"/>
        <v>0</v>
      </c>
      <c r="AG34" s="164">
        <f>+'Valores Base'!$J$3*('T. Generadora'!E34)</f>
        <v>0.05</v>
      </c>
      <c r="AH34" s="165">
        <f t="shared" si="4"/>
        <v>86882.662500000006</v>
      </c>
      <c r="AI34" s="166">
        <f>VLOOKUP($F34,'Valores Base'!$B$8:$S$23,4)</f>
        <v>47347.5</v>
      </c>
      <c r="AJ34" s="166">
        <f>AI34*(I34*'Valores Base'!$M$4)</f>
        <v>127838.25000000001</v>
      </c>
      <c r="AK34" s="166">
        <f t="shared" si="5"/>
        <v>1609815</v>
      </c>
      <c r="AL34" s="166">
        <f>AI34*(K34*'Valores Base'!$N$4)</f>
        <v>0</v>
      </c>
      <c r="AM34" s="165">
        <f>J34*(AI34*'Valores Base'!$L$4)</f>
        <v>0</v>
      </c>
      <c r="AN34" s="167">
        <f>'Valores Base'!$O$4*'T. Generadora'!S34</f>
        <v>0</v>
      </c>
      <c r="AO34" s="168">
        <f t="shared" si="6"/>
        <v>1830000</v>
      </c>
      <c r="AP34" s="169">
        <f t="shared" si="7"/>
        <v>49459.45945945946</v>
      </c>
      <c r="AQ34" s="170"/>
      <c r="AR34" s="171">
        <f t="shared" si="8"/>
        <v>0</v>
      </c>
      <c r="AS34" s="172">
        <f t="shared" si="9"/>
        <v>0</v>
      </c>
      <c r="AT34" s="173">
        <f t="shared" si="10"/>
        <v>1830000</v>
      </c>
      <c r="AU34" s="174">
        <f t="shared" si="11"/>
        <v>49459.45945945946</v>
      </c>
      <c r="AV34" s="152" t="str">
        <f>+'Control Ventas'!D42</f>
        <v>X Vender</v>
      </c>
      <c r="AW34" s="175"/>
    </row>
    <row r="35" spans="1:49" ht="14.25" customHeight="1" x14ac:dyDescent="0.35">
      <c r="A35" s="148">
        <v>33</v>
      </c>
      <c r="B35" s="149">
        <v>601</v>
      </c>
      <c r="C35" s="150">
        <v>1</v>
      </c>
      <c r="D35" s="151" t="s">
        <v>114</v>
      </c>
      <c r="E35" s="152">
        <v>6</v>
      </c>
      <c r="F35" s="151">
        <v>1</v>
      </c>
      <c r="G35" s="153" t="str">
        <f>VLOOKUP($F35,'Valores Base'!$B$8:$S$23,2)</f>
        <v>1 M</v>
      </c>
      <c r="H35" s="153">
        <f>VLOOKUP($F35,'Valores Base'!$B$8:$S$23,5)</f>
        <v>30</v>
      </c>
      <c r="I35" s="154">
        <f>VLOOKUP($F35,'Valores Base'!$B$8:$S$23,6)</f>
        <v>5</v>
      </c>
      <c r="J35" s="155">
        <f>VLOOKUP($F35,'Valores Base'!$B$8:$S$23,8)</f>
        <v>0</v>
      </c>
      <c r="K35" s="155">
        <f>VLOOKUP($F35,'Valores Base'!$B$8:$S$23,7)</f>
        <v>0</v>
      </c>
      <c r="L35" s="156">
        <f t="shared" si="0"/>
        <v>35</v>
      </c>
      <c r="M35" s="157">
        <f>VLOOKUP($F35,'Valores Base'!$B$8:$S$23,10)</f>
        <v>1</v>
      </c>
      <c r="N35" s="158">
        <f>VLOOKUP($F35,'Valores Base'!$B$8:$S$23,11)</f>
        <v>1</v>
      </c>
      <c r="O35" s="158">
        <f>VLOOKUP($F35,'Valores Base'!$B$8:$S$23,12)</f>
        <v>0</v>
      </c>
      <c r="P35" s="158">
        <f>VLOOKUP($F35,'Valores Base'!$B$8:$S$23,13)</f>
        <v>0</v>
      </c>
      <c r="Q35" s="157"/>
      <c r="R35" s="157">
        <f>VLOOKUP($F35,'Valores Base'!$B$8:$S$23,15)</f>
        <v>1</v>
      </c>
      <c r="S35" s="157">
        <f>VLOOKUP($F35,'Valores Base'!$B$8:$S$23,16)</f>
        <v>0</v>
      </c>
      <c r="T35" s="157">
        <f t="shared" si="1"/>
        <v>1</v>
      </c>
      <c r="U35" s="159"/>
      <c r="V35" s="152"/>
      <c r="W35" s="151"/>
      <c r="X35" s="151"/>
      <c r="Y35" s="151"/>
      <c r="Z35" s="151"/>
      <c r="AA35" s="160"/>
      <c r="AB35" s="161"/>
      <c r="AC35" s="161"/>
      <c r="AD35" s="161"/>
      <c r="AE35" s="162">
        <f t="shared" si="2"/>
        <v>0</v>
      </c>
      <c r="AF35" s="163">
        <f t="shared" si="3"/>
        <v>0</v>
      </c>
      <c r="AG35" s="164">
        <f>+'Valores Base'!$J$3*('T. Generadora'!E35)</f>
        <v>0.06</v>
      </c>
      <c r="AH35" s="165">
        <f t="shared" si="4"/>
        <v>98009.324999999997</v>
      </c>
      <c r="AI35" s="166">
        <f>VLOOKUP($F35,'Valores Base'!$B$8:$S$23,4)</f>
        <v>47347.5</v>
      </c>
      <c r="AJ35" s="166">
        <f>AI35*(I35*'Valores Base'!$M$4)</f>
        <v>213063.75</v>
      </c>
      <c r="AK35" s="166">
        <f t="shared" si="5"/>
        <v>1420425</v>
      </c>
      <c r="AL35" s="166">
        <f>AI35*(K35*'Valores Base'!$N$4)</f>
        <v>0</v>
      </c>
      <c r="AM35" s="165">
        <f>J35*(AI35*'Valores Base'!$L$4)</f>
        <v>0</v>
      </c>
      <c r="AN35" s="167">
        <f>'Valores Base'!$O$4*'T. Generadora'!S35</f>
        <v>0</v>
      </c>
      <c r="AO35" s="168">
        <f t="shared" si="6"/>
        <v>1740000</v>
      </c>
      <c r="AP35" s="169">
        <f t="shared" si="7"/>
        <v>49714.285714285717</v>
      </c>
      <c r="AQ35" s="170"/>
      <c r="AR35" s="171">
        <f t="shared" si="8"/>
        <v>0</v>
      </c>
      <c r="AS35" s="172">
        <f t="shared" si="9"/>
        <v>0</v>
      </c>
      <c r="AT35" s="173">
        <f t="shared" si="10"/>
        <v>1740000</v>
      </c>
      <c r="AU35" s="174">
        <f t="shared" si="11"/>
        <v>49714.285714285717</v>
      </c>
      <c r="AV35" s="152" t="str">
        <f>+'Control Ventas'!D46</f>
        <v>X Vender</v>
      </c>
      <c r="AW35" s="175"/>
    </row>
    <row r="36" spans="1:49" ht="14.25" customHeight="1" x14ac:dyDescent="0.35">
      <c r="A36" s="148">
        <v>34</v>
      </c>
      <c r="B36" s="149">
        <v>602</v>
      </c>
      <c r="C36" s="150">
        <v>1</v>
      </c>
      <c r="D36" s="151" t="s">
        <v>114</v>
      </c>
      <c r="E36" s="152">
        <v>6</v>
      </c>
      <c r="F36" s="151">
        <v>2</v>
      </c>
      <c r="G36" s="153" t="str">
        <f>VLOOKUP($F36,'Valores Base'!$B$8:$S$23,2)</f>
        <v>2 M</v>
      </c>
      <c r="H36" s="153">
        <f>VLOOKUP($F36,'Valores Base'!$B$8:$S$23,5)</f>
        <v>59</v>
      </c>
      <c r="I36" s="154">
        <f>VLOOKUP($F36,'Valores Base'!$B$8:$S$23,6)</f>
        <v>8</v>
      </c>
      <c r="J36" s="155">
        <f>VLOOKUP($F36,'Valores Base'!$B$8:$S$23,8)</f>
        <v>0</v>
      </c>
      <c r="K36" s="155">
        <f>VLOOKUP($F36,'Valores Base'!$B$8:$S$23,7)</f>
        <v>0</v>
      </c>
      <c r="L36" s="156">
        <f t="shared" si="0"/>
        <v>67</v>
      </c>
      <c r="M36" s="157">
        <f>VLOOKUP($F36,'Valores Base'!$B$8:$S$23,10)</f>
        <v>2</v>
      </c>
      <c r="N36" s="158">
        <f>VLOOKUP($F36,'Valores Base'!$B$8:$S$23,11)</f>
        <v>2</v>
      </c>
      <c r="O36" s="158">
        <f>VLOOKUP($F36,'Valores Base'!$B$8:$S$23,12)</f>
        <v>0</v>
      </c>
      <c r="P36" s="158">
        <f>VLOOKUP($F36,'Valores Base'!$B$8:$S$23,13)</f>
        <v>0</v>
      </c>
      <c r="Q36" s="157"/>
      <c r="R36" s="157">
        <f>VLOOKUP($F36,'Valores Base'!$B$8:$S$23,15)</f>
        <v>1</v>
      </c>
      <c r="S36" s="157">
        <f>VLOOKUP($F36,'Valores Base'!$B$8:$S$23,16)</f>
        <v>0</v>
      </c>
      <c r="T36" s="157">
        <f t="shared" si="1"/>
        <v>1</v>
      </c>
      <c r="U36" s="159"/>
      <c r="V36" s="152"/>
      <c r="W36" s="151"/>
      <c r="X36" s="151"/>
      <c r="Y36" s="151"/>
      <c r="Z36" s="151"/>
      <c r="AA36" s="160"/>
      <c r="AB36" s="161"/>
      <c r="AC36" s="161"/>
      <c r="AD36" s="161"/>
      <c r="AE36" s="162">
        <f t="shared" si="2"/>
        <v>0</v>
      </c>
      <c r="AF36" s="163">
        <f t="shared" si="3"/>
        <v>0</v>
      </c>
      <c r="AG36" s="164">
        <f>+'Valores Base'!$J$3*('T. Generadora'!E36)</f>
        <v>0.06</v>
      </c>
      <c r="AH36" s="165">
        <f t="shared" si="4"/>
        <v>166972.94999999998</v>
      </c>
      <c r="AI36" s="166">
        <f>VLOOKUP($F36,'Valores Base'!$B$8:$S$23,4)</f>
        <v>42037.5</v>
      </c>
      <c r="AJ36" s="166">
        <f>AI36*(I36*'Valores Base'!$M$4)</f>
        <v>302670</v>
      </c>
      <c r="AK36" s="166">
        <f t="shared" si="5"/>
        <v>2480212.5</v>
      </c>
      <c r="AL36" s="166">
        <f>AI36*(K36*'Valores Base'!$N$4)</f>
        <v>0</v>
      </c>
      <c r="AM36" s="165">
        <f>J36*(AI36*'Valores Base'!$L$4)</f>
        <v>0</v>
      </c>
      <c r="AN36" s="167">
        <f>'Valores Base'!$O$4*'T. Generadora'!S36</f>
        <v>0</v>
      </c>
      <c r="AO36" s="168">
        <f t="shared" si="6"/>
        <v>2950000</v>
      </c>
      <c r="AP36" s="169">
        <f t="shared" si="7"/>
        <v>44029.850746268654</v>
      </c>
      <c r="AQ36" s="170"/>
      <c r="AR36" s="171">
        <f t="shared" si="8"/>
        <v>0</v>
      </c>
      <c r="AS36" s="172">
        <f t="shared" si="9"/>
        <v>0</v>
      </c>
      <c r="AT36" s="173">
        <f t="shared" si="10"/>
        <v>2950000</v>
      </c>
      <c r="AU36" s="174">
        <f t="shared" si="11"/>
        <v>44029.850746268654</v>
      </c>
      <c r="AV36" s="152" t="str">
        <f>+'Control Ventas'!D47</f>
        <v>X Vender</v>
      </c>
      <c r="AW36" s="175"/>
    </row>
    <row r="37" spans="1:49" ht="14.25" customHeight="1" x14ac:dyDescent="0.35">
      <c r="A37" s="148">
        <v>35</v>
      </c>
      <c r="B37" s="149">
        <v>603</v>
      </c>
      <c r="C37" s="150">
        <v>1</v>
      </c>
      <c r="D37" s="151" t="s">
        <v>114</v>
      </c>
      <c r="E37" s="152">
        <v>6</v>
      </c>
      <c r="F37" s="151">
        <v>3</v>
      </c>
      <c r="G37" s="153" t="str">
        <f>VLOOKUP($F37,'Valores Base'!$B$8:$S$23,2)</f>
        <v>3 M</v>
      </c>
      <c r="H37" s="153">
        <f>VLOOKUP($F37,'Valores Base'!$B$8:$S$23,5)</f>
        <v>57</v>
      </c>
      <c r="I37" s="154">
        <f>VLOOKUP($F37,'Valores Base'!$B$8:$S$23,6)</f>
        <v>7</v>
      </c>
      <c r="J37" s="155">
        <f>VLOOKUP($F37,'Valores Base'!$B$8:$S$23,8)</f>
        <v>0</v>
      </c>
      <c r="K37" s="155">
        <f>VLOOKUP($F37,'Valores Base'!$B$8:$S$23,7)</f>
        <v>0</v>
      </c>
      <c r="L37" s="156">
        <f t="shared" si="0"/>
        <v>64</v>
      </c>
      <c r="M37" s="157">
        <f>VLOOKUP($F37,'Valores Base'!$B$8:$S$23,10)</f>
        <v>2</v>
      </c>
      <c r="N37" s="158">
        <f>VLOOKUP($F37,'Valores Base'!$B$8:$S$23,11)</f>
        <v>2</v>
      </c>
      <c r="O37" s="158">
        <f>VLOOKUP($F37,'Valores Base'!$B$8:$S$23,12)</f>
        <v>0</v>
      </c>
      <c r="P37" s="158">
        <f>VLOOKUP($F37,'Valores Base'!$B$8:$S$23,13)</f>
        <v>0</v>
      </c>
      <c r="Q37" s="157"/>
      <c r="R37" s="157">
        <f>VLOOKUP($F37,'Valores Base'!$B$8:$S$23,15)</f>
        <v>1</v>
      </c>
      <c r="S37" s="157">
        <f>VLOOKUP($F37,'Valores Base'!$B$8:$S$23,16)</f>
        <v>0</v>
      </c>
      <c r="T37" s="157">
        <f t="shared" si="1"/>
        <v>1</v>
      </c>
      <c r="U37" s="159"/>
      <c r="V37" s="152"/>
      <c r="W37" s="151"/>
      <c r="X37" s="151"/>
      <c r="Y37" s="151"/>
      <c r="Z37" s="151"/>
      <c r="AA37" s="160"/>
      <c r="AB37" s="161"/>
      <c r="AC37" s="161"/>
      <c r="AD37" s="161"/>
      <c r="AE37" s="162">
        <f t="shared" si="2"/>
        <v>0</v>
      </c>
      <c r="AF37" s="163">
        <f t="shared" si="3"/>
        <v>0</v>
      </c>
      <c r="AG37" s="164">
        <f>+'Valores Base'!$J$3*('T. Generadora'!E37)</f>
        <v>0.06</v>
      </c>
      <c r="AH37" s="165">
        <f t="shared" si="4"/>
        <v>161339.04</v>
      </c>
      <c r="AI37" s="166">
        <f>VLOOKUP($F37,'Valores Base'!$B$8:$S$23,4)</f>
        <v>42480</v>
      </c>
      <c r="AJ37" s="166">
        <f>AI37*(I37*'Valores Base'!$M$4)</f>
        <v>267624</v>
      </c>
      <c r="AK37" s="166">
        <f t="shared" si="5"/>
        <v>2421360</v>
      </c>
      <c r="AL37" s="166">
        <f>AI37*(K37*'Valores Base'!$N$4)</f>
        <v>0</v>
      </c>
      <c r="AM37" s="165">
        <f>J37*(AI37*'Valores Base'!$L$4)</f>
        <v>0</v>
      </c>
      <c r="AN37" s="167">
        <f>'Valores Base'!$O$4*'T. Generadora'!S37</f>
        <v>0</v>
      </c>
      <c r="AO37" s="168">
        <f t="shared" si="6"/>
        <v>2860000</v>
      </c>
      <c r="AP37" s="169">
        <f t="shared" si="7"/>
        <v>44687.5</v>
      </c>
      <c r="AQ37" s="170"/>
      <c r="AR37" s="171">
        <f t="shared" si="8"/>
        <v>0</v>
      </c>
      <c r="AS37" s="172">
        <f t="shared" si="9"/>
        <v>0</v>
      </c>
      <c r="AT37" s="173">
        <f t="shared" si="10"/>
        <v>2860000</v>
      </c>
      <c r="AU37" s="174">
        <f t="shared" si="11"/>
        <v>44687.5</v>
      </c>
      <c r="AV37" s="152" t="str">
        <f>+'Control Ventas'!D48</f>
        <v>X Vender</v>
      </c>
      <c r="AW37" s="175"/>
    </row>
    <row r="38" spans="1:49" ht="14.25" customHeight="1" x14ac:dyDescent="0.35">
      <c r="A38" s="148">
        <v>36</v>
      </c>
      <c r="B38" s="149">
        <v>604</v>
      </c>
      <c r="C38" s="150">
        <v>1</v>
      </c>
      <c r="D38" s="151" t="s">
        <v>114</v>
      </c>
      <c r="E38" s="152">
        <v>6</v>
      </c>
      <c r="F38" s="151">
        <v>4</v>
      </c>
      <c r="G38" s="153" t="str">
        <f>VLOOKUP($F38,'Valores Base'!$B$8:$S$23,2)</f>
        <v>4 M</v>
      </c>
      <c r="H38" s="153">
        <f>VLOOKUP($F38,'Valores Base'!$B$8:$S$23,5)</f>
        <v>59</v>
      </c>
      <c r="I38" s="154">
        <f>VLOOKUP($F38,'Valores Base'!$B$8:$S$23,6)</f>
        <v>13</v>
      </c>
      <c r="J38" s="155">
        <f>VLOOKUP($F38,'Valores Base'!$B$8:$S$23,8)</f>
        <v>0</v>
      </c>
      <c r="K38" s="155">
        <f>VLOOKUP($F38,'Valores Base'!$B$8:$S$23,7)</f>
        <v>0</v>
      </c>
      <c r="L38" s="156">
        <f t="shared" si="0"/>
        <v>72</v>
      </c>
      <c r="M38" s="157">
        <f>VLOOKUP($F38,'Valores Base'!$B$8:$S$23,10)</f>
        <v>2</v>
      </c>
      <c r="N38" s="158">
        <f>VLOOKUP($F38,'Valores Base'!$B$8:$S$23,11)</f>
        <v>2</v>
      </c>
      <c r="O38" s="158">
        <f>VLOOKUP($F38,'Valores Base'!$B$8:$S$23,12)</f>
        <v>0</v>
      </c>
      <c r="P38" s="158">
        <f>VLOOKUP($F38,'Valores Base'!$B$8:$S$23,13)</f>
        <v>0</v>
      </c>
      <c r="Q38" s="157"/>
      <c r="R38" s="157">
        <f>VLOOKUP($F38,'Valores Base'!$B$8:$S$23,15)</f>
        <v>2</v>
      </c>
      <c r="S38" s="157">
        <f>VLOOKUP($F38,'Valores Base'!$B$8:$S$23,16)</f>
        <v>0</v>
      </c>
      <c r="T38" s="157">
        <f t="shared" si="1"/>
        <v>2</v>
      </c>
      <c r="U38" s="159"/>
      <c r="V38" s="152"/>
      <c r="W38" s="151"/>
      <c r="X38" s="151"/>
      <c r="Y38" s="151"/>
      <c r="Z38" s="151"/>
      <c r="AA38" s="160"/>
      <c r="AB38" s="161"/>
      <c r="AC38" s="161"/>
      <c r="AD38" s="161"/>
      <c r="AE38" s="162">
        <f t="shared" si="2"/>
        <v>0</v>
      </c>
      <c r="AF38" s="163">
        <f t="shared" si="3"/>
        <v>0</v>
      </c>
      <c r="AG38" s="164">
        <f>+'Valores Base'!$J$3*('T. Generadora'!E38)</f>
        <v>0.06</v>
      </c>
      <c r="AH38" s="165">
        <f t="shared" si="4"/>
        <v>174568.905</v>
      </c>
      <c r="AI38" s="166">
        <f>VLOOKUP($F38,'Valores Base'!$B$8:$S$23,4)</f>
        <v>41152.5</v>
      </c>
      <c r="AJ38" s="166">
        <f>AI38*(I38*'Valores Base'!$M$4)</f>
        <v>481484.25000000006</v>
      </c>
      <c r="AK38" s="166">
        <f t="shared" si="5"/>
        <v>2427997.5</v>
      </c>
      <c r="AL38" s="166">
        <f>AI38*(K38*'Valores Base'!$N$4)</f>
        <v>0</v>
      </c>
      <c r="AM38" s="165">
        <f>J38*(AI38*'Valores Base'!$L$4)</f>
        <v>0</v>
      </c>
      <c r="AN38" s="167">
        <f>'Valores Base'!$O$4*'T. Generadora'!S38</f>
        <v>0</v>
      </c>
      <c r="AO38" s="168">
        <f t="shared" si="6"/>
        <v>3090000</v>
      </c>
      <c r="AP38" s="169">
        <f t="shared" si="7"/>
        <v>42916.666666666664</v>
      </c>
      <c r="AQ38" s="170"/>
      <c r="AR38" s="171">
        <f t="shared" si="8"/>
        <v>0</v>
      </c>
      <c r="AS38" s="172">
        <f t="shared" si="9"/>
        <v>0</v>
      </c>
      <c r="AT38" s="173">
        <f t="shared" si="10"/>
        <v>3090000</v>
      </c>
      <c r="AU38" s="174">
        <f t="shared" si="11"/>
        <v>42916.666666666664</v>
      </c>
      <c r="AV38" s="152" t="str">
        <f>+'Control Ventas'!D49</f>
        <v>X Vender</v>
      </c>
      <c r="AW38" s="175"/>
    </row>
    <row r="39" spans="1:49" ht="14.25" customHeight="1" x14ac:dyDescent="0.35">
      <c r="A39" s="148">
        <v>37</v>
      </c>
      <c r="B39" s="149">
        <v>605</v>
      </c>
      <c r="C39" s="150">
        <v>1</v>
      </c>
      <c r="D39" s="151" t="s">
        <v>114</v>
      </c>
      <c r="E39" s="152">
        <v>6</v>
      </c>
      <c r="F39" s="151">
        <v>5</v>
      </c>
      <c r="G39" s="153" t="str">
        <f>VLOOKUP($F39,'Valores Base'!$B$8:$S$23,2)</f>
        <v>5 M</v>
      </c>
      <c r="H39" s="153">
        <f>VLOOKUP($F39,'Valores Base'!$B$8:$S$23,5)</f>
        <v>56</v>
      </c>
      <c r="I39" s="155">
        <f>VLOOKUP($F39,'Valores Base'!$B$8:$S$23,6)</f>
        <v>12</v>
      </c>
      <c r="J39" s="155">
        <f>VLOOKUP($F39,'Valores Base'!$B$8:$S$23,8)</f>
        <v>0</v>
      </c>
      <c r="K39" s="155">
        <f>VLOOKUP($F39,'Valores Base'!$B$8:$S$23,7)</f>
        <v>0</v>
      </c>
      <c r="L39" s="156">
        <f t="shared" si="0"/>
        <v>68</v>
      </c>
      <c r="M39" s="157">
        <f>VLOOKUP($F39,'Valores Base'!$B$8:$S$23,10)</f>
        <v>2</v>
      </c>
      <c r="N39" s="158">
        <f>VLOOKUP($F39,'Valores Base'!$B$8:$S$23,11)</f>
        <v>2</v>
      </c>
      <c r="O39" s="158">
        <f>VLOOKUP($F39,'Valores Base'!$B$8:$S$23,12)</f>
        <v>0</v>
      </c>
      <c r="P39" s="158">
        <f>VLOOKUP($F39,'Valores Base'!$B$8:$S$23,13)</f>
        <v>0</v>
      </c>
      <c r="Q39" s="157"/>
      <c r="R39" s="157">
        <f>VLOOKUP($F39,'Valores Base'!$B$8:$S$23,15)</f>
        <v>1</v>
      </c>
      <c r="S39" s="157">
        <f>VLOOKUP($F39,'Valores Base'!$B$8:$S$23,16)</f>
        <v>0</v>
      </c>
      <c r="T39" s="157">
        <f t="shared" si="1"/>
        <v>1</v>
      </c>
      <c r="U39" s="159"/>
      <c r="V39" s="152"/>
      <c r="W39" s="151"/>
      <c r="X39" s="151"/>
      <c r="Y39" s="151"/>
      <c r="Z39" s="151"/>
      <c r="AA39" s="160"/>
      <c r="AB39" s="161"/>
      <c r="AC39" s="161"/>
      <c r="AD39" s="161"/>
      <c r="AE39" s="162">
        <f t="shared" si="2"/>
        <v>0</v>
      </c>
      <c r="AF39" s="163">
        <f t="shared" si="3"/>
        <v>0</v>
      </c>
      <c r="AG39" s="164">
        <f>+'Valores Base'!$J$3*('T. Generadora'!E39)</f>
        <v>0.06</v>
      </c>
      <c r="AH39" s="165">
        <f t="shared" si="4"/>
        <v>168486.3</v>
      </c>
      <c r="AI39" s="166">
        <f>VLOOKUP($F39,'Valores Base'!$B$8:$S$23,4)</f>
        <v>42037.5</v>
      </c>
      <c r="AJ39" s="166">
        <f>AI39*(I39*'Valores Base'!$M$4)</f>
        <v>454005.00000000006</v>
      </c>
      <c r="AK39" s="166">
        <f t="shared" si="5"/>
        <v>2354100</v>
      </c>
      <c r="AL39" s="166">
        <f>AI39*(K39*'Valores Base'!$N$4)</f>
        <v>0</v>
      </c>
      <c r="AM39" s="165">
        <f>J39*(AI39*'Valores Base'!$L$4)</f>
        <v>0</v>
      </c>
      <c r="AN39" s="167">
        <f>'Valores Base'!$O$4*'T. Generadora'!S39</f>
        <v>0</v>
      </c>
      <c r="AO39" s="168">
        <f t="shared" si="6"/>
        <v>2980000</v>
      </c>
      <c r="AP39" s="169">
        <f t="shared" si="7"/>
        <v>43823.529411764706</v>
      </c>
      <c r="AQ39" s="170"/>
      <c r="AR39" s="171">
        <f t="shared" si="8"/>
        <v>0</v>
      </c>
      <c r="AS39" s="172">
        <f t="shared" si="9"/>
        <v>0</v>
      </c>
      <c r="AT39" s="173">
        <f t="shared" si="10"/>
        <v>2980000</v>
      </c>
      <c r="AU39" s="174">
        <f t="shared" si="11"/>
        <v>43823.529411764706</v>
      </c>
      <c r="AV39" s="152" t="str">
        <f>+'Control Ventas'!D50</f>
        <v>X Vender</v>
      </c>
      <c r="AW39" s="175"/>
    </row>
    <row r="40" spans="1:49" ht="14.25" customHeight="1" x14ac:dyDescent="0.35">
      <c r="A40" s="148">
        <v>38</v>
      </c>
      <c r="B40" s="149">
        <v>606</v>
      </c>
      <c r="C40" s="150">
        <v>1</v>
      </c>
      <c r="D40" s="151" t="s">
        <v>114</v>
      </c>
      <c r="E40" s="152">
        <v>6</v>
      </c>
      <c r="F40" s="151">
        <v>6</v>
      </c>
      <c r="G40" s="153" t="str">
        <f>VLOOKUP($F40,'Valores Base'!$B$8:$S$23,2)</f>
        <v>6 M</v>
      </c>
      <c r="H40" s="153">
        <f>VLOOKUP($F40,'Valores Base'!$B$8:$S$23,5)</f>
        <v>52</v>
      </c>
      <c r="I40" s="155">
        <f>VLOOKUP($F40,'Valores Base'!$B$8:$S$23,6)</f>
        <v>7</v>
      </c>
      <c r="J40" s="155">
        <f>VLOOKUP($F40,'Valores Base'!$B$8:$S$23,8)</f>
        <v>0</v>
      </c>
      <c r="K40" s="155">
        <f>VLOOKUP($F40,'Valores Base'!$B$8:$S$23,7)</f>
        <v>0</v>
      </c>
      <c r="L40" s="156">
        <f t="shared" si="0"/>
        <v>59</v>
      </c>
      <c r="M40" s="157">
        <f>VLOOKUP($F40,'Valores Base'!$B$8:$S$23,10)</f>
        <v>2</v>
      </c>
      <c r="N40" s="158">
        <f>VLOOKUP($F40,'Valores Base'!$B$8:$S$23,11)</f>
        <v>2</v>
      </c>
      <c r="O40" s="158">
        <f>VLOOKUP($F40,'Valores Base'!$B$8:$S$23,12)</f>
        <v>0</v>
      </c>
      <c r="P40" s="158">
        <f>VLOOKUP($F40,'Valores Base'!$B$8:$S$23,13)</f>
        <v>0</v>
      </c>
      <c r="Q40" s="157"/>
      <c r="R40" s="157">
        <f>VLOOKUP($F40,'Valores Base'!$B$8:$S$23,15)</f>
        <v>1</v>
      </c>
      <c r="S40" s="157">
        <f>VLOOKUP($F40,'Valores Base'!$B$8:$S$23,16)</f>
        <v>0</v>
      </c>
      <c r="T40" s="157">
        <f t="shared" si="1"/>
        <v>1</v>
      </c>
      <c r="U40" s="159"/>
      <c r="V40" s="152"/>
      <c r="W40" s="151"/>
      <c r="X40" s="151"/>
      <c r="Y40" s="151"/>
      <c r="Z40" s="151"/>
      <c r="AA40" s="160"/>
      <c r="AB40" s="161"/>
      <c r="AC40" s="161"/>
      <c r="AD40" s="161"/>
      <c r="AE40" s="162">
        <f t="shared" si="2"/>
        <v>0</v>
      </c>
      <c r="AF40" s="163">
        <f t="shared" si="3"/>
        <v>0</v>
      </c>
      <c r="AG40" s="164">
        <f>+'Valores Base'!$J$3*('T. Generadora'!E40)</f>
        <v>0.06</v>
      </c>
      <c r="AH40" s="165">
        <f t="shared" si="4"/>
        <v>153238.63499999998</v>
      </c>
      <c r="AI40" s="166">
        <f>VLOOKUP($F40,'Valores Base'!$B$8:$S$23,4)</f>
        <v>43807.5</v>
      </c>
      <c r="AJ40" s="166">
        <f>AI40*(I40*'Valores Base'!$M$4)</f>
        <v>275987.25</v>
      </c>
      <c r="AK40" s="166">
        <f t="shared" si="5"/>
        <v>2277990</v>
      </c>
      <c r="AL40" s="166">
        <f>AI40*(K40*'Valores Base'!$N$4)</f>
        <v>0</v>
      </c>
      <c r="AM40" s="165">
        <f>J40*(AI40*'Valores Base'!$L$4)</f>
        <v>0</v>
      </c>
      <c r="AN40" s="167">
        <f>'Valores Base'!$O$4*'T. Generadora'!S40</f>
        <v>0</v>
      </c>
      <c r="AO40" s="168">
        <f t="shared" si="6"/>
        <v>2710000</v>
      </c>
      <c r="AP40" s="169">
        <f t="shared" si="7"/>
        <v>45932.203389830509</v>
      </c>
      <c r="AQ40" s="170"/>
      <c r="AR40" s="171">
        <f t="shared" si="8"/>
        <v>0</v>
      </c>
      <c r="AS40" s="172">
        <f t="shared" si="9"/>
        <v>0</v>
      </c>
      <c r="AT40" s="173">
        <f t="shared" si="10"/>
        <v>2710000</v>
      </c>
      <c r="AU40" s="174">
        <f t="shared" si="11"/>
        <v>45932.203389830509</v>
      </c>
      <c r="AV40" s="152" t="str">
        <f>+'Control Ventas'!D51</f>
        <v>X Vender</v>
      </c>
      <c r="AW40" s="175"/>
    </row>
    <row r="41" spans="1:49" ht="14.25" customHeight="1" x14ac:dyDescent="0.35">
      <c r="A41" s="148">
        <v>39</v>
      </c>
      <c r="B41" s="149">
        <v>607</v>
      </c>
      <c r="C41" s="150">
        <v>1</v>
      </c>
      <c r="D41" s="151" t="s">
        <v>114</v>
      </c>
      <c r="E41" s="152">
        <v>6</v>
      </c>
      <c r="F41" s="151">
        <v>7</v>
      </c>
      <c r="G41" s="153" t="str">
        <f>VLOOKUP($F41,'Valores Base'!$B$8:$S$23,2)</f>
        <v>7 M</v>
      </c>
      <c r="H41" s="153">
        <f>VLOOKUP($F41,'Valores Base'!$B$8:$S$23,5)</f>
        <v>64</v>
      </c>
      <c r="I41" s="155">
        <f>VLOOKUP($F41,'Valores Base'!$B$8:$S$23,6)</f>
        <v>7</v>
      </c>
      <c r="J41" s="155">
        <f>VLOOKUP($F41,'Valores Base'!$B$8:$S$23,8)</f>
        <v>0</v>
      </c>
      <c r="K41" s="155">
        <f>VLOOKUP($F41,'Valores Base'!$B$8:$S$23,7)</f>
        <v>0</v>
      </c>
      <c r="L41" s="156">
        <f t="shared" si="0"/>
        <v>71</v>
      </c>
      <c r="M41" s="157">
        <f>VLOOKUP($F41,'Valores Base'!$B$8:$S$23,10)</f>
        <v>2</v>
      </c>
      <c r="N41" s="158">
        <f>VLOOKUP($F41,'Valores Base'!$B$8:$S$23,11)</f>
        <v>2</v>
      </c>
      <c r="O41" s="158">
        <f>VLOOKUP($F41,'Valores Base'!$B$8:$S$23,12)</f>
        <v>0</v>
      </c>
      <c r="P41" s="158">
        <f>VLOOKUP($F41,'Valores Base'!$B$8:$S$23,13)</f>
        <v>0</v>
      </c>
      <c r="Q41" s="157"/>
      <c r="R41" s="157">
        <f>VLOOKUP($F41,'Valores Base'!$B$8:$S$23,15)</f>
        <v>2</v>
      </c>
      <c r="S41" s="157">
        <f>VLOOKUP($F41,'Valores Base'!$B$8:$S$23,16)</f>
        <v>0</v>
      </c>
      <c r="T41" s="157">
        <f t="shared" si="1"/>
        <v>2</v>
      </c>
      <c r="U41" s="159"/>
      <c r="V41" s="152"/>
      <c r="W41" s="151"/>
      <c r="X41" s="151"/>
      <c r="Y41" s="151"/>
      <c r="Z41" s="151"/>
      <c r="AA41" s="160"/>
      <c r="AB41" s="161"/>
      <c r="AC41" s="161"/>
      <c r="AD41" s="161"/>
      <c r="AE41" s="162">
        <f t="shared" si="2"/>
        <v>0</v>
      </c>
      <c r="AF41" s="163">
        <f t="shared" si="3"/>
        <v>0</v>
      </c>
      <c r="AG41" s="164">
        <f>+'Valores Base'!$J$3*('T. Generadora'!E41)</f>
        <v>0.06</v>
      </c>
      <c r="AH41" s="165">
        <f t="shared" si="4"/>
        <v>173581.245</v>
      </c>
      <c r="AI41" s="166">
        <f>VLOOKUP($F41,'Valores Base'!$B$8:$S$23,4)</f>
        <v>41152.5</v>
      </c>
      <c r="AJ41" s="166">
        <f>AI41*(I41*'Valores Base'!$M$4)</f>
        <v>259260.75</v>
      </c>
      <c r="AK41" s="166">
        <f t="shared" si="5"/>
        <v>2633760</v>
      </c>
      <c r="AL41" s="166">
        <f>AI41*(K41*'Valores Base'!$N$4)</f>
        <v>0</v>
      </c>
      <c r="AM41" s="165">
        <f>J41*(AI41*'Valores Base'!$L$4)</f>
        <v>0</v>
      </c>
      <c r="AN41" s="167">
        <f>'Valores Base'!$O$4*'T. Generadora'!S41</f>
        <v>0</v>
      </c>
      <c r="AO41" s="168">
        <f t="shared" si="6"/>
        <v>3070000</v>
      </c>
      <c r="AP41" s="169">
        <f t="shared" si="7"/>
        <v>43239.436619718312</v>
      </c>
      <c r="AQ41" s="170"/>
      <c r="AR41" s="171">
        <f t="shared" si="8"/>
        <v>0</v>
      </c>
      <c r="AS41" s="172">
        <f t="shared" si="9"/>
        <v>0</v>
      </c>
      <c r="AT41" s="173">
        <f t="shared" si="10"/>
        <v>3070000</v>
      </c>
      <c r="AU41" s="174">
        <f t="shared" si="11"/>
        <v>43239.436619718312</v>
      </c>
      <c r="AV41" s="152" t="str">
        <f>+'Control Ventas'!D52</f>
        <v>X Vender</v>
      </c>
      <c r="AW41" s="175"/>
    </row>
    <row r="42" spans="1:49" ht="14.25" customHeight="1" x14ac:dyDescent="0.35">
      <c r="A42" s="148">
        <v>40</v>
      </c>
      <c r="B42" s="149">
        <v>608</v>
      </c>
      <c r="C42" s="150">
        <v>1</v>
      </c>
      <c r="D42" s="151" t="s">
        <v>114</v>
      </c>
      <c r="E42" s="152">
        <v>6</v>
      </c>
      <c r="F42" s="151">
        <v>8</v>
      </c>
      <c r="G42" s="153" t="str">
        <f>VLOOKUP($F42,'Valores Base'!$B$8:$S$23,2)</f>
        <v>8 M</v>
      </c>
      <c r="H42" s="153">
        <f>VLOOKUP($F42,'Valores Base'!$B$8:$S$23,5)</f>
        <v>34</v>
      </c>
      <c r="I42" s="155">
        <f>VLOOKUP($F42,'Valores Base'!$B$8:$S$23,6)</f>
        <v>3</v>
      </c>
      <c r="J42" s="155">
        <f>VLOOKUP($F42,'Valores Base'!$B$8:$S$23,8)</f>
        <v>0</v>
      </c>
      <c r="K42" s="155">
        <f>VLOOKUP($F42,'Valores Base'!$B$8:$S$23,7)</f>
        <v>0</v>
      </c>
      <c r="L42" s="156">
        <f t="shared" si="0"/>
        <v>37</v>
      </c>
      <c r="M42" s="157">
        <f>VLOOKUP($F42,'Valores Base'!$B$8:$S$23,10)</f>
        <v>1</v>
      </c>
      <c r="N42" s="158">
        <f>VLOOKUP($F42,'Valores Base'!$B$8:$S$23,11)</f>
        <v>1</v>
      </c>
      <c r="O42" s="158">
        <f>VLOOKUP($F42,'Valores Base'!$B$8:$S$23,12)</f>
        <v>0</v>
      </c>
      <c r="P42" s="158">
        <f>VLOOKUP($F42,'Valores Base'!$B$8:$S$23,13)</f>
        <v>0</v>
      </c>
      <c r="Q42" s="157"/>
      <c r="R42" s="157">
        <f>VLOOKUP($F42,'Valores Base'!$B$8:$S$23,15)</f>
        <v>1</v>
      </c>
      <c r="S42" s="157">
        <f>VLOOKUP($F42,'Valores Base'!$B$8:$S$23,16)</f>
        <v>0</v>
      </c>
      <c r="T42" s="157">
        <f t="shared" si="1"/>
        <v>1</v>
      </c>
      <c r="U42" s="159"/>
      <c r="V42" s="152"/>
      <c r="W42" s="151"/>
      <c r="X42" s="151"/>
      <c r="Y42" s="151"/>
      <c r="Z42" s="151"/>
      <c r="AA42" s="160"/>
      <c r="AB42" s="161"/>
      <c r="AC42" s="161"/>
      <c r="AD42" s="161"/>
      <c r="AE42" s="162">
        <f t="shared" si="2"/>
        <v>0</v>
      </c>
      <c r="AF42" s="163">
        <f t="shared" si="3"/>
        <v>0</v>
      </c>
      <c r="AG42" s="164">
        <f>+'Valores Base'!$J$3*('T. Generadora'!E42)</f>
        <v>0.06</v>
      </c>
      <c r="AH42" s="165">
        <f t="shared" si="4"/>
        <v>104259.19499999999</v>
      </c>
      <c r="AI42" s="166">
        <f>VLOOKUP($F42,'Valores Base'!$B$8:$S$23,4)</f>
        <v>47347.5</v>
      </c>
      <c r="AJ42" s="166">
        <f>AI42*(I42*'Valores Base'!$M$4)</f>
        <v>127838.25000000001</v>
      </c>
      <c r="AK42" s="166">
        <f t="shared" si="5"/>
        <v>1609815</v>
      </c>
      <c r="AL42" s="166">
        <f>AI42*(K42*'Valores Base'!$N$4)</f>
        <v>0</v>
      </c>
      <c r="AM42" s="165">
        <f>J42*(AI42*'Valores Base'!$L$4)</f>
        <v>0</v>
      </c>
      <c r="AN42" s="167">
        <f>'Valores Base'!$O$4*'T. Generadora'!S42</f>
        <v>0</v>
      </c>
      <c r="AO42" s="168">
        <f t="shared" si="6"/>
        <v>1850000</v>
      </c>
      <c r="AP42" s="169">
        <f t="shared" si="7"/>
        <v>50000</v>
      </c>
      <c r="AQ42" s="170"/>
      <c r="AR42" s="171">
        <f t="shared" si="8"/>
        <v>0</v>
      </c>
      <c r="AS42" s="172">
        <f t="shared" si="9"/>
        <v>0</v>
      </c>
      <c r="AT42" s="173">
        <f t="shared" si="10"/>
        <v>1850000</v>
      </c>
      <c r="AU42" s="174">
        <f t="shared" si="11"/>
        <v>50000</v>
      </c>
      <c r="AV42" s="152" t="str">
        <f>+'Control Ventas'!D53</f>
        <v>X Vender</v>
      </c>
      <c r="AW42" s="175"/>
    </row>
    <row r="43" spans="1:49" ht="14.25" customHeight="1" x14ac:dyDescent="0.35">
      <c r="A43" s="148">
        <v>41</v>
      </c>
      <c r="B43" s="149">
        <v>701</v>
      </c>
      <c r="C43" s="150">
        <v>1</v>
      </c>
      <c r="D43" s="151" t="s">
        <v>114</v>
      </c>
      <c r="E43" s="152">
        <v>7</v>
      </c>
      <c r="F43" s="151">
        <v>1</v>
      </c>
      <c r="G43" s="153" t="str">
        <f>VLOOKUP($F43,'Valores Base'!$B$8:$S$23,2)</f>
        <v>1 M</v>
      </c>
      <c r="H43" s="153">
        <f>VLOOKUP($F43,'Valores Base'!$B$8:$S$23,5)</f>
        <v>30</v>
      </c>
      <c r="I43" s="154">
        <f>VLOOKUP($F43,'Valores Base'!$B$8:$S$23,6)</f>
        <v>5</v>
      </c>
      <c r="J43" s="155">
        <f>VLOOKUP($F43,'Valores Base'!$B$8:$S$23,8)</f>
        <v>0</v>
      </c>
      <c r="K43" s="155">
        <f>VLOOKUP($F43,'Valores Base'!$B$8:$S$23,7)</f>
        <v>0</v>
      </c>
      <c r="L43" s="156">
        <f t="shared" si="0"/>
        <v>35</v>
      </c>
      <c r="M43" s="157">
        <f>VLOOKUP($F43,'Valores Base'!$B$8:$S$23,10)</f>
        <v>1</v>
      </c>
      <c r="N43" s="158">
        <f>VLOOKUP($F43,'Valores Base'!$B$8:$S$23,11)</f>
        <v>1</v>
      </c>
      <c r="O43" s="158">
        <f>VLOOKUP($F43,'Valores Base'!$B$8:$S$23,12)</f>
        <v>0</v>
      </c>
      <c r="P43" s="158">
        <f>VLOOKUP($F43,'Valores Base'!$B$8:$S$23,13)</f>
        <v>0</v>
      </c>
      <c r="Q43" s="157"/>
      <c r="R43" s="157">
        <f>VLOOKUP($F43,'Valores Base'!$B$8:$S$23,15)</f>
        <v>1</v>
      </c>
      <c r="S43" s="157">
        <f>VLOOKUP($F43,'Valores Base'!$B$8:$S$23,16)</f>
        <v>0</v>
      </c>
      <c r="T43" s="157">
        <f t="shared" si="1"/>
        <v>1</v>
      </c>
      <c r="U43" s="159"/>
      <c r="V43" s="152"/>
      <c r="W43" s="151"/>
      <c r="X43" s="151"/>
      <c r="Y43" s="151"/>
      <c r="Z43" s="151"/>
      <c r="AA43" s="160"/>
      <c r="AB43" s="161"/>
      <c r="AC43" s="161"/>
      <c r="AD43" s="161"/>
      <c r="AE43" s="162">
        <f t="shared" si="2"/>
        <v>0</v>
      </c>
      <c r="AF43" s="163">
        <f t="shared" si="3"/>
        <v>0</v>
      </c>
      <c r="AG43" s="164">
        <f>+'Valores Base'!$J$3*('T. Generadora'!E43)</f>
        <v>7.0000000000000007E-2</v>
      </c>
      <c r="AH43" s="165">
        <f t="shared" si="4"/>
        <v>114344.21250000001</v>
      </c>
      <c r="AI43" s="166">
        <f>VLOOKUP($F43,'Valores Base'!$B$8:$S$23,4)</f>
        <v>47347.5</v>
      </c>
      <c r="AJ43" s="166">
        <f>AI43*(I43*'Valores Base'!$M$4)</f>
        <v>213063.75</v>
      </c>
      <c r="AK43" s="166">
        <f t="shared" si="5"/>
        <v>1420425</v>
      </c>
      <c r="AL43" s="166">
        <f>AI43*(K43*'Valores Base'!$N$4)</f>
        <v>0</v>
      </c>
      <c r="AM43" s="165">
        <f>J43*(AI43*'Valores Base'!$L$4)</f>
        <v>0</v>
      </c>
      <c r="AN43" s="167">
        <f>'Valores Base'!$O$4*'T. Generadora'!S43</f>
        <v>0</v>
      </c>
      <c r="AO43" s="168">
        <f t="shared" si="6"/>
        <v>1750000</v>
      </c>
      <c r="AP43" s="169">
        <f t="shared" si="7"/>
        <v>50000</v>
      </c>
      <c r="AQ43" s="170"/>
      <c r="AR43" s="171">
        <f t="shared" si="8"/>
        <v>0</v>
      </c>
      <c r="AS43" s="172">
        <f t="shared" si="9"/>
        <v>0</v>
      </c>
      <c r="AT43" s="173">
        <f t="shared" si="10"/>
        <v>1750000</v>
      </c>
      <c r="AU43" s="174">
        <f t="shared" si="11"/>
        <v>50000</v>
      </c>
      <c r="AV43" s="152" t="str">
        <f>+'Control Ventas'!D57</f>
        <v>X Vender</v>
      </c>
      <c r="AW43" s="175"/>
    </row>
    <row r="44" spans="1:49" ht="14.25" customHeight="1" x14ac:dyDescent="0.35">
      <c r="A44" s="148">
        <v>42</v>
      </c>
      <c r="B44" s="149">
        <v>702</v>
      </c>
      <c r="C44" s="150">
        <v>1</v>
      </c>
      <c r="D44" s="151" t="s">
        <v>114</v>
      </c>
      <c r="E44" s="152">
        <v>7</v>
      </c>
      <c r="F44" s="151">
        <v>2</v>
      </c>
      <c r="G44" s="153" t="str">
        <f>VLOOKUP($F44,'Valores Base'!$B$8:$S$23,2)</f>
        <v>2 M</v>
      </c>
      <c r="H44" s="153">
        <f>VLOOKUP($F44,'Valores Base'!$B$8:$S$23,5)</f>
        <v>59</v>
      </c>
      <c r="I44" s="154">
        <f>VLOOKUP($F44,'Valores Base'!$B$8:$S$23,6)</f>
        <v>8</v>
      </c>
      <c r="J44" s="155">
        <f>VLOOKUP($F44,'Valores Base'!$B$8:$S$23,8)</f>
        <v>0</v>
      </c>
      <c r="K44" s="155">
        <f>VLOOKUP($F44,'Valores Base'!$B$8:$S$23,7)</f>
        <v>0</v>
      </c>
      <c r="L44" s="156">
        <f t="shared" si="0"/>
        <v>67</v>
      </c>
      <c r="M44" s="157">
        <f>VLOOKUP($F44,'Valores Base'!$B$8:$S$23,10)</f>
        <v>2</v>
      </c>
      <c r="N44" s="158">
        <f>VLOOKUP($F44,'Valores Base'!$B$8:$S$23,11)</f>
        <v>2</v>
      </c>
      <c r="O44" s="158">
        <f>VLOOKUP($F44,'Valores Base'!$B$8:$S$23,12)</f>
        <v>0</v>
      </c>
      <c r="P44" s="158">
        <f>VLOOKUP($F44,'Valores Base'!$B$8:$S$23,13)</f>
        <v>0</v>
      </c>
      <c r="Q44" s="157"/>
      <c r="R44" s="157">
        <f>VLOOKUP($F44,'Valores Base'!$B$8:$S$23,15)</f>
        <v>1</v>
      </c>
      <c r="S44" s="157">
        <f>VLOOKUP($F44,'Valores Base'!$B$8:$S$23,16)</f>
        <v>0</v>
      </c>
      <c r="T44" s="157">
        <f t="shared" si="1"/>
        <v>1</v>
      </c>
      <c r="U44" s="159"/>
      <c r="V44" s="152"/>
      <c r="W44" s="151"/>
      <c r="X44" s="151"/>
      <c r="Y44" s="151"/>
      <c r="Z44" s="151"/>
      <c r="AA44" s="160"/>
      <c r="AB44" s="161"/>
      <c r="AC44" s="161"/>
      <c r="AD44" s="161"/>
      <c r="AE44" s="162">
        <f t="shared" si="2"/>
        <v>0</v>
      </c>
      <c r="AF44" s="163">
        <f t="shared" si="3"/>
        <v>0</v>
      </c>
      <c r="AG44" s="164">
        <f>+'Valores Base'!$J$3*('T. Generadora'!E44)</f>
        <v>7.0000000000000007E-2</v>
      </c>
      <c r="AH44" s="165">
        <f t="shared" si="4"/>
        <v>194801.77500000002</v>
      </c>
      <c r="AI44" s="166">
        <f>VLOOKUP($F44,'Valores Base'!$B$8:$S$23,4)</f>
        <v>42037.5</v>
      </c>
      <c r="AJ44" s="166">
        <f>AI44*(I44*'Valores Base'!$M$4)</f>
        <v>302670</v>
      </c>
      <c r="AK44" s="166">
        <f t="shared" si="5"/>
        <v>2480212.5</v>
      </c>
      <c r="AL44" s="166">
        <f>AI44*(K44*'Valores Base'!$N$4)</f>
        <v>0</v>
      </c>
      <c r="AM44" s="165">
        <f>J44*(AI44*'Valores Base'!$L$4)</f>
        <v>0</v>
      </c>
      <c r="AN44" s="167">
        <f>'Valores Base'!$O$4*'T. Generadora'!S44</f>
        <v>0</v>
      </c>
      <c r="AO44" s="168">
        <f t="shared" si="6"/>
        <v>2980000</v>
      </c>
      <c r="AP44" s="169">
        <f t="shared" si="7"/>
        <v>44477.611940298506</v>
      </c>
      <c r="AQ44" s="170"/>
      <c r="AR44" s="171">
        <f t="shared" si="8"/>
        <v>0</v>
      </c>
      <c r="AS44" s="172">
        <f t="shared" si="9"/>
        <v>0</v>
      </c>
      <c r="AT44" s="173">
        <f t="shared" si="10"/>
        <v>2980000</v>
      </c>
      <c r="AU44" s="174">
        <f t="shared" si="11"/>
        <v>44477.611940298506</v>
      </c>
      <c r="AV44" s="152" t="str">
        <f>+'Control Ventas'!D58</f>
        <v>X Vender</v>
      </c>
      <c r="AW44" s="175"/>
    </row>
    <row r="45" spans="1:49" ht="14.25" customHeight="1" x14ac:dyDescent="0.35">
      <c r="A45" s="148">
        <v>43</v>
      </c>
      <c r="B45" s="149">
        <v>703</v>
      </c>
      <c r="C45" s="150">
        <v>1</v>
      </c>
      <c r="D45" s="151" t="s">
        <v>114</v>
      </c>
      <c r="E45" s="152">
        <v>7</v>
      </c>
      <c r="F45" s="151">
        <v>3</v>
      </c>
      <c r="G45" s="153" t="str">
        <f>VLOOKUP($F45,'Valores Base'!$B$8:$S$23,2)</f>
        <v>3 M</v>
      </c>
      <c r="H45" s="153">
        <f>VLOOKUP($F45,'Valores Base'!$B$8:$S$23,5)</f>
        <v>57</v>
      </c>
      <c r="I45" s="154">
        <f>VLOOKUP($F45,'Valores Base'!$B$8:$S$23,6)</f>
        <v>7</v>
      </c>
      <c r="J45" s="155">
        <f>VLOOKUP($F45,'Valores Base'!$B$8:$S$23,8)</f>
        <v>0</v>
      </c>
      <c r="K45" s="155">
        <f>VLOOKUP($F45,'Valores Base'!$B$8:$S$23,7)</f>
        <v>0</v>
      </c>
      <c r="L45" s="156">
        <f t="shared" si="0"/>
        <v>64</v>
      </c>
      <c r="M45" s="157">
        <f>VLOOKUP($F45,'Valores Base'!$B$8:$S$23,10)</f>
        <v>2</v>
      </c>
      <c r="N45" s="158">
        <f>VLOOKUP($F45,'Valores Base'!$B$8:$S$23,11)</f>
        <v>2</v>
      </c>
      <c r="O45" s="158">
        <f>VLOOKUP($F45,'Valores Base'!$B$8:$S$23,12)</f>
        <v>0</v>
      </c>
      <c r="P45" s="158">
        <f>VLOOKUP($F45,'Valores Base'!$B$8:$S$23,13)</f>
        <v>0</v>
      </c>
      <c r="Q45" s="157"/>
      <c r="R45" s="157">
        <f>VLOOKUP($F45,'Valores Base'!$B$8:$S$23,15)</f>
        <v>1</v>
      </c>
      <c r="S45" s="157">
        <f>VLOOKUP($F45,'Valores Base'!$B$8:$S$23,16)</f>
        <v>0</v>
      </c>
      <c r="T45" s="157">
        <f t="shared" si="1"/>
        <v>1</v>
      </c>
      <c r="U45" s="159"/>
      <c r="V45" s="152"/>
      <c r="W45" s="151"/>
      <c r="X45" s="151"/>
      <c r="Y45" s="151"/>
      <c r="Z45" s="151"/>
      <c r="AA45" s="160"/>
      <c r="AB45" s="161"/>
      <c r="AC45" s="161"/>
      <c r="AD45" s="161"/>
      <c r="AE45" s="162">
        <f t="shared" si="2"/>
        <v>0</v>
      </c>
      <c r="AF45" s="163">
        <f t="shared" si="3"/>
        <v>0</v>
      </c>
      <c r="AG45" s="164">
        <f>+'Valores Base'!$J$3*('T. Generadora'!E45)</f>
        <v>7.0000000000000007E-2</v>
      </c>
      <c r="AH45" s="165">
        <f t="shared" si="4"/>
        <v>188228.88</v>
      </c>
      <c r="AI45" s="166">
        <f>VLOOKUP($F45,'Valores Base'!$B$8:$S$23,4)</f>
        <v>42480</v>
      </c>
      <c r="AJ45" s="166">
        <f>AI45*(I45*'Valores Base'!$M$4)</f>
        <v>267624</v>
      </c>
      <c r="AK45" s="166">
        <f t="shared" si="5"/>
        <v>2421360</v>
      </c>
      <c r="AL45" s="166">
        <f>AI45*(K45*'Valores Base'!$N$4)</f>
        <v>0</v>
      </c>
      <c r="AM45" s="165">
        <f>J45*(AI45*'Valores Base'!$L$4)</f>
        <v>0</v>
      </c>
      <c r="AN45" s="167">
        <f>'Valores Base'!$O$4*'T. Generadora'!S45</f>
        <v>0</v>
      </c>
      <c r="AO45" s="168">
        <f t="shared" si="6"/>
        <v>2880000</v>
      </c>
      <c r="AP45" s="169">
        <f t="shared" si="7"/>
        <v>45000</v>
      </c>
      <c r="AQ45" s="170"/>
      <c r="AR45" s="171">
        <f t="shared" si="8"/>
        <v>0</v>
      </c>
      <c r="AS45" s="172">
        <f t="shared" si="9"/>
        <v>0</v>
      </c>
      <c r="AT45" s="173">
        <f t="shared" si="10"/>
        <v>2880000</v>
      </c>
      <c r="AU45" s="174">
        <f t="shared" si="11"/>
        <v>45000</v>
      </c>
      <c r="AV45" s="152" t="str">
        <f>+'Control Ventas'!D59</f>
        <v>X Vender</v>
      </c>
      <c r="AW45" s="175"/>
    </row>
    <row r="46" spans="1:49" ht="14.25" customHeight="1" x14ac:dyDescent="0.35">
      <c r="A46" s="148">
        <v>44</v>
      </c>
      <c r="B46" s="149">
        <v>704</v>
      </c>
      <c r="C46" s="150">
        <v>1</v>
      </c>
      <c r="D46" s="151" t="s">
        <v>114</v>
      </c>
      <c r="E46" s="152">
        <v>7</v>
      </c>
      <c r="F46" s="151">
        <v>4</v>
      </c>
      <c r="G46" s="153" t="str">
        <f>VLOOKUP($F46,'Valores Base'!$B$8:$S$23,2)</f>
        <v>4 M</v>
      </c>
      <c r="H46" s="176">
        <v>56</v>
      </c>
      <c r="I46" s="177">
        <v>4</v>
      </c>
      <c r="J46" s="155">
        <f>VLOOKUP($F46,'Valores Base'!$B$8:$S$23,8)</f>
        <v>0</v>
      </c>
      <c r="K46" s="155">
        <f>VLOOKUP($F46,'Valores Base'!$B$8:$S$23,7)</f>
        <v>0</v>
      </c>
      <c r="L46" s="156">
        <f t="shared" si="0"/>
        <v>60</v>
      </c>
      <c r="M46" s="157">
        <f>VLOOKUP($F46,'Valores Base'!$B$8:$S$23,10)</f>
        <v>2</v>
      </c>
      <c r="N46" s="158">
        <f>VLOOKUP($F46,'Valores Base'!$B$8:$S$23,11)</f>
        <v>2</v>
      </c>
      <c r="O46" s="158">
        <f>VLOOKUP($F46,'Valores Base'!$B$8:$S$23,12)</f>
        <v>0</v>
      </c>
      <c r="P46" s="158">
        <f>VLOOKUP($F46,'Valores Base'!$B$8:$S$23,13)</f>
        <v>0</v>
      </c>
      <c r="Q46" s="157"/>
      <c r="R46" s="157">
        <f>VLOOKUP($F46,'Valores Base'!$B$8:$S$23,15)</f>
        <v>2</v>
      </c>
      <c r="S46" s="157">
        <f>VLOOKUP($F46,'Valores Base'!$B$8:$S$23,16)</f>
        <v>0</v>
      </c>
      <c r="T46" s="178">
        <v>1</v>
      </c>
      <c r="U46" s="159"/>
      <c r="V46" s="152"/>
      <c r="W46" s="151"/>
      <c r="X46" s="151"/>
      <c r="Y46" s="151"/>
      <c r="Z46" s="151"/>
      <c r="AA46" s="160"/>
      <c r="AB46" s="161"/>
      <c r="AC46" s="161"/>
      <c r="AD46" s="161"/>
      <c r="AE46" s="162">
        <f t="shared" si="2"/>
        <v>0</v>
      </c>
      <c r="AF46" s="163">
        <f t="shared" si="3"/>
        <v>0</v>
      </c>
      <c r="AG46" s="164">
        <f>+'Valores Base'!$J$3*('T. Generadora'!E46)</f>
        <v>7.0000000000000007E-2</v>
      </c>
      <c r="AH46" s="165">
        <f t="shared" si="4"/>
        <v>171688.23</v>
      </c>
      <c r="AI46" s="166">
        <f>VLOOKUP($F46,'Valores Base'!$B$8:$S$23,4)</f>
        <v>41152.5</v>
      </c>
      <c r="AJ46" s="166">
        <f>AI46*(I46*'Valores Base'!$M$4)</f>
        <v>148149</v>
      </c>
      <c r="AK46" s="166">
        <f t="shared" si="5"/>
        <v>2304540</v>
      </c>
      <c r="AL46" s="166">
        <f>AI46*(K46*'Valores Base'!$N$4)</f>
        <v>0</v>
      </c>
      <c r="AM46" s="165">
        <f>J46*(AI46*'Valores Base'!$L$4)</f>
        <v>0</v>
      </c>
      <c r="AN46" s="167">
        <f>'Valores Base'!$O$4*'T. Generadora'!S46</f>
        <v>0</v>
      </c>
      <c r="AO46" s="168">
        <f t="shared" si="6"/>
        <v>2630000</v>
      </c>
      <c r="AP46" s="169">
        <f t="shared" si="7"/>
        <v>43833.333333333336</v>
      </c>
      <c r="AQ46" s="170"/>
      <c r="AR46" s="171">
        <f t="shared" si="8"/>
        <v>0</v>
      </c>
      <c r="AS46" s="172">
        <f t="shared" si="9"/>
        <v>0</v>
      </c>
      <c r="AT46" s="173">
        <f t="shared" si="10"/>
        <v>2630000</v>
      </c>
      <c r="AU46" s="174">
        <f t="shared" si="11"/>
        <v>43833.333333333336</v>
      </c>
      <c r="AV46" s="152" t="str">
        <f>+'Control Ventas'!D60</f>
        <v>X Vender</v>
      </c>
      <c r="AW46" s="175"/>
    </row>
    <row r="47" spans="1:49" ht="14.25" customHeight="1" x14ac:dyDescent="0.35">
      <c r="A47" s="148">
        <v>45</v>
      </c>
      <c r="B47" s="149">
        <v>705</v>
      </c>
      <c r="C47" s="150">
        <v>1</v>
      </c>
      <c r="D47" s="151" t="s">
        <v>114</v>
      </c>
      <c r="E47" s="152">
        <v>7</v>
      </c>
      <c r="F47" s="151">
        <v>5</v>
      </c>
      <c r="G47" s="153" t="str">
        <f>VLOOKUP($F47,'Valores Base'!$B$8:$S$23,2)</f>
        <v>5 M</v>
      </c>
      <c r="H47" s="153">
        <f>VLOOKUP($F47,'Valores Base'!$B$8:$S$23,5)</f>
        <v>56</v>
      </c>
      <c r="I47" s="155">
        <f>VLOOKUP($F47,'Valores Base'!$B$8:$S$23,6)</f>
        <v>12</v>
      </c>
      <c r="J47" s="155">
        <f>VLOOKUP($F47,'Valores Base'!$B$8:$S$23,8)</f>
        <v>0</v>
      </c>
      <c r="K47" s="155">
        <f>VLOOKUP($F47,'Valores Base'!$B$8:$S$23,7)</f>
        <v>0</v>
      </c>
      <c r="L47" s="156">
        <f t="shared" si="0"/>
        <v>68</v>
      </c>
      <c r="M47" s="157">
        <f>VLOOKUP($F47,'Valores Base'!$B$8:$S$23,10)</f>
        <v>2</v>
      </c>
      <c r="N47" s="158">
        <f>VLOOKUP($F47,'Valores Base'!$B$8:$S$23,11)</f>
        <v>2</v>
      </c>
      <c r="O47" s="158">
        <f>VLOOKUP($F47,'Valores Base'!$B$8:$S$23,12)</f>
        <v>0</v>
      </c>
      <c r="P47" s="158">
        <f>VLOOKUP($F47,'Valores Base'!$B$8:$S$23,13)</f>
        <v>0</v>
      </c>
      <c r="Q47" s="157"/>
      <c r="R47" s="157">
        <f>VLOOKUP($F47,'Valores Base'!$B$8:$S$23,15)</f>
        <v>1</v>
      </c>
      <c r="S47" s="157">
        <f>VLOOKUP($F47,'Valores Base'!$B$8:$S$23,16)</f>
        <v>0</v>
      </c>
      <c r="T47" s="157">
        <f t="shared" ref="T47:T61" si="12">R47+S47</f>
        <v>1</v>
      </c>
      <c r="U47" s="159"/>
      <c r="V47" s="152"/>
      <c r="W47" s="151"/>
      <c r="X47" s="151"/>
      <c r="Y47" s="151"/>
      <c r="Z47" s="151"/>
      <c r="AA47" s="160"/>
      <c r="AB47" s="161"/>
      <c r="AC47" s="161"/>
      <c r="AD47" s="161"/>
      <c r="AE47" s="162">
        <f t="shared" si="2"/>
        <v>0</v>
      </c>
      <c r="AF47" s="163">
        <f t="shared" si="3"/>
        <v>0</v>
      </c>
      <c r="AG47" s="164">
        <f>+'Valores Base'!$J$3*('T. Generadora'!E47)</f>
        <v>7.0000000000000007E-2</v>
      </c>
      <c r="AH47" s="165">
        <f t="shared" si="4"/>
        <v>196567.35</v>
      </c>
      <c r="AI47" s="166">
        <f>VLOOKUP($F47,'Valores Base'!$B$8:$S$23,4)</f>
        <v>42037.5</v>
      </c>
      <c r="AJ47" s="166">
        <f>AI47*(I47*'Valores Base'!$M$4)</f>
        <v>454005.00000000006</v>
      </c>
      <c r="AK47" s="166">
        <f t="shared" si="5"/>
        <v>2354100</v>
      </c>
      <c r="AL47" s="166">
        <f>AI47*(K47*'Valores Base'!$N$4)</f>
        <v>0</v>
      </c>
      <c r="AM47" s="165">
        <f>J47*(AI47*'Valores Base'!$L$4)</f>
        <v>0</v>
      </c>
      <c r="AN47" s="167">
        <f>'Valores Base'!$O$4*'T. Generadora'!S47</f>
        <v>0</v>
      </c>
      <c r="AO47" s="168">
        <f t="shared" si="6"/>
        <v>3010000</v>
      </c>
      <c r="AP47" s="169">
        <f t="shared" si="7"/>
        <v>44264.705882352944</v>
      </c>
      <c r="AQ47" s="170"/>
      <c r="AR47" s="171">
        <f t="shared" si="8"/>
        <v>0</v>
      </c>
      <c r="AS47" s="172">
        <f t="shared" si="9"/>
        <v>0</v>
      </c>
      <c r="AT47" s="173">
        <f t="shared" si="10"/>
        <v>3010000</v>
      </c>
      <c r="AU47" s="174">
        <f t="shared" si="11"/>
        <v>44264.705882352944</v>
      </c>
      <c r="AV47" s="152" t="str">
        <f>+'Control Ventas'!D61</f>
        <v>X Vender</v>
      </c>
      <c r="AW47" s="175"/>
    </row>
    <row r="48" spans="1:49" ht="14.25" customHeight="1" x14ac:dyDescent="0.35">
      <c r="A48" s="148">
        <v>46</v>
      </c>
      <c r="B48" s="149">
        <v>706</v>
      </c>
      <c r="C48" s="150">
        <v>1</v>
      </c>
      <c r="D48" s="151" t="s">
        <v>114</v>
      </c>
      <c r="E48" s="152">
        <v>7</v>
      </c>
      <c r="F48" s="151">
        <v>6</v>
      </c>
      <c r="G48" s="153" t="str">
        <f>VLOOKUP($F48,'Valores Base'!$B$8:$S$23,2)</f>
        <v>6 M</v>
      </c>
      <c r="H48" s="153">
        <f>VLOOKUP($F48,'Valores Base'!$B$8:$S$23,5)</f>
        <v>52</v>
      </c>
      <c r="I48" s="155">
        <f>VLOOKUP($F48,'Valores Base'!$B$8:$S$23,6)</f>
        <v>7</v>
      </c>
      <c r="J48" s="155">
        <f>VLOOKUP($F48,'Valores Base'!$B$8:$S$23,8)</f>
        <v>0</v>
      </c>
      <c r="K48" s="155">
        <f>VLOOKUP($F48,'Valores Base'!$B$8:$S$23,7)</f>
        <v>0</v>
      </c>
      <c r="L48" s="156">
        <f t="shared" si="0"/>
        <v>59</v>
      </c>
      <c r="M48" s="157">
        <f>VLOOKUP($F48,'Valores Base'!$B$8:$S$23,10)</f>
        <v>2</v>
      </c>
      <c r="N48" s="158">
        <f>VLOOKUP($F48,'Valores Base'!$B$8:$S$23,11)</f>
        <v>2</v>
      </c>
      <c r="O48" s="158">
        <f>VLOOKUP($F48,'Valores Base'!$B$8:$S$23,12)</f>
        <v>0</v>
      </c>
      <c r="P48" s="158">
        <f>VLOOKUP($F48,'Valores Base'!$B$8:$S$23,13)</f>
        <v>0</v>
      </c>
      <c r="Q48" s="157"/>
      <c r="R48" s="157">
        <f>VLOOKUP($F48,'Valores Base'!$B$8:$S$23,15)</f>
        <v>1</v>
      </c>
      <c r="S48" s="157">
        <f>VLOOKUP($F48,'Valores Base'!$B$8:$S$23,16)</f>
        <v>0</v>
      </c>
      <c r="T48" s="157">
        <f t="shared" si="12"/>
        <v>1</v>
      </c>
      <c r="U48" s="159"/>
      <c r="V48" s="152"/>
      <c r="W48" s="151"/>
      <c r="X48" s="151"/>
      <c r="Y48" s="151"/>
      <c r="Z48" s="151"/>
      <c r="AA48" s="160"/>
      <c r="AB48" s="161"/>
      <c r="AC48" s="161"/>
      <c r="AD48" s="161"/>
      <c r="AE48" s="162">
        <f t="shared" si="2"/>
        <v>0</v>
      </c>
      <c r="AF48" s="163">
        <f t="shared" si="3"/>
        <v>0</v>
      </c>
      <c r="AG48" s="164">
        <f>+'Valores Base'!$J$3*('T. Generadora'!E48)</f>
        <v>7.0000000000000007E-2</v>
      </c>
      <c r="AH48" s="165">
        <f t="shared" si="4"/>
        <v>178778.40750000003</v>
      </c>
      <c r="AI48" s="166">
        <f>VLOOKUP($F48,'Valores Base'!$B$8:$S$23,4)</f>
        <v>43807.5</v>
      </c>
      <c r="AJ48" s="166">
        <f>AI48*(I48*'Valores Base'!$M$4)</f>
        <v>275987.25</v>
      </c>
      <c r="AK48" s="166">
        <f t="shared" si="5"/>
        <v>2277990</v>
      </c>
      <c r="AL48" s="166">
        <f>AI48*(K48*'Valores Base'!$N$4)</f>
        <v>0</v>
      </c>
      <c r="AM48" s="165">
        <f>J48*(AI48*'Valores Base'!$L$4)</f>
        <v>0</v>
      </c>
      <c r="AN48" s="167">
        <f>'Valores Base'!$O$4*'T. Generadora'!S48</f>
        <v>0</v>
      </c>
      <c r="AO48" s="168">
        <f t="shared" si="6"/>
        <v>2740000</v>
      </c>
      <c r="AP48" s="169">
        <f t="shared" si="7"/>
        <v>46440.677966101692</v>
      </c>
      <c r="AQ48" s="170"/>
      <c r="AR48" s="171">
        <f t="shared" si="8"/>
        <v>0</v>
      </c>
      <c r="AS48" s="172">
        <f t="shared" si="9"/>
        <v>0</v>
      </c>
      <c r="AT48" s="173">
        <f t="shared" si="10"/>
        <v>2740000</v>
      </c>
      <c r="AU48" s="174">
        <f t="shared" si="11"/>
        <v>46440.677966101692</v>
      </c>
      <c r="AV48" s="152" t="str">
        <f>+'Control Ventas'!D62</f>
        <v>X Vender</v>
      </c>
      <c r="AW48" s="175"/>
    </row>
    <row r="49" spans="1:49" ht="14.25" customHeight="1" x14ac:dyDescent="0.35">
      <c r="A49" s="148">
        <v>47</v>
      </c>
      <c r="B49" s="149">
        <v>707</v>
      </c>
      <c r="C49" s="150">
        <v>1</v>
      </c>
      <c r="D49" s="151" t="s">
        <v>114</v>
      </c>
      <c r="E49" s="152">
        <v>7</v>
      </c>
      <c r="F49" s="151">
        <v>7</v>
      </c>
      <c r="G49" s="153" t="str">
        <f>VLOOKUP($F49,'Valores Base'!$B$8:$S$23,2)</f>
        <v>7 M</v>
      </c>
      <c r="H49" s="153">
        <f>VLOOKUP($F49,'Valores Base'!$B$8:$S$23,5)</f>
        <v>64</v>
      </c>
      <c r="I49" s="155">
        <f>VLOOKUP($F49,'Valores Base'!$B$8:$S$23,6)</f>
        <v>7</v>
      </c>
      <c r="J49" s="155">
        <f>VLOOKUP($F49,'Valores Base'!$B$8:$S$23,8)</f>
        <v>0</v>
      </c>
      <c r="K49" s="155">
        <f>VLOOKUP($F49,'Valores Base'!$B$8:$S$23,7)</f>
        <v>0</v>
      </c>
      <c r="L49" s="156">
        <f t="shared" si="0"/>
        <v>71</v>
      </c>
      <c r="M49" s="157">
        <f>VLOOKUP($F49,'Valores Base'!$B$8:$S$23,10)</f>
        <v>2</v>
      </c>
      <c r="N49" s="158">
        <f>VLOOKUP($F49,'Valores Base'!$B$8:$S$23,11)</f>
        <v>2</v>
      </c>
      <c r="O49" s="158">
        <f>VLOOKUP($F49,'Valores Base'!$B$8:$S$23,12)</f>
        <v>0</v>
      </c>
      <c r="P49" s="158">
        <f>VLOOKUP($F49,'Valores Base'!$B$8:$S$23,13)</f>
        <v>0</v>
      </c>
      <c r="Q49" s="157"/>
      <c r="R49" s="157">
        <f>VLOOKUP($F49,'Valores Base'!$B$8:$S$23,15)</f>
        <v>2</v>
      </c>
      <c r="S49" s="157">
        <f>VLOOKUP($F49,'Valores Base'!$B$8:$S$23,16)</f>
        <v>0</v>
      </c>
      <c r="T49" s="157">
        <f t="shared" si="12"/>
        <v>2</v>
      </c>
      <c r="U49" s="159"/>
      <c r="V49" s="152"/>
      <c r="W49" s="151"/>
      <c r="X49" s="151"/>
      <c r="Y49" s="151"/>
      <c r="Z49" s="151"/>
      <c r="AA49" s="160"/>
      <c r="AB49" s="161"/>
      <c r="AC49" s="161"/>
      <c r="AD49" s="161"/>
      <c r="AE49" s="162">
        <f t="shared" si="2"/>
        <v>0</v>
      </c>
      <c r="AF49" s="163">
        <f t="shared" si="3"/>
        <v>0</v>
      </c>
      <c r="AG49" s="164">
        <f>+'Valores Base'!$J$3*('T. Generadora'!E49)</f>
        <v>7.0000000000000007E-2</v>
      </c>
      <c r="AH49" s="165">
        <f t="shared" si="4"/>
        <v>202511.45250000001</v>
      </c>
      <c r="AI49" s="166">
        <f>VLOOKUP($F49,'Valores Base'!$B$8:$S$23,4)</f>
        <v>41152.5</v>
      </c>
      <c r="AJ49" s="166">
        <f>AI49*(I49*'Valores Base'!$M$4)</f>
        <v>259260.75</v>
      </c>
      <c r="AK49" s="166">
        <f t="shared" si="5"/>
        <v>2633760</v>
      </c>
      <c r="AL49" s="166">
        <f>AI49*(K49*'Valores Base'!$N$4)</f>
        <v>0</v>
      </c>
      <c r="AM49" s="165">
        <f>J49*(AI49*'Valores Base'!$L$4)</f>
        <v>0</v>
      </c>
      <c r="AN49" s="167">
        <f>'Valores Base'!$O$4*'T. Generadora'!S49</f>
        <v>0</v>
      </c>
      <c r="AO49" s="168">
        <f t="shared" si="6"/>
        <v>3100000</v>
      </c>
      <c r="AP49" s="169">
        <f t="shared" si="7"/>
        <v>43661.971830985916</v>
      </c>
      <c r="AQ49" s="170"/>
      <c r="AR49" s="171">
        <f t="shared" si="8"/>
        <v>0</v>
      </c>
      <c r="AS49" s="172">
        <f t="shared" si="9"/>
        <v>0</v>
      </c>
      <c r="AT49" s="173">
        <f t="shared" si="10"/>
        <v>3100000</v>
      </c>
      <c r="AU49" s="174">
        <f t="shared" si="11"/>
        <v>43661.971830985916</v>
      </c>
      <c r="AV49" s="152" t="str">
        <f>+'Control Ventas'!D63</f>
        <v>X Vender</v>
      </c>
      <c r="AW49" s="175"/>
    </row>
    <row r="50" spans="1:49" ht="14.25" customHeight="1" x14ac:dyDescent="0.35">
      <c r="A50" s="148">
        <v>48</v>
      </c>
      <c r="B50" s="149">
        <v>708</v>
      </c>
      <c r="C50" s="150">
        <v>1</v>
      </c>
      <c r="D50" s="151" t="s">
        <v>114</v>
      </c>
      <c r="E50" s="152">
        <v>7</v>
      </c>
      <c r="F50" s="151">
        <v>8</v>
      </c>
      <c r="G50" s="153" t="str">
        <f>VLOOKUP($F50,'Valores Base'!$B$8:$S$23,2)</f>
        <v>8 M</v>
      </c>
      <c r="H50" s="153">
        <f>VLOOKUP($F50,'Valores Base'!$B$8:$S$23,5)</f>
        <v>34</v>
      </c>
      <c r="I50" s="155">
        <f>VLOOKUP($F50,'Valores Base'!$B$8:$S$23,6)</f>
        <v>3</v>
      </c>
      <c r="J50" s="155">
        <f>VLOOKUP($F50,'Valores Base'!$B$8:$S$23,8)</f>
        <v>0</v>
      </c>
      <c r="K50" s="155">
        <f>VLOOKUP($F50,'Valores Base'!$B$8:$S$23,7)</f>
        <v>0</v>
      </c>
      <c r="L50" s="156">
        <f t="shared" si="0"/>
        <v>37</v>
      </c>
      <c r="M50" s="157">
        <f>VLOOKUP($F50,'Valores Base'!$B$8:$S$23,10)</f>
        <v>1</v>
      </c>
      <c r="N50" s="158">
        <f>VLOOKUP($F50,'Valores Base'!$B$8:$S$23,11)</f>
        <v>1</v>
      </c>
      <c r="O50" s="158">
        <f>VLOOKUP($F50,'Valores Base'!$B$8:$S$23,12)</f>
        <v>0</v>
      </c>
      <c r="P50" s="158">
        <f>VLOOKUP($F50,'Valores Base'!$B$8:$S$23,13)</f>
        <v>0</v>
      </c>
      <c r="Q50" s="157"/>
      <c r="R50" s="157">
        <f>VLOOKUP($F50,'Valores Base'!$B$8:$S$23,15)</f>
        <v>1</v>
      </c>
      <c r="S50" s="157">
        <f>VLOOKUP($F50,'Valores Base'!$B$8:$S$23,16)</f>
        <v>0</v>
      </c>
      <c r="T50" s="157">
        <f t="shared" si="12"/>
        <v>1</v>
      </c>
      <c r="U50" s="159"/>
      <c r="V50" s="152"/>
      <c r="W50" s="151"/>
      <c r="X50" s="151"/>
      <c r="Y50" s="151"/>
      <c r="Z50" s="151"/>
      <c r="AA50" s="160"/>
      <c r="AB50" s="161"/>
      <c r="AC50" s="161"/>
      <c r="AD50" s="161"/>
      <c r="AE50" s="162">
        <f t="shared" si="2"/>
        <v>0</v>
      </c>
      <c r="AF50" s="163">
        <f t="shared" si="3"/>
        <v>0</v>
      </c>
      <c r="AG50" s="164">
        <f>+'Valores Base'!$J$3*('T. Generadora'!E50)</f>
        <v>7.0000000000000007E-2</v>
      </c>
      <c r="AH50" s="165">
        <f t="shared" si="4"/>
        <v>121635.72750000001</v>
      </c>
      <c r="AI50" s="166">
        <f>VLOOKUP($F50,'Valores Base'!$B$8:$S$23,4)</f>
        <v>47347.5</v>
      </c>
      <c r="AJ50" s="166">
        <f>AI50*(I50*'Valores Base'!$M$4)</f>
        <v>127838.25000000001</v>
      </c>
      <c r="AK50" s="166">
        <f t="shared" si="5"/>
        <v>1609815</v>
      </c>
      <c r="AL50" s="166">
        <f>AI50*(K50*'Valores Base'!$N$4)</f>
        <v>0</v>
      </c>
      <c r="AM50" s="165">
        <f>J50*(AI50*'Valores Base'!$L$4)</f>
        <v>0</v>
      </c>
      <c r="AN50" s="167">
        <f>'Valores Base'!$O$4*'T. Generadora'!S50</f>
        <v>0</v>
      </c>
      <c r="AO50" s="168">
        <f t="shared" si="6"/>
        <v>1860000</v>
      </c>
      <c r="AP50" s="169">
        <f t="shared" si="7"/>
        <v>50270.270270270274</v>
      </c>
      <c r="AQ50" s="170"/>
      <c r="AR50" s="171">
        <f t="shared" si="8"/>
        <v>0</v>
      </c>
      <c r="AS50" s="172">
        <f t="shared" si="9"/>
        <v>0</v>
      </c>
      <c r="AT50" s="173">
        <f t="shared" si="10"/>
        <v>1860000</v>
      </c>
      <c r="AU50" s="174">
        <f t="shared" si="11"/>
        <v>50270.270270270274</v>
      </c>
      <c r="AV50" s="152" t="str">
        <f>+'Control Ventas'!D64</f>
        <v>X Vender</v>
      </c>
      <c r="AW50" s="175"/>
    </row>
    <row r="51" spans="1:49" ht="14.25" customHeight="1" x14ac:dyDescent="0.35">
      <c r="A51" s="148">
        <v>49</v>
      </c>
      <c r="B51" s="149">
        <v>801</v>
      </c>
      <c r="C51" s="150">
        <v>1</v>
      </c>
      <c r="D51" s="151" t="s">
        <v>114</v>
      </c>
      <c r="E51" s="152">
        <v>8</v>
      </c>
      <c r="F51" s="151">
        <v>1</v>
      </c>
      <c r="G51" s="153" t="str">
        <f>VLOOKUP($F51,'Valores Base'!$B$8:$S$23,2)</f>
        <v>1 M</v>
      </c>
      <c r="H51" s="153">
        <f>VLOOKUP($F51,'Valores Base'!$B$8:$S$23,5)</f>
        <v>30</v>
      </c>
      <c r="I51" s="154">
        <f>VLOOKUP($F51,'Valores Base'!$B$8:$S$23,6)</f>
        <v>5</v>
      </c>
      <c r="J51" s="155">
        <f>VLOOKUP($F51,'Valores Base'!$B$8:$S$23,8)</f>
        <v>0</v>
      </c>
      <c r="K51" s="155">
        <f>VLOOKUP($F51,'Valores Base'!$B$8:$S$23,7)</f>
        <v>0</v>
      </c>
      <c r="L51" s="156">
        <f t="shared" si="0"/>
        <v>35</v>
      </c>
      <c r="M51" s="157">
        <f>VLOOKUP($F51,'Valores Base'!$B$8:$S$23,10)</f>
        <v>1</v>
      </c>
      <c r="N51" s="158">
        <f>VLOOKUP($F51,'Valores Base'!$B$8:$S$23,11)</f>
        <v>1</v>
      </c>
      <c r="O51" s="158">
        <f>VLOOKUP($F51,'Valores Base'!$B$8:$S$23,12)</f>
        <v>0</v>
      </c>
      <c r="P51" s="158">
        <f>VLOOKUP($F51,'Valores Base'!$B$8:$S$23,13)</f>
        <v>0</v>
      </c>
      <c r="Q51" s="157"/>
      <c r="R51" s="157">
        <f>VLOOKUP($F51,'Valores Base'!$B$8:$S$23,15)</f>
        <v>1</v>
      </c>
      <c r="S51" s="157">
        <f>VLOOKUP($F51,'Valores Base'!$B$8:$S$23,16)</f>
        <v>0</v>
      </c>
      <c r="T51" s="157">
        <f t="shared" si="12"/>
        <v>1</v>
      </c>
      <c r="U51" s="159"/>
      <c r="V51" s="152"/>
      <c r="W51" s="151"/>
      <c r="X51" s="151"/>
      <c r="Y51" s="151"/>
      <c r="Z51" s="151"/>
      <c r="AA51" s="160"/>
      <c r="AB51" s="161"/>
      <c r="AC51" s="161"/>
      <c r="AD51" s="161"/>
      <c r="AE51" s="162">
        <f t="shared" si="2"/>
        <v>0</v>
      </c>
      <c r="AF51" s="163">
        <f t="shared" si="3"/>
        <v>0</v>
      </c>
      <c r="AG51" s="164">
        <f>+'Valores Base'!$J$3*('T. Generadora'!E51)</f>
        <v>0.08</v>
      </c>
      <c r="AH51" s="165">
        <f t="shared" si="4"/>
        <v>130679.1</v>
      </c>
      <c r="AI51" s="166">
        <f>VLOOKUP($F51,'Valores Base'!$B$8:$S$23,4)</f>
        <v>47347.5</v>
      </c>
      <c r="AJ51" s="166">
        <f>AI51*(I51*'Valores Base'!$M$4)</f>
        <v>213063.75</v>
      </c>
      <c r="AK51" s="166">
        <f t="shared" si="5"/>
        <v>1420425</v>
      </c>
      <c r="AL51" s="166">
        <f>AI51*(K51*'Valores Base'!$N$4)</f>
        <v>0</v>
      </c>
      <c r="AM51" s="165">
        <f>J51*(AI51*'Valores Base'!$L$4)</f>
        <v>0</v>
      </c>
      <c r="AN51" s="167">
        <f>'Valores Base'!$O$4*'T. Generadora'!S51</f>
        <v>0</v>
      </c>
      <c r="AO51" s="168">
        <f t="shared" si="6"/>
        <v>1770000</v>
      </c>
      <c r="AP51" s="169">
        <f t="shared" si="7"/>
        <v>50571.428571428572</v>
      </c>
      <c r="AQ51" s="170"/>
      <c r="AR51" s="171">
        <f t="shared" si="8"/>
        <v>0</v>
      </c>
      <c r="AS51" s="172">
        <f t="shared" si="9"/>
        <v>0</v>
      </c>
      <c r="AT51" s="173">
        <f t="shared" si="10"/>
        <v>1770000</v>
      </c>
      <c r="AU51" s="174">
        <f t="shared" si="11"/>
        <v>50571.428571428572</v>
      </c>
      <c r="AV51" s="152" t="str">
        <f>+'Control Ventas'!D68</f>
        <v>X Vender</v>
      </c>
      <c r="AW51" s="175"/>
    </row>
    <row r="52" spans="1:49" ht="14.25" customHeight="1" x14ac:dyDescent="0.35">
      <c r="A52" s="148">
        <v>50</v>
      </c>
      <c r="B52" s="149">
        <v>802</v>
      </c>
      <c r="C52" s="150">
        <v>1</v>
      </c>
      <c r="D52" s="151" t="s">
        <v>114</v>
      </c>
      <c r="E52" s="152">
        <v>8</v>
      </c>
      <c r="F52" s="151">
        <v>2</v>
      </c>
      <c r="G52" s="153" t="str">
        <f>VLOOKUP($F52,'Valores Base'!$B$8:$S$23,2)</f>
        <v>2 M</v>
      </c>
      <c r="H52" s="153">
        <f>VLOOKUP($F52,'Valores Base'!$B$8:$S$23,5)</f>
        <v>59</v>
      </c>
      <c r="I52" s="154">
        <f>VLOOKUP($F52,'Valores Base'!$B$8:$S$23,6)</f>
        <v>8</v>
      </c>
      <c r="J52" s="155">
        <f>VLOOKUP($F52,'Valores Base'!$B$8:$S$23,8)</f>
        <v>0</v>
      </c>
      <c r="K52" s="155">
        <f>VLOOKUP($F52,'Valores Base'!$B$8:$S$23,7)</f>
        <v>0</v>
      </c>
      <c r="L52" s="156">
        <f t="shared" si="0"/>
        <v>67</v>
      </c>
      <c r="M52" s="157">
        <f>VLOOKUP($F52,'Valores Base'!$B$8:$S$23,10)</f>
        <v>2</v>
      </c>
      <c r="N52" s="158">
        <f>VLOOKUP($F52,'Valores Base'!$B$8:$S$23,11)</f>
        <v>2</v>
      </c>
      <c r="O52" s="158">
        <f>VLOOKUP($F52,'Valores Base'!$B$8:$S$23,12)</f>
        <v>0</v>
      </c>
      <c r="P52" s="158">
        <f>VLOOKUP($F52,'Valores Base'!$B$8:$S$23,13)</f>
        <v>0</v>
      </c>
      <c r="Q52" s="157"/>
      <c r="R52" s="157">
        <f>VLOOKUP($F52,'Valores Base'!$B$8:$S$23,15)</f>
        <v>1</v>
      </c>
      <c r="S52" s="157">
        <f>VLOOKUP($F52,'Valores Base'!$B$8:$S$23,16)</f>
        <v>0</v>
      </c>
      <c r="T52" s="157">
        <f t="shared" si="12"/>
        <v>1</v>
      </c>
      <c r="U52" s="159"/>
      <c r="V52" s="152"/>
      <c r="W52" s="151"/>
      <c r="X52" s="151"/>
      <c r="Y52" s="151"/>
      <c r="Z52" s="151"/>
      <c r="AA52" s="160"/>
      <c r="AB52" s="161"/>
      <c r="AC52" s="161"/>
      <c r="AD52" s="161"/>
      <c r="AE52" s="162">
        <f t="shared" si="2"/>
        <v>0</v>
      </c>
      <c r="AF52" s="163">
        <f t="shared" si="3"/>
        <v>0</v>
      </c>
      <c r="AG52" s="164">
        <f>+'Valores Base'!$J$3*('T. Generadora'!E52)</f>
        <v>0.08</v>
      </c>
      <c r="AH52" s="165">
        <f t="shared" si="4"/>
        <v>222630.6</v>
      </c>
      <c r="AI52" s="166">
        <f>VLOOKUP($F52,'Valores Base'!$B$8:$S$23,4)</f>
        <v>42037.5</v>
      </c>
      <c r="AJ52" s="166">
        <f>AI52*(I52*'Valores Base'!$M$4)</f>
        <v>302670</v>
      </c>
      <c r="AK52" s="166">
        <f t="shared" si="5"/>
        <v>2480212.5</v>
      </c>
      <c r="AL52" s="166">
        <f>AI52*(K52*'Valores Base'!$N$4)</f>
        <v>0</v>
      </c>
      <c r="AM52" s="165">
        <f>J52*(AI52*'Valores Base'!$L$4)</f>
        <v>0</v>
      </c>
      <c r="AN52" s="167">
        <f>'Valores Base'!$O$4*'T. Generadora'!S52</f>
        <v>0</v>
      </c>
      <c r="AO52" s="168">
        <f t="shared" si="6"/>
        <v>3010000</v>
      </c>
      <c r="AP52" s="169">
        <f t="shared" si="7"/>
        <v>44925.373134328358</v>
      </c>
      <c r="AQ52" s="170"/>
      <c r="AR52" s="171">
        <f t="shared" si="8"/>
        <v>0</v>
      </c>
      <c r="AS52" s="172">
        <f t="shared" si="9"/>
        <v>0</v>
      </c>
      <c r="AT52" s="173">
        <f t="shared" si="10"/>
        <v>3010000</v>
      </c>
      <c r="AU52" s="174">
        <f t="shared" si="11"/>
        <v>44925.373134328358</v>
      </c>
      <c r="AV52" s="152" t="str">
        <f>+'Control Ventas'!D69</f>
        <v>X Vender</v>
      </c>
      <c r="AW52" s="175"/>
    </row>
    <row r="53" spans="1:49" ht="14.25" customHeight="1" x14ac:dyDescent="0.35">
      <c r="A53" s="148">
        <v>51</v>
      </c>
      <c r="B53" s="149">
        <v>803</v>
      </c>
      <c r="C53" s="150">
        <v>1</v>
      </c>
      <c r="D53" s="151" t="s">
        <v>114</v>
      </c>
      <c r="E53" s="152">
        <v>8</v>
      </c>
      <c r="F53" s="151">
        <v>3</v>
      </c>
      <c r="G53" s="153" t="str">
        <f>VLOOKUP($F53,'Valores Base'!$B$8:$S$23,2)</f>
        <v>3 M</v>
      </c>
      <c r="H53" s="153">
        <f>VLOOKUP($F53,'Valores Base'!$B$8:$S$23,5)</f>
        <v>57</v>
      </c>
      <c r="I53" s="154">
        <f>VLOOKUP($F53,'Valores Base'!$B$8:$S$23,6)</f>
        <v>7</v>
      </c>
      <c r="J53" s="155">
        <f>VLOOKUP($F53,'Valores Base'!$B$8:$S$23,8)</f>
        <v>0</v>
      </c>
      <c r="K53" s="155">
        <f>VLOOKUP($F53,'Valores Base'!$B$8:$S$23,7)</f>
        <v>0</v>
      </c>
      <c r="L53" s="156">
        <f t="shared" si="0"/>
        <v>64</v>
      </c>
      <c r="M53" s="157">
        <f>VLOOKUP($F53,'Valores Base'!$B$8:$S$23,10)</f>
        <v>2</v>
      </c>
      <c r="N53" s="158">
        <f>VLOOKUP($F53,'Valores Base'!$B$8:$S$23,11)</f>
        <v>2</v>
      </c>
      <c r="O53" s="158">
        <f>VLOOKUP($F53,'Valores Base'!$B$8:$S$23,12)</f>
        <v>0</v>
      </c>
      <c r="P53" s="158">
        <f>VLOOKUP($F53,'Valores Base'!$B$8:$S$23,13)</f>
        <v>0</v>
      </c>
      <c r="Q53" s="157"/>
      <c r="R53" s="157">
        <f>VLOOKUP($F53,'Valores Base'!$B$8:$S$23,15)</f>
        <v>1</v>
      </c>
      <c r="S53" s="157">
        <f>VLOOKUP($F53,'Valores Base'!$B$8:$S$23,16)</f>
        <v>0</v>
      </c>
      <c r="T53" s="157">
        <f t="shared" si="12"/>
        <v>1</v>
      </c>
      <c r="U53" s="159"/>
      <c r="V53" s="152"/>
      <c r="W53" s="151"/>
      <c r="X53" s="151"/>
      <c r="Y53" s="151"/>
      <c r="Z53" s="151"/>
      <c r="AA53" s="160"/>
      <c r="AB53" s="161"/>
      <c r="AC53" s="161"/>
      <c r="AD53" s="161"/>
      <c r="AE53" s="162">
        <f t="shared" si="2"/>
        <v>0</v>
      </c>
      <c r="AF53" s="163">
        <f t="shared" si="3"/>
        <v>0</v>
      </c>
      <c r="AG53" s="164">
        <f>+'Valores Base'!$J$3*('T. Generadora'!E53)</f>
        <v>0.08</v>
      </c>
      <c r="AH53" s="165">
        <f t="shared" si="4"/>
        <v>215118.72</v>
      </c>
      <c r="AI53" s="166">
        <f>VLOOKUP($F53,'Valores Base'!$B$8:$S$23,4)</f>
        <v>42480</v>
      </c>
      <c r="AJ53" s="166">
        <f>AI53*(I53*'Valores Base'!$M$4)</f>
        <v>267624</v>
      </c>
      <c r="AK53" s="166">
        <f t="shared" si="5"/>
        <v>2421360</v>
      </c>
      <c r="AL53" s="166">
        <f>AI53*(K53*'Valores Base'!$N$4)</f>
        <v>0</v>
      </c>
      <c r="AM53" s="165">
        <f>J53*(AI53*'Valores Base'!$L$4)</f>
        <v>0</v>
      </c>
      <c r="AN53" s="167">
        <f>'Valores Base'!$O$4*'T. Generadora'!S53</f>
        <v>0</v>
      </c>
      <c r="AO53" s="168">
        <f t="shared" si="6"/>
        <v>2910000</v>
      </c>
      <c r="AP53" s="169">
        <f t="shared" si="7"/>
        <v>45468.75</v>
      </c>
      <c r="AQ53" s="170"/>
      <c r="AR53" s="171">
        <f t="shared" si="8"/>
        <v>0</v>
      </c>
      <c r="AS53" s="172">
        <f t="shared" si="9"/>
        <v>0</v>
      </c>
      <c r="AT53" s="173">
        <f t="shared" si="10"/>
        <v>2910000</v>
      </c>
      <c r="AU53" s="174">
        <f t="shared" si="11"/>
        <v>45468.75</v>
      </c>
      <c r="AV53" s="152" t="str">
        <f>+'Control Ventas'!D70</f>
        <v>X Vender</v>
      </c>
      <c r="AW53" s="175"/>
    </row>
    <row r="54" spans="1:49" ht="14.25" customHeight="1" x14ac:dyDescent="0.35">
      <c r="A54" s="148">
        <v>52</v>
      </c>
      <c r="B54" s="149">
        <v>804</v>
      </c>
      <c r="C54" s="150">
        <v>1</v>
      </c>
      <c r="D54" s="151" t="s">
        <v>114</v>
      </c>
      <c r="E54" s="152">
        <v>8</v>
      </c>
      <c r="F54" s="151">
        <v>4</v>
      </c>
      <c r="G54" s="153" t="str">
        <f>VLOOKUP($F54,'Valores Base'!$B$8:$S$23,2)</f>
        <v>4 M</v>
      </c>
      <c r="H54" s="153">
        <f>VLOOKUP($F54,'Valores Base'!$B$8:$S$23,5)</f>
        <v>59</v>
      </c>
      <c r="I54" s="154">
        <f>VLOOKUP($F54,'Valores Base'!$B$8:$S$23,6)</f>
        <v>13</v>
      </c>
      <c r="J54" s="155">
        <f>VLOOKUP($F54,'Valores Base'!$B$8:$S$23,8)</f>
        <v>0</v>
      </c>
      <c r="K54" s="155">
        <f>VLOOKUP($F54,'Valores Base'!$B$8:$S$23,7)</f>
        <v>0</v>
      </c>
      <c r="L54" s="156">
        <f t="shared" si="0"/>
        <v>72</v>
      </c>
      <c r="M54" s="157">
        <f>VLOOKUP($F54,'Valores Base'!$B$8:$S$23,10)</f>
        <v>2</v>
      </c>
      <c r="N54" s="158">
        <f>VLOOKUP($F54,'Valores Base'!$B$8:$S$23,11)</f>
        <v>2</v>
      </c>
      <c r="O54" s="158">
        <f>VLOOKUP($F54,'Valores Base'!$B$8:$S$23,12)</f>
        <v>0</v>
      </c>
      <c r="P54" s="158">
        <f>VLOOKUP($F54,'Valores Base'!$B$8:$S$23,13)</f>
        <v>0</v>
      </c>
      <c r="Q54" s="157"/>
      <c r="R54" s="157">
        <f>VLOOKUP($F54,'Valores Base'!$B$8:$S$23,15)</f>
        <v>2</v>
      </c>
      <c r="S54" s="157">
        <f>VLOOKUP($F54,'Valores Base'!$B$8:$S$23,16)</f>
        <v>0</v>
      </c>
      <c r="T54" s="157">
        <f t="shared" si="12"/>
        <v>2</v>
      </c>
      <c r="U54" s="159"/>
      <c r="V54" s="152"/>
      <c r="W54" s="151"/>
      <c r="X54" s="151"/>
      <c r="Y54" s="151"/>
      <c r="Z54" s="151"/>
      <c r="AA54" s="160"/>
      <c r="AB54" s="161"/>
      <c r="AC54" s="161"/>
      <c r="AD54" s="161"/>
      <c r="AE54" s="162">
        <f t="shared" si="2"/>
        <v>0</v>
      </c>
      <c r="AF54" s="163">
        <f t="shared" si="3"/>
        <v>0</v>
      </c>
      <c r="AG54" s="164">
        <f>+'Valores Base'!$J$3*('T. Generadora'!E54)</f>
        <v>0.08</v>
      </c>
      <c r="AH54" s="165">
        <f t="shared" si="4"/>
        <v>232758.54</v>
      </c>
      <c r="AI54" s="166">
        <f>VLOOKUP($F54,'Valores Base'!$B$8:$S$23,4)</f>
        <v>41152.5</v>
      </c>
      <c r="AJ54" s="166">
        <f>AI54*(I54*'Valores Base'!$M$4)</f>
        <v>481484.25000000006</v>
      </c>
      <c r="AK54" s="166">
        <f t="shared" si="5"/>
        <v>2427997.5</v>
      </c>
      <c r="AL54" s="166">
        <f>AI54*(K54*'Valores Base'!$N$4)</f>
        <v>0</v>
      </c>
      <c r="AM54" s="165">
        <f>J54*(AI54*'Valores Base'!$L$4)</f>
        <v>0</v>
      </c>
      <c r="AN54" s="167">
        <f>'Valores Base'!$O$4*'T. Generadora'!S54</f>
        <v>0</v>
      </c>
      <c r="AO54" s="168">
        <f t="shared" si="6"/>
        <v>3150000</v>
      </c>
      <c r="AP54" s="169">
        <f t="shared" si="7"/>
        <v>43750</v>
      </c>
      <c r="AQ54" s="170"/>
      <c r="AR54" s="171">
        <f t="shared" si="8"/>
        <v>0</v>
      </c>
      <c r="AS54" s="172">
        <f t="shared" si="9"/>
        <v>0</v>
      </c>
      <c r="AT54" s="173">
        <f t="shared" si="10"/>
        <v>3150000</v>
      </c>
      <c r="AU54" s="174">
        <f t="shared" si="11"/>
        <v>43750</v>
      </c>
      <c r="AV54" s="152" t="str">
        <f>+'Control Ventas'!D71</f>
        <v>X Vender</v>
      </c>
      <c r="AW54" s="175"/>
    </row>
    <row r="55" spans="1:49" ht="14.25" customHeight="1" x14ac:dyDescent="0.35">
      <c r="A55" s="148">
        <v>53</v>
      </c>
      <c r="B55" s="149">
        <v>805</v>
      </c>
      <c r="C55" s="150">
        <v>1</v>
      </c>
      <c r="D55" s="151" t="s">
        <v>114</v>
      </c>
      <c r="E55" s="152">
        <v>8</v>
      </c>
      <c r="F55" s="151">
        <v>5</v>
      </c>
      <c r="G55" s="153" t="str">
        <f>VLOOKUP($F55,'Valores Base'!$B$8:$S$23,2)</f>
        <v>5 M</v>
      </c>
      <c r="H55" s="153">
        <f>VLOOKUP($F55,'Valores Base'!$B$8:$S$23,5)</f>
        <v>56</v>
      </c>
      <c r="I55" s="155">
        <f>VLOOKUP($F55,'Valores Base'!$B$8:$S$23,6)</f>
        <v>12</v>
      </c>
      <c r="J55" s="155">
        <f>VLOOKUP($F55,'Valores Base'!$B$8:$S$23,8)</f>
        <v>0</v>
      </c>
      <c r="K55" s="155">
        <f>VLOOKUP($F55,'Valores Base'!$B$8:$S$23,7)</f>
        <v>0</v>
      </c>
      <c r="L55" s="156">
        <f t="shared" si="0"/>
        <v>68</v>
      </c>
      <c r="M55" s="157">
        <f>VLOOKUP($F55,'Valores Base'!$B$8:$S$23,10)</f>
        <v>2</v>
      </c>
      <c r="N55" s="158">
        <f>VLOOKUP($F55,'Valores Base'!$B$8:$S$23,11)</f>
        <v>2</v>
      </c>
      <c r="O55" s="158">
        <f>VLOOKUP($F55,'Valores Base'!$B$8:$S$23,12)</f>
        <v>0</v>
      </c>
      <c r="P55" s="158">
        <f>VLOOKUP($F55,'Valores Base'!$B$8:$S$23,13)</f>
        <v>0</v>
      </c>
      <c r="Q55" s="157"/>
      <c r="R55" s="157">
        <f>VLOOKUP($F55,'Valores Base'!$B$8:$S$23,15)</f>
        <v>1</v>
      </c>
      <c r="S55" s="157">
        <f>VLOOKUP($F55,'Valores Base'!$B$8:$S$23,16)</f>
        <v>0</v>
      </c>
      <c r="T55" s="157">
        <f t="shared" si="12"/>
        <v>1</v>
      </c>
      <c r="U55" s="159"/>
      <c r="V55" s="152"/>
      <c r="W55" s="151"/>
      <c r="X55" s="151"/>
      <c r="Y55" s="151"/>
      <c r="Z55" s="151"/>
      <c r="AA55" s="160"/>
      <c r="AB55" s="161"/>
      <c r="AC55" s="161"/>
      <c r="AD55" s="161"/>
      <c r="AE55" s="162">
        <f t="shared" si="2"/>
        <v>0</v>
      </c>
      <c r="AF55" s="163">
        <f t="shared" si="3"/>
        <v>0</v>
      </c>
      <c r="AG55" s="164">
        <f>+'Valores Base'!$J$3*('T. Generadora'!E55)</f>
        <v>0.08</v>
      </c>
      <c r="AH55" s="165">
        <f t="shared" si="4"/>
        <v>224648.4</v>
      </c>
      <c r="AI55" s="166">
        <f>VLOOKUP($F55,'Valores Base'!$B$8:$S$23,4)</f>
        <v>42037.5</v>
      </c>
      <c r="AJ55" s="166">
        <f>AI55*(I55*'Valores Base'!$M$4)</f>
        <v>454005.00000000006</v>
      </c>
      <c r="AK55" s="166">
        <f t="shared" si="5"/>
        <v>2354100</v>
      </c>
      <c r="AL55" s="166">
        <f>AI55*(K55*'Valores Base'!$N$4)</f>
        <v>0</v>
      </c>
      <c r="AM55" s="165">
        <f>J55*(AI55*'Valores Base'!$L$4)</f>
        <v>0</v>
      </c>
      <c r="AN55" s="167">
        <f>'Valores Base'!$O$4*'T. Generadora'!S55</f>
        <v>0</v>
      </c>
      <c r="AO55" s="168">
        <f t="shared" si="6"/>
        <v>3040000</v>
      </c>
      <c r="AP55" s="169">
        <f t="shared" si="7"/>
        <v>44705.882352941175</v>
      </c>
      <c r="AQ55" s="170"/>
      <c r="AR55" s="171">
        <f t="shared" si="8"/>
        <v>0</v>
      </c>
      <c r="AS55" s="172">
        <f t="shared" si="9"/>
        <v>0</v>
      </c>
      <c r="AT55" s="173">
        <f t="shared" si="10"/>
        <v>3040000</v>
      </c>
      <c r="AU55" s="174">
        <f t="shared" si="11"/>
        <v>44705.882352941175</v>
      </c>
      <c r="AV55" s="152" t="str">
        <f>+'Control Ventas'!D72</f>
        <v>X Vender</v>
      </c>
      <c r="AW55" s="175"/>
    </row>
    <row r="56" spans="1:49" ht="14.25" customHeight="1" x14ac:dyDescent="0.35">
      <c r="A56" s="148">
        <v>54</v>
      </c>
      <c r="B56" s="149">
        <v>806</v>
      </c>
      <c r="C56" s="150">
        <v>1</v>
      </c>
      <c r="D56" s="151" t="s">
        <v>114</v>
      </c>
      <c r="E56" s="152">
        <v>8</v>
      </c>
      <c r="F56" s="151">
        <v>6</v>
      </c>
      <c r="G56" s="153" t="str">
        <f>VLOOKUP($F56,'Valores Base'!$B$8:$S$23,2)</f>
        <v>6 M</v>
      </c>
      <c r="H56" s="153">
        <f>VLOOKUP($F56,'Valores Base'!$B$8:$S$23,5)</f>
        <v>52</v>
      </c>
      <c r="I56" s="155">
        <f>VLOOKUP($F56,'Valores Base'!$B$8:$S$23,6)</f>
        <v>7</v>
      </c>
      <c r="J56" s="155">
        <f>VLOOKUP($F56,'Valores Base'!$B$8:$S$23,8)</f>
        <v>0</v>
      </c>
      <c r="K56" s="155">
        <f>VLOOKUP($F56,'Valores Base'!$B$8:$S$23,7)</f>
        <v>0</v>
      </c>
      <c r="L56" s="156">
        <f t="shared" si="0"/>
        <v>59</v>
      </c>
      <c r="M56" s="157">
        <f>VLOOKUP($F56,'Valores Base'!$B$8:$S$23,10)</f>
        <v>2</v>
      </c>
      <c r="N56" s="158">
        <f>VLOOKUP($F56,'Valores Base'!$B$8:$S$23,11)</f>
        <v>2</v>
      </c>
      <c r="O56" s="158">
        <f>VLOOKUP($F56,'Valores Base'!$B$8:$S$23,12)</f>
        <v>0</v>
      </c>
      <c r="P56" s="158">
        <f>VLOOKUP($F56,'Valores Base'!$B$8:$S$23,13)</f>
        <v>0</v>
      </c>
      <c r="Q56" s="157"/>
      <c r="R56" s="157">
        <f>VLOOKUP($F56,'Valores Base'!$B$8:$S$23,15)</f>
        <v>1</v>
      </c>
      <c r="S56" s="157">
        <f>VLOOKUP($F56,'Valores Base'!$B$8:$S$23,16)</f>
        <v>0</v>
      </c>
      <c r="T56" s="157">
        <f t="shared" si="12"/>
        <v>1</v>
      </c>
      <c r="U56" s="159"/>
      <c r="V56" s="152"/>
      <c r="W56" s="151"/>
      <c r="X56" s="151"/>
      <c r="Y56" s="151"/>
      <c r="Z56" s="151"/>
      <c r="AA56" s="160"/>
      <c r="AB56" s="161"/>
      <c r="AC56" s="161"/>
      <c r="AD56" s="161"/>
      <c r="AE56" s="162">
        <f t="shared" si="2"/>
        <v>0</v>
      </c>
      <c r="AF56" s="163">
        <f t="shared" si="3"/>
        <v>0</v>
      </c>
      <c r="AG56" s="164">
        <f>+'Valores Base'!$J$3*('T. Generadora'!E56)</f>
        <v>0.08</v>
      </c>
      <c r="AH56" s="165">
        <f t="shared" si="4"/>
        <v>204318.18</v>
      </c>
      <c r="AI56" s="166">
        <f>VLOOKUP($F56,'Valores Base'!$B$8:$S$23,4)</f>
        <v>43807.5</v>
      </c>
      <c r="AJ56" s="166">
        <f>AI56*(I56*'Valores Base'!$M$4)</f>
        <v>275987.25</v>
      </c>
      <c r="AK56" s="166">
        <f t="shared" si="5"/>
        <v>2277990</v>
      </c>
      <c r="AL56" s="166">
        <f>AI56*(K56*'Valores Base'!$N$4)</f>
        <v>0</v>
      </c>
      <c r="AM56" s="165">
        <f>J56*(AI56*'Valores Base'!$L$4)</f>
        <v>0</v>
      </c>
      <c r="AN56" s="167">
        <f>'Valores Base'!$O$4*'T. Generadora'!S56</f>
        <v>0</v>
      </c>
      <c r="AO56" s="168">
        <f t="shared" si="6"/>
        <v>2760000</v>
      </c>
      <c r="AP56" s="169">
        <f t="shared" si="7"/>
        <v>46779.661016949154</v>
      </c>
      <c r="AQ56" s="170"/>
      <c r="AR56" s="171">
        <f t="shared" si="8"/>
        <v>0</v>
      </c>
      <c r="AS56" s="172">
        <f t="shared" si="9"/>
        <v>0</v>
      </c>
      <c r="AT56" s="173">
        <f t="shared" si="10"/>
        <v>2760000</v>
      </c>
      <c r="AU56" s="174">
        <f t="shared" si="11"/>
        <v>46779.661016949154</v>
      </c>
      <c r="AV56" s="152" t="str">
        <f>+'Control Ventas'!D73</f>
        <v>X Vender</v>
      </c>
      <c r="AW56" s="175"/>
    </row>
    <row r="57" spans="1:49" ht="14.25" customHeight="1" x14ac:dyDescent="0.35">
      <c r="A57" s="148">
        <v>55</v>
      </c>
      <c r="B57" s="149">
        <v>807</v>
      </c>
      <c r="C57" s="150">
        <v>1</v>
      </c>
      <c r="D57" s="151" t="s">
        <v>114</v>
      </c>
      <c r="E57" s="152">
        <v>8</v>
      </c>
      <c r="F57" s="151">
        <v>7</v>
      </c>
      <c r="G57" s="153" t="str">
        <f>VLOOKUP($F57,'Valores Base'!$B$8:$S$23,2)</f>
        <v>7 M</v>
      </c>
      <c r="H57" s="153">
        <f>VLOOKUP($F57,'Valores Base'!$B$8:$S$23,5)</f>
        <v>64</v>
      </c>
      <c r="I57" s="155">
        <f>VLOOKUP($F57,'Valores Base'!$B$8:$S$23,6)</f>
        <v>7</v>
      </c>
      <c r="J57" s="155">
        <f>VLOOKUP($F57,'Valores Base'!$B$8:$S$23,8)</f>
        <v>0</v>
      </c>
      <c r="K57" s="155">
        <f>VLOOKUP($F57,'Valores Base'!$B$8:$S$23,7)</f>
        <v>0</v>
      </c>
      <c r="L57" s="156">
        <f t="shared" si="0"/>
        <v>71</v>
      </c>
      <c r="M57" s="157">
        <f>VLOOKUP($F57,'Valores Base'!$B$8:$S$23,10)</f>
        <v>2</v>
      </c>
      <c r="N57" s="158">
        <f>VLOOKUP($F57,'Valores Base'!$B$8:$S$23,11)</f>
        <v>2</v>
      </c>
      <c r="O57" s="158">
        <f>VLOOKUP($F57,'Valores Base'!$B$8:$S$23,12)</f>
        <v>0</v>
      </c>
      <c r="P57" s="158">
        <f>VLOOKUP($F57,'Valores Base'!$B$8:$S$23,13)</f>
        <v>0</v>
      </c>
      <c r="Q57" s="157"/>
      <c r="R57" s="157">
        <f>VLOOKUP($F57,'Valores Base'!$B$8:$S$23,15)</f>
        <v>2</v>
      </c>
      <c r="S57" s="157">
        <f>VLOOKUP($F57,'Valores Base'!$B$8:$S$23,16)</f>
        <v>0</v>
      </c>
      <c r="T57" s="157">
        <f t="shared" si="12"/>
        <v>2</v>
      </c>
      <c r="U57" s="159"/>
      <c r="V57" s="152"/>
      <c r="W57" s="151"/>
      <c r="X57" s="151"/>
      <c r="Y57" s="151"/>
      <c r="Z57" s="151"/>
      <c r="AA57" s="160"/>
      <c r="AB57" s="161"/>
      <c r="AC57" s="161"/>
      <c r="AD57" s="161"/>
      <c r="AE57" s="162">
        <f t="shared" si="2"/>
        <v>0</v>
      </c>
      <c r="AF57" s="163">
        <f t="shared" si="3"/>
        <v>0</v>
      </c>
      <c r="AG57" s="164">
        <f>+'Valores Base'!$J$3*('T. Generadora'!E57)</f>
        <v>0.08</v>
      </c>
      <c r="AH57" s="165">
        <f t="shared" si="4"/>
        <v>231441.66</v>
      </c>
      <c r="AI57" s="166">
        <f>VLOOKUP($F57,'Valores Base'!$B$8:$S$23,4)</f>
        <v>41152.5</v>
      </c>
      <c r="AJ57" s="166">
        <f>AI57*(I57*'Valores Base'!$M$4)</f>
        <v>259260.75</v>
      </c>
      <c r="AK57" s="166">
        <f t="shared" si="5"/>
        <v>2633760</v>
      </c>
      <c r="AL57" s="166">
        <f>AI57*(K57*'Valores Base'!$N$4)</f>
        <v>0</v>
      </c>
      <c r="AM57" s="165">
        <f>J57*(AI57*'Valores Base'!$L$4)</f>
        <v>0</v>
      </c>
      <c r="AN57" s="167">
        <f>'Valores Base'!$O$4*'T. Generadora'!S57</f>
        <v>0</v>
      </c>
      <c r="AO57" s="168">
        <f t="shared" si="6"/>
        <v>3130000</v>
      </c>
      <c r="AP57" s="169">
        <f t="shared" si="7"/>
        <v>44084.507042253521</v>
      </c>
      <c r="AQ57" s="170"/>
      <c r="AR57" s="171">
        <f t="shared" si="8"/>
        <v>0</v>
      </c>
      <c r="AS57" s="172">
        <f t="shared" si="9"/>
        <v>0</v>
      </c>
      <c r="AT57" s="173">
        <f t="shared" si="10"/>
        <v>3130000</v>
      </c>
      <c r="AU57" s="174">
        <f t="shared" si="11"/>
        <v>44084.507042253521</v>
      </c>
      <c r="AV57" s="152" t="str">
        <f>+'Control Ventas'!D74</f>
        <v>X Vender</v>
      </c>
      <c r="AW57" s="175"/>
    </row>
    <row r="58" spans="1:49" ht="14.25" customHeight="1" x14ac:dyDescent="0.35">
      <c r="A58" s="148">
        <v>56</v>
      </c>
      <c r="B58" s="149">
        <v>808</v>
      </c>
      <c r="C58" s="150">
        <v>1</v>
      </c>
      <c r="D58" s="151" t="s">
        <v>114</v>
      </c>
      <c r="E58" s="152">
        <v>8</v>
      </c>
      <c r="F58" s="151">
        <v>8</v>
      </c>
      <c r="G58" s="153" t="str">
        <f>VLOOKUP($F58,'Valores Base'!$B$8:$S$23,2)</f>
        <v>8 M</v>
      </c>
      <c r="H58" s="153">
        <f>VLOOKUP($F58,'Valores Base'!$B$8:$S$23,5)</f>
        <v>34</v>
      </c>
      <c r="I58" s="155">
        <f>VLOOKUP($F58,'Valores Base'!$B$8:$S$23,6)</f>
        <v>3</v>
      </c>
      <c r="J58" s="155">
        <f>VLOOKUP($F58,'Valores Base'!$B$8:$S$23,8)</f>
        <v>0</v>
      </c>
      <c r="K58" s="155">
        <f>VLOOKUP($F58,'Valores Base'!$B$8:$S$23,7)</f>
        <v>0</v>
      </c>
      <c r="L58" s="156">
        <f t="shared" si="0"/>
        <v>37</v>
      </c>
      <c r="M58" s="157">
        <f>VLOOKUP($F58,'Valores Base'!$B$8:$S$23,10)</f>
        <v>1</v>
      </c>
      <c r="N58" s="158">
        <f>VLOOKUP($F58,'Valores Base'!$B$8:$S$23,11)</f>
        <v>1</v>
      </c>
      <c r="O58" s="158">
        <f>VLOOKUP($F58,'Valores Base'!$B$8:$S$23,12)</f>
        <v>0</v>
      </c>
      <c r="P58" s="158">
        <f>VLOOKUP($F58,'Valores Base'!$B$8:$S$23,13)</f>
        <v>0</v>
      </c>
      <c r="Q58" s="157"/>
      <c r="R58" s="157">
        <f>VLOOKUP($F58,'Valores Base'!$B$8:$S$23,15)</f>
        <v>1</v>
      </c>
      <c r="S58" s="157">
        <f>VLOOKUP($F58,'Valores Base'!$B$8:$S$23,16)</f>
        <v>0</v>
      </c>
      <c r="T58" s="157">
        <f t="shared" si="12"/>
        <v>1</v>
      </c>
      <c r="U58" s="159"/>
      <c r="V58" s="152"/>
      <c r="W58" s="151"/>
      <c r="X58" s="151"/>
      <c r="Y58" s="151"/>
      <c r="Z58" s="151"/>
      <c r="AA58" s="160"/>
      <c r="AB58" s="161"/>
      <c r="AC58" s="161"/>
      <c r="AD58" s="161"/>
      <c r="AE58" s="162">
        <f t="shared" si="2"/>
        <v>0</v>
      </c>
      <c r="AF58" s="163">
        <f t="shared" si="3"/>
        <v>0</v>
      </c>
      <c r="AG58" s="164">
        <f>+'Valores Base'!$J$3*('T. Generadora'!E58)</f>
        <v>0.08</v>
      </c>
      <c r="AH58" s="165">
        <f t="shared" si="4"/>
        <v>139012.26</v>
      </c>
      <c r="AI58" s="166">
        <f>VLOOKUP($F58,'Valores Base'!$B$8:$S$23,4)</f>
        <v>47347.5</v>
      </c>
      <c r="AJ58" s="166">
        <f>AI58*(I58*'Valores Base'!$M$4)</f>
        <v>127838.25000000001</v>
      </c>
      <c r="AK58" s="166">
        <f t="shared" si="5"/>
        <v>1609815</v>
      </c>
      <c r="AL58" s="166">
        <f>AI58*(K58*'Valores Base'!$N$4)</f>
        <v>0</v>
      </c>
      <c r="AM58" s="165">
        <f>J58*(AI58*'Valores Base'!$L$4)</f>
        <v>0</v>
      </c>
      <c r="AN58" s="167">
        <f>'Valores Base'!$O$4*'T. Generadora'!S58</f>
        <v>0</v>
      </c>
      <c r="AO58" s="168">
        <f t="shared" si="6"/>
        <v>1880000</v>
      </c>
      <c r="AP58" s="169">
        <f t="shared" si="7"/>
        <v>50810.810810810814</v>
      </c>
      <c r="AQ58" s="170"/>
      <c r="AR58" s="171">
        <f t="shared" si="8"/>
        <v>0</v>
      </c>
      <c r="AS58" s="172">
        <f t="shared" si="9"/>
        <v>0</v>
      </c>
      <c r="AT58" s="173">
        <f t="shared" si="10"/>
        <v>1880000</v>
      </c>
      <c r="AU58" s="174">
        <f t="shared" si="11"/>
        <v>50810.810810810814</v>
      </c>
      <c r="AV58" s="152" t="str">
        <f>+'Control Ventas'!D75</f>
        <v>X Vender</v>
      </c>
      <c r="AW58" s="175"/>
    </row>
    <row r="59" spans="1:49" ht="14.25" customHeight="1" x14ac:dyDescent="0.35">
      <c r="A59" s="148">
        <v>57</v>
      </c>
      <c r="B59" s="149">
        <v>901</v>
      </c>
      <c r="C59" s="150">
        <v>1</v>
      </c>
      <c r="D59" s="151" t="s">
        <v>114</v>
      </c>
      <c r="E59" s="152">
        <v>9</v>
      </c>
      <c r="F59" s="151">
        <v>1</v>
      </c>
      <c r="G59" s="153" t="str">
        <f>VLOOKUP($F59,'Valores Base'!$B$8:$S$23,2)</f>
        <v>1 M</v>
      </c>
      <c r="H59" s="153">
        <f>VLOOKUP($F59,'Valores Base'!$B$8:$S$23,5)</f>
        <v>30</v>
      </c>
      <c r="I59" s="154">
        <f>VLOOKUP($F59,'Valores Base'!$B$8:$S$23,6)</f>
        <v>5</v>
      </c>
      <c r="J59" s="155">
        <f>VLOOKUP($F59,'Valores Base'!$B$8:$S$23,8)</f>
        <v>0</v>
      </c>
      <c r="K59" s="155">
        <f>VLOOKUP($F59,'Valores Base'!$B$8:$S$23,7)</f>
        <v>0</v>
      </c>
      <c r="L59" s="156">
        <f t="shared" si="0"/>
        <v>35</v>
      </c>
      <c r="M59" s="157">
        <f>VLOOKUP($F59,'Valores Base'!$B$8:$S$23,10)</f>
        <v>1</v>
      </c>
      <c r="N59" s="158">
        <f>VLOOKUP($F59,'Valores Base'!$B$8:$S$23,11)</f>
        <v>1</v>
      </c>
      <c r="O59" s="158">
        <f>VLOOKUP($F59,'Valores Base'!$B$8:$S$23,12)</f>
        <v>0</v>
      </c>
      <c r="P59" s="158">
        <f>VLOOKUP($F59,'Valores Base'!$B$8:$S$23,13)</f>
        <v>0</v>
      </c>
      <c r="Q59" s="157"/>
      <c r="R59" s="157">
        <f>VLOOKUP($F59,'Valores Base'!$B$8:$S$23,15)</f>
        <v>1</v>
      </c>
      <c r="S59" s="157">
        <f>VLOOKUP($F59,'Valores Base'!$B$8:$S$23,16)</f>
        <v>0</v>
      </c>
      <c r="T59" s="157">
        <f t="shared" si="12"/>
        <v>1</v>
      </c>
      <c r="U59" s="159"/>
      <c r="V59" s="152"/>
      <c r="W59" s="151"/>
      <c r="X59" s="151"/>
      <c r="Y59" s="151"/>
      <c r="Z59" s="151"/>
      <c r="AA59" s="160"/>
      <c r="AB59" s="161"/>
      <c r="AC59" s="161"/>
      <c r="AD59" s="161"/>
      <c r="AE59" s="162">
        <f t="shared" si="2"/>
        <v>0</v>
      </c>
      <c r="AF59" s="163">
        <f t="shared" si="3"/>
        <v>0</v>
      </c>
      <c r="AG59" s="164">
        <f>+'Valores Base'!$J$3*('T. Generadora'!E59)</f>
        <v>0.09</v>
      </c>
      <c r="AH59" s="165">
        <f t="shared" si="4"/>
        <v>147013.98749999999</v>
      </c>
      <c r="AI59" s="166">
        <f>VLOOKUP($F59,'Valores Base'!$B$8:$S$23,4)</f>
        <v>47347.5</v>
      </c>
      <c r="AJ59" s="166">
        <f>AI59*(I59*'Valores Base'!$M$4)</f>
        <v>213063.75</v>
      </c>
      <c r="AK59" s="166">
        <f t="shared" si="5"/>
        <v>1420425</v>
      </c>
      <c r="AL59" s="166">
        <f>AI59*(K59*'Valores Base'!$N$4)</f>
        <v>0</v>
      </c>
      <c r="AM59" s="165">
        <f>J59*(AI59*'Valores Base'!$L$4)</f>
        <v>0</v>
      </c>
      <c r="AN59" s="167">
        <f>'Valores Base'!$O$4*'T. Generadora'!S59</f>
        <v>0</v>
      </c>
      <c r="AO59" s="168">
        <f t="shared" si="6"/>
        <v>1790000</v>
      </c>
      <c r="AP59" s="169">
        <f t="shared" si="7"/>
        <v>51142.857142857145</v>
      </c>
      <c r="AQ59" s="170"/>
      <c r="AR59" s="171">
        <f t="shared" si="8"/>
        <v>0</v>
      </c>
      <c r="AS59" s="172">
        <f t="shared" si="9"/>
        <v>0</v>
      </c>
      <c r="AT59" s="173">
        <f t="shared" si="10"/>
        <v>1790000</v>
      </c>
      <c r="AU59" s="174">
        <f t="shared" si="11"/>
        <v>51142.857142857145</v>
      </c>
      <c r="AV59" s="152" t="str">
        <f>+'Control Ventas'!D79</f>
        <v>X Vender</v>
      </c>
      <c r="AW59" s="175"/>
    </row>
    <row r="60" spans="1:49" ht="14.25" customHeight="1" x14ac:dyDescent="0.35">
      <c r="A60" s="148">
        <v>58</v>
      </c>
      <c r="B60" s="149">
        <v>902</v>
      </c>
      <c r="C60" s="150">
        <v>1</v>
      </c>
      <c r="D60" s="151" t="s">
        <v>114</v>
      </c>
      <c r="E60" s="152">
        <v>9</v>
      </c>
      <c r="F60" s="151">
        <v>2</v>
      </c>
      <c r="G60" s="153" t="str">
        <f>VLOOKUP($F60,'Valores Base'!$B$8:$S$23,2)</f>
        <v>2 M</v>
      </c>
      <c r="H60" s="153">
        <f>VLOOKUP($F60,'Valores Base'!$B$8:$S$23,5)</f>
        <v>59</v>
      </c>
      <c r="I60" s="154">
        <f>VLOOKUP($F60,'Valores Base'!$B$8:$S$23,6)</f>
        <v>8</v>
      </c>
      <c r="J60" s="155">
        <f>VLOOKUP($F60,'Valores Base'!$B$8:$S$23,8)</f>
        <v>0</v>
      </c>
      <c r="K60" s="155">
        <f>VLOOKUP($F60,'Valores Base'!$B$8:$S$23,7)</f>
        <v>0</v>
      </c>
      <c r="L60" s="156">
        <f t="shared" si="0"/>
        <v>67</v>
      </c>
      <c r="M60" s="157">
        <f>VLOOKUP($F60,'Valores Base'!$B$8:$S$23,10)</f>
        <v>2</v>
      </c>
      <c r="N60" s="158">
        <f>VLOOKUP($F60,'Valores Base'!$B$8:$S$23,11)</f>
        <v>2</v>
      </c>
      <c r="O60" s="158">
        <f>VLOOKUP($F60,'Valores Base'!$B$8:$S$23,12)</f>
        <v>0</v>
      </c>
      <c r="P60" s="158">
        <f>VLOOKUP($F60,'Valores Base'!$B$8:$S$23,13)</f>
        <v>0</v>
      </c>
      <c r="Q60" s="157"/>
      <c r="R60" s="157">
        <f>VLOOKUP($F60,'Valores Base'!$B$8:$S$23,15)</f>
        <v>1</v>
      </c>
      <c r="S60" s="157">
        <f>VLOOKUP($F60,'Valores Base'!$B$8:$S$23,16)</f>
        <v>0</v>
      </c>
      <c r="T60" s="157">
        <f t="shared" si="12"/>
        <v>1</v>
      </c>
      <c r="U60" s="159"/>
      <c r="V60" s="152"/>
      <c r="W60" s="151"/>
      <c r="X60" s="151"/>
      <c r="Y60" s="151"/>
      <c r="Z60" s="151"/>
      <c r="AA60" s="160"/>
      <c r="AB60" s="161"/>
      <c r="AC60" s="161"/>
      <c r="AD60" s="161"/>
      <c r="AE60" s="162">
        <f t="shared" si="2"/>
        <v>0</v>
      </c>
      <c r="AF60" s="163">
        <f t="shared" si="3"/>
        <v>0</v>
      </c>
      <c r="AG60" s="164">
        <f>+'Valores Base'!$J$3*('T. Generadora'!E60)</f>
        <v>0.09</v>
      </c>
      <c r="AH60" s="165">
        <f t="shared" si="4"/>
        <v>250459.42499999999</v>
      </c>
      <c r="AI60" s="166">
        <f>VLOOKUP($F60,'Valores Base'!$B$8:$S$23,4)</f>
        <v>42037.5</v>
      </c>
      <c r="AJ60" s="166">
        <f>AI60*(I60*'Valores Base'!$M$4)</f>
        <v>302670</v>
      </c>
      <c r="AK60" s="166">
        <f t="shared" si="5"/>
        <v>2480212.5</v>
      </c>
      <c r="AL60" s="166">
        <f>AI60*(K60*'Valores Base'!$N$4)</f>
        <v>0</v>
      </c>
      <c r="AM60" s="165">
        <f>J60*(AI60*'Valores Base'!$L$4)</f>
        <v>0</v>
      </c>
      <c r="AN60" s="167">
        <f>'Valores Base'!$O$4*'T. Generadora'!S60</f>
        <v>0</v>
      </c>
      <c r="AO60" s="168">
        <f t="shared" si="6"/>
        <v>3040000</v>
      </c>
      <c r="AP60" s="169">
        <f t="shared" si="7"/>
        <v>45373.13432835821</v>
      </c>
      <c r="AQ60" s="170"/>
      <c r="AR60" s="171">
        <f t="shared" si="8"/>
        <v>0</v>
      </c>
      <c r="AS60" s="172">
        <f t="shared" si="9"/>
        <v>0</v>
      </c>
      <c r="AT60" s="173">
        <f t="shared" si="10"/>
        <v>3040000</v>
      </c>
      <c r="AU60" s="174">
        <f t="shared" si="11"/>
        <v>45373.13432835821</v>
      </c>
      <c r="AV60" s="152" t="str">
        <f>+'Control Ventas'!D80</f>
        <v>X Vender</v>
      </c>
      <c r="AW60" s="175"/>
    </row>
    <row r="61" spans="1:49" ht="14.25" customHeight="1" x14ac:dyDescent="0.35">
      <c r="A61" s="148">
        <v>59</v>
      </c>
      <c r="B61" s="149">
        <v>903</v>
      </c>
      <c r="C61" s="150">
        <v>1</v>
      </c>
      <c r="D61" s="151" t="s">
        <v>114</v>
      </c>
      <c r="E61" s="152">
        <v>9</v>
      </c>
      <c r="F61" s="151">
        <v>3</v>
      </c>
      <c r="G61" s="153" t="str">
        <f>VLOOKUP($F61,'Valores Base'!$B$8:$S$23,2)</f>
        <v>3 M</v>
      </c>
      <c r="H61" s="153">
        <f>VLOOKUP($F61,'Valores Base'!$B$8:$S$23,5)</f>
        <v>57</v>
      </c>
      <c r="I61" s="154">
        <f>VLOOKUP($F61,'Valores Base'!$B$8:$S$23,6)</f>
        <v>7</v>
      </c>
      <c r="J61" s="155">
        <f>VLOOKUP($F61,'Valores Base'!$B$8:$S$23,8)</f>
        <v>0</v>
      </c>
      <c r="K61" s="155">
        <f>VLOOKUP($F61,'Valores Base'!$B$8:$S$23,7)</f>
        <v>0</v>
      </c>
      <c r="L61" s="156">
        <f t="shared" si="0"/>
        <v>64</v>
      </c>
      <c r="M61" s="157">
        <f>VLOOKUP($F61,'Valores Base'!$B$8:$S$23,10)</f>
        <v>2</v>
      </c>
      <c r="N61" s="158">
        <f>VLOOKUP($F61,'Valores Base'!$B$8:$S$23,11)</f>
        <v>2</v>
      </c>
      <c r="O61" s="158">
        <f>VLOOKUP($F61,'Valores Base'!$B$8:$S$23,12)</f>
        <v>0</v>
      </c>
      <c r="P61" s="158">
        <f>VLOOKUP($F61,'Valores Base'!$B$8:$S$23,13)</f>
        <v>0</v>
      </c>
      <c r="Q61" s="157"/>
      <c r="R61" s="157">
        <f>VLOOKUP($F61,'Valores Base'!$B$8:$S$23,15)</f>
        <v>1</v>
      </c>
      <c r="S61" s="157">
        <f>VLOOKUP($F61,'Valores Base'!$B$8:$S$23,16)</f>
        <v>0</v>
      </c>
      <c r="T61" s="157">
        <f t="shared" si="12"/>
        <v>1</v>
      </c>
      <c r="U61" s="159"/>
      <c r="V61" s="152"/>
      <c r="W61" s="151"/>
      <c r="X61" s="151"/>
      <c r="Y61" s="151"/>
      <c r="Z61" s="151"/>
      <c r="AA61" s="160"/>
      <c r="AB61" s="161"/>
      <c r="AC61" s="161"/>
      <c r="AD61" s="161"/>
      <c r="AE61" s="162">
        <f t="shared" si="2"/>
        <v>0</v>
      </c>
      <c r="AF61" s="163">
        <f t="shared" si="3"/>
        <v>0</v>
      </c>
      <c r="AG61" s="164">
        <f>+'Valores Base'!$J$3*('T. Generadora'!E61)</f>
        <v>0.09</v>
      </c>
      <c r="AH61" s="165">
        <f t="shared" si="4"/>
        <v>242008.56</v>
      </c>
      <c r="AI61" s="166">
        <f>VLOOKUP($F61,'Valores Base'!$B$8:$S$23,4)</f>
        <v>42480</v>
      </c>
      <c r="AJ61" s="166">
        <f>AI61*(I61*'Valores Base'!$M$4)</f>
        <v>267624</v>
      </c>
      <c r="AK61" s="166">
        <f t="shared" si="5"/>
        <v>2421360</v>
      </c>
      <c r="AL61" s="166">
        <f>AI61*(K61*'Valores Base'!$N$4)</f>
        <v>0</v>
      </c>
      <c r="AM61" s="165">
        <f>J61*(AI61*'Valores Base'!$L$4)</f>
        <v>0</v>
      </c>
      <c r="AN61" s="167">
        <f>'Valores Base'!$O$4*'T. Generadora'!S61</f>
        <v>0</v>
      </c>
      <c r="AO61" s="168">
        <f t="shared" si="6"/>
        <v>2940000</v>
      </c>
      <c r="AP61" s="169">
        <f t="shared" si="7"/>
        <v>45937.5</v>
      </c>
      <c r="AQ61" s="170"/>
      <c r="AR61" s="171">
        <f t="shared" si="8"/>
        <v>0</v>
      </c>
      <c r="AS61" s="172">
        <f t="shared" si="9"/>
        <v>0</v>
      </c>
      <c r="AT61" s="173">
        <f t="shared" si="10"/>
        <v>2940000</v>
      </c>
      <c r="AU61" s="174">
        <f t="shared" si="11"/>
        <v>45937.5</v>
      </c>
      <c r="AV61" s="152" t="str">
        <f>+'Control Ventas'!D81</f>
        <v>X Vender</v>
      </c>
      <c r="AW61" s="175"/>
    </row>
    <row r="62" spans="1:49" ht="14.25" customHeight="1" x14ac:dyDescent="0.35">
      <c r="A62" s="148">
        <v>60</v>
      </c>
      <c r="B62" s="149">
        <v>904</v>
      </c>
      <c r="C62" s="150">
        <v>1</v>
      </c>
      <c r="D62" s="151" t="s">
        <v>114</v>
      </c>
      <c r="E62" s="152">
        <v>9</v>
      </c>
      <c r="F62" s="151">
        <v>4</v>
      </c>
      <c r="G62" s="153" t="str">
        <f>VLOOKUP($F62,'Valores Base'!$B$8:$S$23,2)</f>
        <v>4 M</v>
      </c>
      <c r="H62" s="176">
        <v>56</v>
      </c>
      <c r="I62" s="177">
        <v>4</v>
      </c>
      <c r="J62" s="155">
        <f>VLOOKUP($F62,'Valores Base'!$B$8:$S$23,8)</f>
        <v>0</v>
      </c>
      <c r="K62" s="155">
        <f>VLOOKUP($F62,'Valores Base'!$B$8:$S$23,7)</f>
        <v>0</v>
      </c>
      <c r="L62" s="156">
        <f t="shared" si="0"/>
        <v>60</v>
      </c>
      <c r="M62" s="157">
        <f>VLOOKUP($F62,'Valores Base'!$B$8:$S$23,10)</f>
        <v>2</v>
      </c>
      <c r="N62" s="158">
        <f>VLOOKUP($F62,'Valores Base'!$B$8:$S$23,11)</f>
        <v>2</v>
      </c>
      <c r="O62" s="158">
        <f>VLOOKUP($F62,'Valores Base'!$B$8:$S$23,12)</f>
        <v>0</v>
      </c>
      <c r="P62" s="158">
        <f>VLOOKUP($F62,'Valores Base'!$B$8:$S$23,13)</f>
        <v>0</v>
      </c>
      <c r="Q62" s="157"/>
      <c r="R62" s="157">
        <f>VLOOKUP($F62,'Valores Base'!$B$8:$S$23,15)</f>
        <v>2</v>
      </c>
      <c r="S62" s="157">
        <f>VLOOKUP($F62,'Valores Base'!$B$8:$S$23,16)</f>
        <v>0</v>
      </c>
      <c r="T62" s="178">
        <v>1</v>
      </c>
      <c r="U62" s="159"/>
      <c r="V62" s="152"/>
      <c r="W62" s="151"/>
      <c r="X62" s="151"/>
      <c r="Y62" s="151"/>
      <c r="Z62" s="151"/>
      <c r="AA62" s="160"/>
      <c r="AB62" s="161"/>
      <c r="AC62" s="161"/>
      <c r="AD62" s="161"/>
      <c r="AE62" s="162">
        <f t="shared" si="2"/>
        <v>0</v>
      </c>
      <c r="AF62" s="163">
        <f t="shared" si="3"/>
        <v>0</v>
      </c>
      <c r="AG62" s="164">
        <f>+'Valores Base'!$J$3*('T. Generadora'!E62)</f>
        <v>0.09</v>
      </c>
      <c r="AH62" s="165">
        <f t="shared" si="4"/>
        <v>220742.00999999998</v>
      </c>
      <c r="AI62" s="166">
        <f>VLOOKUP($F62,'Valores Base'!$B$8:$S$23,4)</f>
        <v>41152.5</v>
      </c>
      <c r="AJ62" s="166">
        <f>AI62*(I62*'Valores Base'!$M$4)</f>
        <v>148149</v>
      </c>
      <c r="AK62" s="166">
        <f t="shared" si="5"/>
        <v>2304540</v>
      </c>
      <c r="AL62" s="166">
        <f>AI62*(K62*'Valores Base'!$N$4)</f>
        <v>0</v>
      </c>
      <c r="AM62" s="165">
        <f>J62*(AI62*'Valores Base'!$L$4)</f>
        <v>0</v>
      </c>
      <c r="AN62" s="167">
        <f>'Valores Base'!$O$4*'T. Generadora'!S62</f>
        <v>0</v>
      </c>
      <c r="AO62" s="168">
        <f t="shared" si="6"/>
        <v>2680000</v>
      </c>
      <c r="AP62" s="169">
        <f t="shared" si="7"/>
        <v>44666.666666666664</v>
      </c>
      <c r="AQ62" s="170"/>
      <c r="AR62" s="171">
        <f t="shared" si="8"/>
        <v>0</v>
      </c>
      <c r="AS62" s="172">
        <f t="shared" si="9"/>
        <v>0</v>
      </c>
      <c r="AT62" s="173">
        <f t="shared" si="10"/>
        <v>2680000</v>
      </c>
      <c r="AU62" s="174">
        <f t="shared" si="11"/>
        <v>44666.666666666664</v>
      </c>
      <c r="AV62" s="152" t="str">
        <f>+'Control Ventas'!D82</f>
        <v>X Vender</v>
      </c>
      <c r="AW62" s="175"/>
    </row>
    <row r="63" spans="1:49" ht="14.25" customHeight="1" x14ac:dyDescent="0.35">
      <c r="A63" s="148">
        <v>61</v>
      </c>
      <c r="B63" s="149">
        <v>905</v>
      </c>
      <c r="C63" s="150">
        <v>1</v>
      </c>
      <c r="D63" s="151" t="s">
        <v>114</v>
      </c>
      <c r="E63" s="152">
        <v>9</v>
      </c>
      <c r="F63" s="151">
        <v>5</v>
      </c>
      <c r="G63" s="153" t="str">
        <f>VLOOKUP($F63,'Valores Base'!$B$8:$S$23,2)</f>
        <v>5 M</v>
      </c>
      <c r="H63" s="153">
        <f>VLOOKUP($F63,'Valores Base'!$B$8:$S$23,5)</f>
        <v>56</v>
      </c>
      <c r="I63" s="155">
        <f>VLOOKUP($F63,'Valores Base'!$B$8:$S$23,6)</f>
        <v>12</v>
      </c>
      <c r="J63" s="155">
        <f>VLOOKUP($F63,'Valores Base'!$B$8:$S$23,8)</f>
        <v>0</v>
      </c>
      <c r="K63" s="155">
        <f>VLOOKUP($F63,'Valores Base'!$B$8:$S$23,7)</f>
        <v>0</v>
      </c>
      <c r="L63" s="156">
        <f t="shared" si="0"/>
        <v>68</v>
      </c>
      <c r="M63" s="157">
        <f>VLOOKUP($F63,'Valores Base'!$B$8:$S$23,10)</f>
        <v>2</v>
      </c>
      <c r="N63" s="158">
        <f>VLOOKUP($F63,'Valores Base'!$B$8:$S$23,11)</f>
        <v>2</v>
      </c>
      <c r="O63" s="158">
        <f>VLOOKUP($F63,'Valores Base'!$B$8:$S$23,12)</f>
        <v>0</v>
      </c>
      <c r="P63" s="158">
        <f>VLOOKUP($F63,'Valores Base'!$B$8:$S$23,13)</f>
        <v>0</v>
      </c>
      <c r="Q63" s="157"/>
      <c r="R63" s="157">
        <f>VLOOKUP($F63,'Valores Base'!$B$8:$S$23,15)</f>
        <v>1</v>
      </c>
      <c r="S63" s="157">
        <f>VLOOKUP($F63,'Valores Base'!$B$8:$S$23,16)</f>
        <v>0</v>
      </c>
      <c r="T63" s="157">
        <f t="shared" ref="T63:T77" si="13">R63+S63</f>
        <v>1</v>
      </c>
      <c r="U63" s="159"/>
      <c r="V63" s="152"/>
      <c r="W63" s="151"/>
      <c r="X63" s="151"/>
      <c r="Y63" s="151"/>
      <c r="Z63" s="151"/>
      <c r="AA63" s="160"/>
      <c r="AB63" s="161"/>
      <c r="AC63" s="161"/>
      <c r="AD63" s="161"/>
      <c r="AE63" s="162">
        <f t="shared" si="2"/>
        <v>0</v>
      </c>
      <c r="AF63" s="163">
        <f t="shared" si="3"/>
        <v>0</v>
      </c>
      <c r="AG63" s="164">
        <f>+'Valores Base'!$J$3*('T. Generadora'!E63)</f>
        <v>0.09</v>
      </c>
      <c r="AH63" s="165">
        <f t="shared" si="4"/>
        <v>252729.44999999998</v>
      </c>
      <c r="AI63" s="166">
        <f>VLOOKUP($F63,'Valores Base'!$B$8:$S$23,4)</f>
        <v>42037.5</v>
      </c>
      <c r="AJ63" s="166">
        <f>AI63*(I63*'Valores Base'!$M$4)</f>
        <v>454005.00000000006</v>
      </c>
      <c r="AK63" s="166">
        <f t="shared" si="5"/>
        <v>2354100</v>
      </c>
      <c r="AL63" s="166">
        <f>AI63*(K63*'Valores Base'!$N$4)</f>
        <v>0</v>
      </c>
      <c r="AM63" s="165">
        <f>J63*(AI63*'Valores Base'!$L$4)</f>
        <v>0</v>
      </c>
      <c r="AN63" s="167">
        <f>'Valores Base'!$O$4*'T. Generadora'!S63</f>
        <v>0</v>
      </c>
      <c r="AO63" s="168">
        <f t="shared" si="6"/>
        <v>3070000</v>
      </c>
      <c r="AP63" s="169">
        <f t="shared" si="7"/>
        <v>45147.058823529413</v>
      </c>
      <c r="AQ63" s="170"/>
      <c r="AR63" s="171">
        <f t="shared" si="8"/>
        <v>0</v>
      </c>
      <c r="AS63" s="172">
        <f t="shared" si="9"/>
        <v>0</v>
      </c>
      <c r="AT63" s="173">
        <f t="shared" si="10"/>
        <v>3070000</v>
      </c>
      <c r="AU63" s="174">
        <f t="shared" si="11"/>
        <v>45147.058823529413</v>
      </c>
      <c r="AV63" s="152" t="str">
        <f>+'Control Ventas'!D83</f>
        <v>X Vender</v>
      </c>
      <c r="AW63" s="175"/>
    </row>
    <row r="64" spans="1:49" ht="14.25" customHeight="1" x14ac:dyDescent="0.35">
      <c r="A64" s="148">
        <v>62</v>
      </c>
      <c r="B64" s="149">
        <v>906</v>
      </c>
      <c r="C64" s="150">
        <v>1</v>
      </c>
      <c r="D64" s="151" t="s">
        <v>114</v>
      </c>
      <c r="E64" s="152">
        <v>9</v>
      </c>
      <c r="F64" s="151">
        <v>6</v>
      </c>
      <c r="G64" s="153" t="str">
        <f>VLOOKUP($F64,'Valores Base'!$B$8:$S$23,2)</f>
        <v>6 M</v>
      </c>
      <c r="H64" s="153">
        <f>VLOOKUP($F64,'Valores Base'!$B$8:$S$23,5)</f>
        <v>52</v>
      </c>
      <c r="I64" s="155">
        <f>VLOOKUP($F64,'Valores Base'!$B$8:$S$23,6)</f>
        <v>7</v>
      </c>
      <c r="J64" s="155">
        <f>VLOOKUP($F64,'Valores Base'!$B$8:$S$23,8)</f>
        <v>0</v>
      </c>
      <c r="K64" s="155">
        <f>VLOOKUP($F64,'Valores Base'!$B$8:$S$23,7)</f>
        <v>0</v>
      </c>
      <c r="L64" s="156">
        <f t="shared" si="0"/>
        <v>59</v>
      </c>
      <c r="M64" s="157">
        <f>VLOOKUP($F64,'Valores Base'!$B$8:$S$23,10)</f>
        <v>2</v>
      </c>
      <c r="N64" s="158">
        <f>VLOOKUP($F64,'Valores Base'!$B$8:$S$23,11)</f>
        <v>2</v>
      </c>
      <c r="O64" s="158">
        <f>VLOOKUP($F64,'Valores Base'!$B$8:$S$23,12)</f>
        <v>0</v>
      </c>
      <c r="P64" s="158">
        <f>VLOOKUP($F64,'Valores Base'!$B$8:$S$23,13)</f>
        <v>0</v>
      </c>
      <c r="Q64" s="157"/>
      <c r="R64" s="157">
        <f>VLOOKUP($F64,'Valores Base'!$B$8:$S$23,15)</f>
        <v>1</v>
      </c>
      <c r="S64" s="157">
        <f>VLOOKUP($F64,'Valores Base'!$B$8:$S$23,16)</f>
        <v>0</v>
      </c>
      <c r="T64" s="157">
        <f t="shared" si="13"/>
        <v>1</v>
      </c>
      <c r="U64" s="159"/>
      <c r="V64" s="152"/>
      <c r="W64" s="151"/>
      <c r="X64" s="151"/>
      <c r="Y64" s="151"/>
      <c r="Z64" s="151"/>
      <c r="AA64" s="160"/>
      <c r="AB64" s="161"/>
      <c r="AC64" s="161"/>
      <c r="AD64" s="161"/>
      <c r="AE64" s="162">
        <f t="shared" si="2"/>
        <v>0</v>
      </c>
      <c r="AF64" s="163">
        <f t="shared" si="3"/>
        <v>0</v>
      </c>
      <c r="AG64" s="164">
        <f>+'Valores Base'!$J$3*('T. Generadora'!E64)</f>
        <v>0.09</v>
      </c>
      <c r="AH64" s="165">
        <f t="shared" si="4"/>
        <v>229857.95249999998</v>
      </c>
      <c r="AI64" s="166">
        <f>VLOOKUP($F64,'Valores Base'!$B$8:$S$23,4)</f>
        <v>43807.5</v>
      </c>
      <c r="AJ64" s="166">
        <f>AI64*(I64*'Valores Base'!$M$4)</f>
        <v>275987.25</v>
      </c>
      <c r="AK64" s="166">
        <f t="shared" si="5"/>
        <v>2277990</v>
      </c>
      <c r="AL64" s="166">
        <f>AI64*(K64*'Valores Base'!$N$4)</f>
        <v>0</v>
      </c>
      <c r="AM64" s="165">
        <f>J64*(AI64*'Valores Base'!$L$4)</f>
        <v>0</v>
      </c>
      <c r="AN64" s="167">
        <f>'Valores Base'!$O$4*'T. Generadora'!S64</f>
        <v>0</v>
      </c>
      <c r="AO64" s="168">
        <f t="shared" si="6"/>
        <v>2790000</v>
      </c>
      <c r="AP64" s="169">
        <f t="shared" si="7"/>
        <v>47288.135593220337</v>
      </c>
      <c r="AQ64" s="170"/>
      <c r="AR64" s="171">
        <f t="shared" si="8"/>
        <v>0</v>
      </c>
      <c r="AS64" s="172">
        <f t="shared" si="9"/>
        <v>0</v>
      </c>
      <c r="AT64" s="173">
        <f t="shared" si="10"/>
        <v>2790000</v>
      </c>
      <c r="AU64" s="174">
        <f t="shared" si="11"/>
        <v>47288.135593220337</v>
      </c>
      <c r="AV64" s="152" t="str">
        <f>+'Control Ventas'!D84</f>
        <v>X Vender</v>
      </c>
      <c r="AW64" s="175"/>
    </row>
    <row r="65" spans="1:49" ht="14.25" customHeight="1" x14ac:dyDescent="0.35">
      <c r="A65" s="148">
        <v>63</v>
      </c>
      <c r="B65" s="149">
        <v>907</v>
      </c>
      <c r="C65" s="150">
        <v>1</v>
      </c>
      <c r="D65" s="151" t="s">
        <v>114</v>
      </c>
      <c r="E65" s="152">
        <v>9</v>
      </c>
      <c r="F65" s="151">
        <v>7</v>
      </c>
      <c r="G65" s="153" t="str">
        <f>VLOOKUP($F65,'Valores Base'!$B$8:$S$23,2)</f>
        <v>7 M</v>
      </c>
      <c r="H65" s="153">
        <f>VLOOKUP($F65,'Valores Base'!$B$8:$S$23,5)</f>
        <v>64</v>
      </c>
      <c r="I65" s="155">
        <f>VLOOKUP($F65,'Valores Base'!$B$8:$S$23,6)</f>
        <v>7</v>
      </c>
      <c r="J65" s="155">
        <f>VLOOKUP($F65,'Valores Base'!$B$8:$S$23,8)</f>
        <v>0</v>
      </c>
      <c r="K65" s="155">
        <f>VLOOKUP($F65,'Valores Base'!$B$8:$S$23,7)</f>
        <v>0</v>
      </c>
      <c r="L65" s="156">
        <f t="shared" si="0"/>
        <v>71</v>
      </c>
      <c r="M65" s="157">
        <f>VLOOKUP($F65,'Valores Base'!$B$8:$S$23,10)</f>
        <v>2</v>
      </c>
      <c r="N65" s="158">
        <f>VLOOKUP($F65,'Valores Base'!$B$8:$S$23,11)</f>
        <v>2</v>
      </c>
      <c r="O65" s="158">
        <f>VLOOKUP($F65,'Valores Base'!$B$8:$S$23,12)</f>
        <v>0</v>
      </c>
      <c r="P65" s="158">
        <f>VLOOKUP($F65,'Valores Base'!$B$8:$S$23,13)</f>
        <v>0</v>
      </c>
      <c r="Q65" s="157"/>
      <c r="R65" s="157">
        <f>VLOOKUP($F65,'Valores Base'!$B$8:$S$23,15)</f>
        <v>2</v>
      </c>
      <c r="S65" s="157">
        <f>VLOOKUP($F65,'Valores Base'!$B$8:$S$23,16)</f>
        <v>0</v>
      </c>
      <c r="T65" s="157">
        <f t="shared" si="13"/>
        <v>2</v>
      </c>
      <c r="U65" s="159"/>
      <c r="V65" s="152"/>
      <c r="W65" s="151"/>
      <c r="X65" s="151"/>
      <c r="Y65" s="151"/>
      <c r="Z65" s="151"/>
      <c r="AA65" s="160"/>
      <c r="AB65" s="161"/>
      <c r="AC65" s="161"/>
      <c r="AD65" s="161"/>
      <c r="AE65" s="162">
        <f t="shared" si="2"/>
        <v>0</v>
      </c>
      <c r="AF65" s="163">
        <f t="shared" si="3"/>
        <v>0</v>
      </c>
      <c r="AG65" s="164">
        <f>+'Valores Base'!$J$3*('T. Generadora'!E65)</f>
        <v>0.09</v>
      </c>
      <c r="AH65" s="165">
        <f t="shared" si="4"/>
        <v>260371.86749999999</v>
      </c>
      <c r="AI65" s="166">
        <f>VLOOKUP($F65,'Valores Base'!$B$8:$S$23,4)</f>
        <v>41152.5</v>
      </c>
      <c r="AJ65" s="166">
        <f>AI65*(I65*'Valores Base'!$M$4)</f>
        <v>259260.75</v>
      </c>
      <c r="AK65" s="166">
        <f t="shared" si="5"/>
        <v>2633760</v>
      </c>
      <c r="AL65" s="166">
        <f>AI65*(K65*'Valores Base'!$N$4)</f>
        <v>0</v>
      </c>
      <c r="AM65" s="165">
        <f>J65*(AI65*'Valores Base'!$L$4)</f>
        <v>0</v>
      </c>
      <c r="AN65" s="167">
        <f>'Valores Base'!$O$4*'T. Generadora'!S65</f>
        <v>0</v>
      </c>
      <c r="AO65" s="168">
        <f t="shared" si="6"/>
        <v>3160000</v>
      </c>
      <c r="AP65" s="169">
        <f t="shared" si="7"/>
        <v>44507.042253521126</v>
      </c>
      <c r="AQ65" s="170"/>
      <c r="AR65" s="171">
        <f t="shared" si="8"/>
        <v>0</v>
      </c>
      <c r="AS65" s="172">
        <f t="shared" si="9"/>
        <v>0</v>
      </c>
      <c r="AT65" s="173">
        <f t="shared" si="10"/>
        <v>3160000</v>
      </c>
      <c r="AU65" s="174">
        <f t="shared" si="11"/>
        <v>44507.042253521126</v>
      </c>
      <c r="AV65" s="152" t="str">
        <f>+'Control Ventas'!D85</f>
        <v>X Vender</v>
      </c>
      <c r="AW65" s="175"/>
    </row>
    <row r="66" spans="1:49" ht="14.25" customHeight="1" x14ac:dyDescent="0.35">
      <c r="A66" s="148">
        <v>64</v>
      </c>
      <c r="B66" s="149">
        <v>908</v>
      </c>
      <c r="C66" s="150">
        <v>1</v>
      </c>
      <c r="D66" s="151" t="s">
        <v>114</v>
      </c>
      <c r="E66" s="152">
        <v>9</v>
      </c>
      <c r="F66" s="151">
        <v>8</v>
      </c>
      <c r="G66" s="153" t="str">
        <f>VLOOKUP($F66,'Valores Base'!$B$8:$S$23,2)</f>
        <v>8 M</v>
      </c>
      <c r="H66" s="153">
        <f>VLOOKUP($F66,'Valores Base'!$B$8:$S$23,5)</f>
        <v>34</v>
      </c>
      <c r="I66" s="155">
        <f>VLOOKUP($F66,'Valores Base'!$B$8:$S$23,6)</f>
        <v>3</v>
      </c>
      <c r="J66" s="155">
        <f>VLOOKUP($F66,'Valores Base'!$B$8:$S$23,8)</f>
        <v>0</v>
      </c>
      <c r="K66" s="155">
        <f>VLOOKUP($F66,'Valores Base'!$B$8:$S$23,7)</f>
        <v>0</v>
      </c>
      <c r="L66" s="156">
        <f t="shared" si="0"/>
        <v>37</v>
      </c>
      <c r="M66" s="157">
        <f>VLOOKUP($F66,'Valores Base'!$B$8:$S$23,10)</f>
        <v>1</v>
      </c>
      <c r="N66" s="158">
        <f>VLOOKUP($F66,'Valores Base'!$B$8:$S$23,11)</f>
        <v>1</v>
      </c>
      <c r="O66" s="158">
        <f>VLOOKUP($F66,'Valores Base'!$B$8:$S$23,12)</f>
        <v>0</v>
      </c>
      <c r="P66" s="158">
        <f>VLOOKUP($F66,'Valores Base'!$B$8:$S$23,13)</f>
        <v>0</v>
      </c>
      <c r="Q66" s="157"/>
      <c r="R66" s="157">
        <f>VLOOKUP($F66,'Valores Base'!$B$8:$S$23,15)</f>
        <v>1</v>
      </c>
      <c r="S66" s="157">
        <f>VLOOKUP($F66,'Valores Base'!$B$8:$S$23,16)</f>
        <v>0</v>
      </c>
      <c r="T66" s="157">
        <f t="shared" si="13"/>
        <v>1</v>
      </c>
      <c r="U66" s="159"/>
      <c r="V66" s="152"/>
      <c r="W66" s="151"/>
      <c r="X66" s="151"/>
      <c r="Y66" s="151"/>
      <c r="Z66" s="151"/>
      <c r="AA66" s="160"/>
      <c r="AB66" s="161"/>
      <c r="AC66" s="161"/>
      <c r="AD66" s="161"/>
      <c r="AE66" s="162">
        <f t="shared" si="2"/>
        <v>0</v>
      </c>
      <c r="AF66" s="163">
        <f t="shared" si="3"/>
        <v>0</v>
      </c>
      <c r="AG66" s="164">
        <f>+'Valores Base'!$J$3*('T. Generadora'!E66)</f>
        <v>0.09</v>
      </c>
      <c r="AH66" s="165">
        <f t="shared" si="4"/>
        <v>156388.79249999998</v>
      </c>
      <c r="AI66" s="166">
        <f>VLOOKUP($F66,'Valores Base'!$B$8:$S$23,4)</f>
        <v>47347.5</v>
      </c>
      <c r="AJ66" s="166">
        <f>AI66*(I66*'Valores Base'!$M$4)</f>
        <v>127838.25000000001</v>
      </c>
      <c r="AK66" s="166">
        <f t="shared" si="5"/>
        <v>1609815</v>
      </c>
      <c r="AL66" s="166">
        <f>AI66*(K66*'Valores Base'!$N$4)</f>
        <v>0</v>
      </c>
      <c r="AM66" s="165">
        <f>J66*(AI66*'Valores Base'!$L$4)</f>
        <v>0</v>
      </c>
      <c r="AN66" s="167">
        <f>'Valores Base'!$O$4*'T. Generadora'!S66</f>
        <v>0</v>
      </c>
      <c r="AO66" s="168">
        <f t="shared" si="6"/>
        <v>1900000</v>
      </c>
      <c r="AP66" s="169">
        <f t="shared" si="7"/>
        <v>51351.351351351354</v>
      </c>
      <c r="AQ66" s="170"/>
      <c r="AR66" s="171">
        <f t="shared" si="8"/>
        <v>0</v>
      </c>
      <c r="AS66" s="172">
        <f t="shared" si="9"/>
        <v>0</v>
      </c>
      <c r="AT66" s="173">
        <f t="shared" si="10"/>
        <v>1900000</v>
      </c>
      <c r="AU66" s="174">
        <f t="shared" si="11"/>
        <v>51351.351351351354</v>
      </c>
      <c r="AV66" s="152" t="str">
        <f>+'Control Ventas'!D86</f>
        <v>X Vender</v>
      </c>
      <c r="AW66" s="175"/>
    </row>
    <row r="67" spans="1:49" ht="14.25" customHeight="1" x14ac:dyDescent="0.35">
      <c r="A67" s="148">
        <v>65</v>
      </c>
      <c r="B67" s="149">
        <v>1001</v>
      </c>
      <c r="C67" s="150">
        <v>1</v>
      </c>
      <c r="D67" s="151" t="s">
        <v>114</v>
      </c>
      <c r="E67" s="152">
        <v>10</v>
      </c>
      <c r="F67" s="151">
        <v>1</v>
      </c>
      <c r="G67" s="153" t="str">
        <f>VLOOKUP($F67,'Valores Base'!$B$8:$S$23,2)</f>
        <v>1 M</v>
      </c>
      <c r="H67" s="153">
        <f>VLOOKUP($F67,'Valores Base'!$B$8:$S$23,5)</f>
        <v>30</v>
      </c>
      <c r="I67" s="154">
        <f>VLOOKUP($F67,'Valores Base'!$B$8:$S$23,6)</f>
        <v>5</v>
      </c>
      <c r="J67" s="155">
        <f>VLOOKUP($F67,'Valores Base'!$B$8:$S$23,8)</f>
        <v>0</v>
      </c>
      <c r="K67" s="155">
        <f>VLOOKUP($F67,'Valores Base'!$B$8:$S$23,7)</f>
        <v>0</v>
      </c>
      <c r="L67" s="156">
        <f t="shared" si="0"/>
        <v>35</v>
      </c>
      <c r="M67" s="157">
        <f>VLOOKUP($F67,'Valores Base'!$B$8:$S$23,10)</f>
        <v>1</v>
      </c>
      <c r="N67" s="158">
        <f>VLOOKUP($F67,'Valores Base'!$B$8:$S$23,11)</f>
        <v>1</v>
      </c>
      <c r="O67" s="158">
        <f>VLOOKUP($F67,'Valores Base'!$B$8:$S$23,12)</f>
        <v>0</v>
      </c>
      <c r="P67" s="158">
        <f>VLOOKUP($F67,'Valores Base'!$B$8:$S$23,13)</f>
        <v>0</v>
      </c>
      <c r="Q67" s="157"/>
      <c r="R67" s="157">
        <f>VLOOKUP($F67,'Valores Base'!$B$8:$S$23,15)</f>
        <v>1</v>
      </c>
      <c r="S67" s="157">
        <f>VLOOKUP($F67,'Valores Base'!$B$8:$S$23,16)</f>
        <v>0</v>
      </c>
      <c r="T67" s="157">
        <f t="shared" si="13"/>
        <v>1</v>
      </c>
      <c r="U67" s="159"/>
      <c r="V67" s="152"/>
      <c r="W67" s="151"/>
      <c r="X67" s="151"/>
      <c r="Y67" s="151"/>
      <c r="Z67" s="151"/>
      <c r="AA67" s="160"/>
      <c r="AB67" s="161"/>
      <c r="AC67" s="161"/>
      <c r="AD67" s="161"/>
      <c r="AE67" s="162">
        <f t="shared" si="2"/>
        <v>0</v>
      </c>
      <c r="AF67" s="163">
        <f t="shared" si="3"/>
        <v>0</v>
      </c>
      <c r="AG67" s="164">
        <f>+'Valores Base'!$J$3*('T. Generadora'!E67)</f>
        <v>0.1</v>
      </c>
      <c r="AH67" s="165">
        <f t="shared" si="4"/>
        <v>163348.875</v>
      </c>
      <c r="AI67" s="166">
        <f>VLOOKUP($F67,'Valores Base'!$B$8:$S$23,4)</f>
        <v>47347.5</v>
      </c>
      <c r="AJ67" s="166">
        <f>AI67*(I67*'Valores Base'!$M$4)</f>
        <v>213063.75</v>
      </c>
      <c r="AK67" s="166">
        <f t="shared" si="5"/>
        <v>1420425</v>
      </c>
      <c r="AL67" s="166">
        <f>AI67*(K67*'Valores Base'!$N$4)</f>
        <v>0</v>
      </c>
      <c r="AM67" s="165">
        <f>J67*(AI67*'Valores Base'!$L$4)</f>
        <v>0</v>
      </c>
      <c r="AN67" s="167">
        <f>'Valores Base'!$O$4*'T. Generadora'!S67</f>
        <v>0</v>
      </c>
      <c r="AO67" s="168">
        <f t="shared" si="6"/>
        <v>1800000</v>
      </c>
      <c r="AP67" s="169">
        <f t="shared" si="7"/>
        <v>51428.571428571428</v>
      </c>
      <c r="AQ67" s="170"/>
      <c r="AR67" s="171">
        <f t="shared" si="8"/>
        <v>0</v>
      </c>
      <c r="AS67" s="172">
        <f t="shared" si="9"/>
        <v>0</v>
      </c>
      <c r="AT67" s="173">
        <f t="shared" si="10"/>
        <v>1800000</v>
      </c>
      <c r="AU67" s="174">
        <f t="shared" si="11"/>
        <v>51428.571428571428</v>
      </c>
      <c r="AV67" s="152" t="str">
        <f>+'Control Ventas'!D90</f>
        <v>X Vender</v>
      </c>
      <c r="AW67" s="175"/>
    </row>
    <row r="68" spans="1:49" ht="14.25" customHeight="1" x14ac:dyDescent="0.35">
      <c r="A68" s="148">
        <v>66</v>
      </c>
      <c r="B68" s="149">
        <v>1002</v>
      </c>
      <c r="C68" s="150">
        <v>1</v>
      </c>
      <c r="D68" s="151" t="s">
        <v>114</v>
      </c>
      <c r="E68" s="152">
        <v>10</v>
      </c>
      <c r="F68" s="151">
        <v>2</v>
      </c>
      <c r="G68" s="153" t="str">
        <f>VLOOKUP($F68,'Valores Base'!$B$8:$S$23,2)</f>
        <v>2 M</v>
      </c>
      <c r="H68" s="153">
        <f>VLOOKUP($F68,'Valores Base'!$B$8:$S$23,5)</f>
        <v>59</v>
      </c>
      <c r="I68" s="154">
        <f>VLOOKUP($F68,'Valores Base'!$B$8:$S$23,6)</f>
        <v>8</v>
      </c>
      <c r="J68" s="155">
        <f>VLOOKUP($F68,'Valores Base'!$B$8:$S$23,8)</f>
        <v>0</v>
      </c>
      <c r="K68" s="155">
        <f>VLOOKUP($F68,'Valores Base'!$B$8:$S$23,7)</f>
        <v>0</v>
      </c>
      <c r="L68" s="156">
        <f t="shared" si="0"/>
        <v>67</v>
      </c>
      <c r="M68" s="157">
        <f>VLOOKUP($F68,'Valores Base'!$B$8:$S$23,10)</f>
        <v>2</v>
      </c>
      <c r="N68" s="158">
        <f>VLOOKUP($F68,'Valores Base'!$B$8:$S$23,11)</f>
        <v>2</v>
      </c>
      <c r="O68" s="158">
        <f>VLOOKUP($F68,'Valores Base'!$B$8:$S$23,12)</f>
        <v>0</v>
      </c>
      <c r="P68" s="158">
        <f>VLOOKUP($F68,'Valores Base'!$B$8:$S$23,13)</f>
        <v>0</v>
      </c>
      <c r="Q68" s="157"/>
      <c r="R68" s="157">
        <f>VLOOKUP($F68,'Valores Base'!$B$8:$S$23,15)</f>
        <v>1</v>
      </c>
      <c r="S68" s="157">
        <f>VLOOKUP($F68,'Valores Base'!$B$8:$S$23,16)</f>
        <v>0</v>
      </c>
      <c r="T68" s="157">
        <f t="shared" si="13"/>
        <v>1</v>
      </c>
      <c r="U68" s="159"/>
      <c r="V68" s="152"/>
      <c r="W68" s="151"/>
      <c r="X68" s="151"/>
      <c r="Y68" s="151"/>
      <c r="Z68" s="151"/>
      <c r="AA68" s="160"/>
      <c r="AB68" s="161"/>
      <c r="AC68" s="161"/>
      <c r="AD68" s="161"/>
      <c r="AE68" s="162">
        <f t="shared" si="2"/>
        <v>0</v>
      </c>
      <c r="AF68" s="163">
        <f t="shared" si="3"/>
        <v>0</v>
      </c>
      <c r="AG68" s="164">
        <f>+'Valores Base'!$J$3*('T. Generadora'!E68)</f>
        <v>0.1</v>
      </c>
      <c r="AH68" s="165">
        <f t="shared" si="4"/>
        <v>278288.25</v>
      </c>
      <c r="AI68" s="166">
        <f>VLOOKUP($F68,'Valores Base'!$B$8:$S$23,4)</f>
        <v>42037.5</v>
      </c>
      <c r="AJ68" s="166">
        <f>AI68*(I68*'Valores Base'!$M$4)</f>
        <v>302670</v>
      </c>
      <c r="AK68" s="166">
        <f t="shared" si="5"/>
        <v>2480212.5</v>
      </c>
      <c r="AL68" s="166">
        <f>AI68*(K68*'Valores Base'!$N$4)</f>
        <v>0</v>
      </c>
      <c r="AM68" s="165">
        <f>J68*(AI68*'Valores Base'!$L$4)</f>
        <v>0</v>
      </c>
      <c r="AN68" s="167">
        <f>'Valores Base'!$O$4*'T. Generadora'!S68</f>
        <v>0</v>
      </c>
      <c r="AO68" s="168">
        <f t="shared" si="6"/>
        <v>3070000</v>
      </c>
      <c r="AP68" s="169">
        <f t="shared" si="7"/>
        <v>45820.895522388062</v>
      </c>
      <c r="AQ68" s="170"/>
      <c r="AR68" s="171">
        <f t="shared" si="8"/>
        <v>0</v>
      </c>
      <c r="AS68" s="172">
        <f t="shared" si="9"/>
        <v>0</v>
      </c>
      <c r="AT68" s="173">
        <f t="shared" si="10"/>
        <v>3070000</v>
      </c>
      <c r="AU68" s="174">
        <f t="shared" si="11"/>
        <v>45820.895522388062</v>
      </c>
      <c r="AV68" s="152" t="str">
        <f>+'Control Ventas'!D91</f>
        <v>X Vender</v>
      </c>
      <c r="AW68" s="175"/>
    </row>
    <row r="69" spans="1:49" ht="14.25" customHeight="1" x14ac:dyDescent="0.35">
      <c r="A69" s="148">
        <v>67</v>
      </c>
      <c r="B69" s="149">
        <v>1003</v>
      </c>
      <c r="C69" s="150">
        <v>1</v>
      </c>
      <c r="D69" s="151" t="s">
        <v>114</v>
      </c>
      <c r="E69" s="152">
        <v>10</v>
      </c>
      <c r="F69" s="151">
        <v>3</v>
      </c>
      <c r="G69" s="153" t="str">
        <f>VLOOKUP($F69,'Valores Base'!$B$8:$S$23,2)</f>
        <v>3 M</v>
      </c>
      <c r="H69" s="153">
        <f>VLOOKUP($F69,'Valores Base'!$B$8:$S$23,5)</f>
        <v>57</v>
      </c>
      <c r="I69" s="154">
        <f>VLOOKUP($F69,'Valores Base'!$B$8:$S$23,6)</f>
        <v>7</v>
      </c>
      <c r="J69" s="155">
        <f>VLOOKUP($F69,'Valores Base'!$B$8:$S$23,8)</f>
        <v>0</v>
      </c>
      <c r="K69" s="155">
        <f>VLOOKUP($F69,'Valores Base'!$B$8:$S$23,7)</f>
        <v>0</v>
      </c>
      <c r="L69" s="156">
        <f t="shared" si="0"/>
        <v>64</v>
      </c>
      <c r="M69" s="157">
        <f>VLOOKUP($F69,'Valores Base'!$B$8:$S$23,10)</f>
        <v>2</v>
      </c>
      <c r="N69" s="158">
        <f>VLOOKUP($F69,'Valores Base'!$B$8:$S$23,11)</f>
        <v>2</v>
      </c>
      <c r="O69" s="158">
        <f>VLOOKUP($F69,'Valores Base'!$B$8:$S$23,12)</f>
        <v>0</v>
      </c>
      <c r="P69" s="158">
        <f>VLOOKUP($F69,'Valores Base'!$B$8:$S$23,13)</f>
        <v>0</v>
      </c>
      <c r="Q69" s="157"/>
      <c r="R69" s="157">
        <f>VLOOKUP($F69,'Valores Base'!$B$8:$S$23,15)</f>
        <v>1</v>
      </c>
      <c r="S69" s="157">
        <f>VLOOKUP($F69,'Valores Base'!$B$8:$S$23,16)</f>
        <v>0</v>
      </c>
      <c r="T69" s="157">
        <f t="shared" si="13"/>
        <v>1</v>
      </c>
      <c r="U69" s="159"/>
      <c r="V69" s="152"/>
      <c r="W69" s="151"/>
      <c r="X69" s="151"/>
      <c r="Y69" s="151"/>
      <c r="Z69" s="151"/>
      <c r="AA69" s="160"/>
      <c r="AB69" s="161"/>
      <c r="AC69" s="161"/>
      <c r="AD69" s="161"/>
      <c r="AE69" s="162">
        <f t="shared" si="2"/>
        <v>0</v>
      </c>
      <c r="AF69" s="163">
        <f t="shared" si="3"/>
        <v>0</v>
      </c>
      <c r="AG69" s="164">
        <f>+'Valores Base'!$J$3*('T. Generadora'!E69)</f>
        <v>0.1</v>
      </c>
      <c r="AH69" s="165">
        <f t="shared" si="4"/>
        <v>268898.40000000002</v>
      </c>
      <c r="AI69" s="166">
        <f>VLOOKUP($F69,'Valores Base'!$B$8:$S$23,4)</f>
        <v>42480</v>
      </c>
      <c r="AJ69" s="166">
        <f>AI69*(I69*'Valores Base'!$M$4)</f>
        <v>267624</v>
      </c>
      <c r="AK69" s="166">
        <f t="shared" si="5"/>
        <v>2421360</v>
      </c>
      <c r="AL69" s="166">
        <f>AI69*(K69*'Valores Base'!$N$4)</f>
        <v>0</v>
      </c>
      <c r="AM69" s="165">
        <f>J69*(AI69*'Valores Base'!$L$4)</f>
        <v>0</v>
      </c>
      <c r="AN69" s="167">
        <f>'Valores Base'!$O$4*'T. Generadora'!S69</f>
        <v>0</v>
      </c>
      <c r="AO69" s="168">
        <f t="shared" si="6"/>
        <v>2960000</v>
      </c>
      <c r="AP69" s="169">
        <f t="shared" si="7"/>
        <v>46250</v>
      </c>
      <c r="AQ69" s="170"/>
      <c r="AR69" s="171">
        <f t="shared" si="8"/>
        <v>0</v>
      </c>
      <c r="AS69" s="172">
        <f t="shared" si="9"/>
        <v>0</v>
      </c>
      <c r="AT69" s="173">
        <f t="shared" si="10"/>
        <v>2960000</v>
      </c>
      <c r="AU69" s="174">
        <f t="shared" si="11"/>
        <v>46250</v>
      </c>
      <c r="AV69" s="152" t="str">
        <f>+'Control Ventas'!D92</f>
        <v>X Vender</v>
      </c>
      <c r="AW69" s="175"/>
    </row>
    <row r="70" spans="1:49" ht="14.25" customHeight="1" x14ac:dyDescent="0.35">
      <c r="A70" s="148">
        <v>68</v>
      </c>
      <c r="B70" s="149">
        <v>1004</v>
      </c>
      <c r="C70" s="150">
        <v>1</v>
      </c>
      <c r="D70" s="151" t="s">
        <v>114</v>
      </c>
      <c r="E70" s="152">
        <v>10</v>
      </c>
      <c r="F70" s="151">
        <v>4</v>
      </c>
      <c r="G70" s="153" t="str">
        <f>VLOOKUP($F70,'Valores Base'!$B$8:$S$23,2)</f>
        <v>4 M</v>
      </c>
      <c r="H70" s="153">
        <f>VLOOKUP($F70,'Valores Base'!$B$8:$S$23,5)</f>
        <v>59</v>
      </c>
      <c r="I70" s="154">
        <f>VLOOKUP($F70,'Valores Base'!$B$8:$S$23,6)</f>
        <v>13</v>
      </c>
      <c r="J70" s="155">
        <f>VLOOKUP($F70,'Valores Base'!$B$8:$S$23,8)</f>
        <v>0</v>
      </c>
      <c r="K70" s="155">
        <f>VLOOKUP($F70,'Valores Base'!$B$8:$S$23,7)</f>
        <v>0</v>
      </c>
      <c r="L70" s="156">
        <f t="shared" si="0"/>
        <v>72</v>
      </c>
      <c r="M70" s="157">
        <f>VLOOKUP($F70,'Valores Base'!$B$8:$S$23,10)</f>
        <v>2</v>
      </c>
      <c r="N70" s="158">
        <f>VLOOKUP($F70,'Valores Base'!$B$8:$S$23,11)</f>
        <v>2</v>
      </c>
      <c r="O70" s="158">
        <f>VLOOKUP($F70,'Valores Base'!$B$8:$S$23,12)</f>
        <v>0</v>
      </c>
      <c r="P70" s="158">
        <f>VLOOKUP($F70,'Valores Base'!$B$8:$S$23,13)</f>
        <v>0</v>
      </c>
      <c r="Q70" s="157"/>
      <c r="R70" s="157">
        <f>VLOOKUP($F70,'Valores Base'!$B$8:$S$23,15)</f>
        <v>2</v>
      </c>
      <c r="S70" s="157">
        <f>VLOOKUP($F70,'Valores Base'!$B$8:$S$23,16)</f>
        <v>0</v>
      </c>
      <c r="T70" s="157">
        <f t="shared" si="13"/>
        <v>2</v>
      </c>
      <c r="U70" s="159"/>
      <c r="V70" s="152"/>
      <c r="W70" s="151"/>
      <c r="X70" s="151"/>
      <c r="Y70" s="151"/>
      <c r="Z70" s="151"/>
      <c r="AA70" s="160"/>
      <c r="AB70" s="161"/>
      <c r="AC70" s="161"/>
      <c r="AD70" s="161"/>
      <c r="AE70" s="162">
        <f t="shared" si="2"/>
        <v>0</v>
      </c>
      <c r="AF70" s="163">
        <f t="shared" si="3"/>
        <v>0</v>
      </c>
      <c r="AG70" s="164">
        <f>+'Valores Base'!$J$3*('T. Generadora'!E70)</f>
        <v>0.1</v>
      </c>
      <c r="AH70" s="165">
        <f t="shared" si="4"/>
        <v>290948.17499999999</v>
      </c>
      <c r="AI70" s="166">
        <f>VLOOKUP($F70,'Valores Base'!$B$8:$S$23,4)</f>
        <v>41152.5</v>
      </c>
      <c r="AJ70" s="166">
        <f>AI70*(I70*'Valores Base'!$M$4)</f>
        <v>481484.25000000006</v>
      </c>
      <c r="AK70" s="166">
        <f t="shared" si="5"/>
        <v>2427997.5</v>
      </c>
      <c r="AL70" s="166">
        <f>AI70*(K70*'Valores Base'!$N$4)</f>
        <v>0</v>
      </c>
      <c r="AM70" s="165">
        <f>J70*(AI70*'Valores Base'!$L$4)</f>
        <v>0</v>
      </c>
      <c r="AN70" s="167">
        <f>'Valores Base'!$O$4*'T. Generadora'!S70</f>
        <v>0</v>
      </c>
      <c r="AO70" s="168">
        <f t="shared" si="6"/>
        <v>3210000</v>
      </c>
      <c r="AP70" s="169">
        <f t="shared" si="7"/>
        <v>44583.333333333336</v>
      </c>
      <c r="AQ70" s="170"/>
      <c r="AR70" s="171">
        <f t="shared" si="8"/>
        <v>0</v>
      </c>
      <c r="AS70" s="172">
        <f t="shared" si="9"/>
        <v>0</v>
      </c>
      <c r="AT70" s="173">
        <f t="shared" si="10"/>
        <v>3210000</v>
      </c>
      <c r="AU70" s="174">
        <f t="shared" si="11"/>
        <v>44583.333333333336</v>
      </c>
      <c r="AV70" s="152" t="str">
        <f>+'Control Ventas'!D93</f>
        <v>X Vender</v>
      </c>
      <c r="AW70" s="175"/>
    </row>
    <row r="71" spans="1:49" ht="14.25" customHeight="1" x14ac:dyDescent="0.35">
      <c r="A71" s="148">
        <v>69</v>
      </c>
      <c r="B71" s="149">
        <v>1005</v>
      </c>
      <c r="C71" s="150">
        <v>1</v>
      </c>
      <c r="D71" s="151" t="s">
        <v>114</v>
      </c>
      <c r="E71" s="152">
        <v>10</v>
      </c>
      <c r="F71" s="151">
        <v>5</v>
      </c>
      <c r="G71" s="153" t="str">
        <f>VLOOKUP($F71,'Valores Base'!$B$8:$S$23,2)</f>
        <v>5 M</v>
      </c>
      <c r="H71" s="153">
        <f>VLOOKUP($F71,'Valores Base'!$B$8:$S$23,5)</f>
        <v>56</v>
      </c>
      <c r="I71" s="155">
        <f>VLOOKUP($F71,'Valores Base'!$B$8:$S$23,6)</f>
        <v>12</v>
      </c>
      <c r="J71" s="155">
        <f>VLOOKUP($F71,'Valores Base'!$B$8:$S$23,8)</f>
        <v>0</v>
      </c>
      <c r="K71" s="155">
        <f>VLOOKUP($F71,'Valores Base'!$B$8:$S$23,7)</f>
        <v>0</v>
      </c>
      <c r="L71" s="156">
        <f t="shared" si="0"/>
        <v>68</v>
      </c>
      <c r="M71" s="157">
        <f>VLOOKUP($F71,'Valores Base'!$B$8:$S$23,10)</f>
        <v>2</v>
      </c>
      <c r="N71" s="158">
        <f>VLOOKUP($F71,'Valores Base'!$B$8:$S$23,11)</f>
        <v>2</v>
      </c>
      <c r="O71" s="158">
        <f>VLOOKUP($F71,'Valores Base'!$B$8:$S$23,12)</f>
        <v>0</v>
      </c>
      <c r="P71" s="158">
        <f>VLOOKUP($F71,'Valores Base'!$B$8:$S$23,13)</f>
        <v>0</v>
      </c>
      <c r="Q71" s="157"/>
      <c r="R71" s="157">
        <f>VLOOKUP($F71,'Valores Base'!$B$8:$S$23,15)</f>
        <v>1</v>
      </c>
      <c r="S71" s="157">
        <f>VLOOKUP($F71,'Valores Base'!$B$8:$S$23,16)</f>
        <v>0</v>
      </c>
      <c r="T71" s="157">
        <f t="shared" si="13"/>
        <v>1</v>
      </c>
      <c r="U71" s="159"/>
      <c r="V71" s="152"/>
      <c r="W71" s="151"/>
      <c r="X71" s="151"/>
      <c r="Y71" s="151"/>
      <c r="Z71" s="151"/>
      <c r="AA71" s="160"/>
      <c r="AB71" s="161"/>
      <c r="AC71" s="161"/>
      <c r="AD71" s="161"/>
      <c r="AE71" s="162">
        <f t="shared" si="2"/>
        <v>0</v>
      </c>
      <c r="AF71" s="163">
        <f t="shared" si="3"/>
        <v>0</v>
      </c>
      <c r="AG71" s="164">
        <f>+'Valores Base'!$J$3*('T. Generadora'!E71)</f>
        <v>0.1</v>
      </c>
      <c r="AH71" s="165">
        <f t="shared" si="4"/>
        <v>280810.5</v>
      </c>
      <c r="AI71" s="166">
        <f>VLOOKUP($F71,'Valores Base'!$B$8:$S$23,4)</f>
        <v>42037.5</v>
      </c>
      <c r="AJ71" s="166">
        <f>AI71*(I71*'Valores Base'!$M$4)</f>
        <v>454005.00000000006</v>
      </c>
      <c r="AK71" s="166">
        <f t="shared" si="5"/>
        <v>2354100</v>
      </c>
      <c r="AL71" s="166">
        <f>AI71*(K71*'Valores Base'!$N$4)</f>
        <v>0</v>
      </c>
      <c r="AM71" s="165">
        <f>J71*(AI71*'Valores Base'!$L$4)</f>
        <v>0</v>
      </c>
      <c r="AN71" s="167">
        <f>'Valores Base'!$O$4*'T. Generadora'!S71</f>
        <v>0</v>
      </c>
      <c r="AO71" s="168">
        <f t="shared" si="6"/>
        <v>3090000</v>
      </c>
      <c r="AP71" s="169">
        <f t="shared" si="7"/>
        <v>45441.176470588238</v>
      </c>
      <c r="AQ71" s="170"/>
      <c r="AR71" s="171">
        <f t="shared" si="8"/>
        <v>0</v>
      </c>
      <c r="AS71" s="172">
        <f t="shared" si="9"/>
        <v>0</v>
      </c>
      <c r="AT71" s="173">
        <f t="shared" si="10"/>
        <v>3090000</v>
      </c>
      <c r="AU71" s="174">
        <f t="shared" si="11"/>
        <v>45441.176470588238</v>
      </c>
      <c r="AV71" s="152" t="str">
        <f>+'Control Ventas'!D94</f>
        <v>X Vender</v>
      </c>
      <c r="AW71" s="175"/>
    </row>
    <row r="72" spans="1:49" ht="14.25" customHeight="1" x14ac:dyDescent="0.35">
      <c r="A72" s="148">
        <v>70</v>
      </c>
      <c r="B72" s="149">
        <v>1006</v>
      </c>
      <c r="C72" s="150">
        <v>1</v>
      </c>
      <c r="D72" s="151" t="s">
        <v>114</v>
      </c>
      <c r="E72" s="152">
        <v>10</v>
      </c>
      <c r="F72" s="151">
        <v>6</v>
      </c>
      <c r="G72" s="153" t="str">
        <f>VLOOKUP($F72,'Valores Base'!$B$8:$S$23,2)</f>
        <v>6 M</v>
      </c>
      <c r="H72" s="153">
        <f>VLOOKUP($F72,'Valores Base'!$B$8:$S$23,5)</f>
        <v>52</v>
      </c>
      <c r="I72" s="155">
        <f>VLOOKUP($F72,'Valores Base'!$B$8:$S$23,6)</f>
        <v>7</v>
      </c>
      <c r="J72" s="155">
        <f>VLOOKUP($F72,'Valores Base'!$B$8:$S$23,8)</f>
        <v>0</v>
      </c>
      <c r="K72" s="155">
        <f>VLOOKUP($F72,'Valores Base'!$B$8:$S$23,7)</f>
        <v>0</v>
      </c>
      <c r="L72" s="156">
        <f t="shared" si="0"/>
        <v>59</v>
      </c>
      <c r="M72" s="157">
        <f>VLOOKUP($F72,'Valores Base'!$B$8:$S$23,10)</f>
        <v>2</v>
      </c>
      <c r="N72" s="158">
        <f>VLOOKUP($F72,'Valores Base'!$B$8:$S$23,11)</f>
        <v>2</v>
      </c>
      <c r="O72" s="158">
        <f>VLOOKUP($F72,'Valores Base'!$B$8:$S$23,12)</f>
        <v>0</v>
      </c>
      <c r="P72" s="158">
        <f>VLOOKUP($F72,'Valores Base'!$B$8:$S$23,13)</f>
        <v>0</v>
      </c>
      <c r="Q72" s="157"/>
      <c r="R72" s="157">
        <f>VLOOKUP($F72,'Valores Base'!$B$8:$S$23,15)</f>
        <v>1</v>
      </c>
      <c r="S72" s="157">
        <f>VLOOKUP($F72,'Valores Base'!$B$8:$S$23,16)</f>
        <v>0</v>
      </c>
      <c r="T72" s="157">
        <f t="shared" si="13"/>
        <v>1</v>
      </c>
      <c r="U72" s="159"/>
      <c r="V72" s="152"/>
      <c r="W72" s="151"/>
      <c r="X72" s="151"/>
      <c r="Y72" s="151"/>
      <c r="Z72" s="151"/>
      <c r="AA72" s="160"/>
      <c r="AB72" s="161"/>
      <c r="AC72" s="161"/>
      <c r="AD72" s="161"/>
      <c r="AE72" s="162">
        <f t="shared" si="2"/>
        <v>0</v>
      </c>
      <c r="AF72" s="163">
        <f t="shared" si="3"/>
        <v>0</v>
      </c>
      <c r="AG72" s="164">
        <f>+'Valores Base'!$J$3*('T. Generadora'!E72)</f>
        <v>0.1</v>
      </c>
      <c r="AH72" s="165">
        <f t="shared" si="4"/>
        <v>255397.72500000001</v>
      </c>
      <c r="AI72" s="166">
        <f>VLOOKUP($F72,'Valores Base'!$B$8:$S$23,4)</f>
        <v>43807.5</v>
      </c>
      <c r="AJ72" s="166">
        <f>AI72*(I72*'Valores Base'!$M$4)</f>
        <v>275987.25</v>
      </c>
      <c r="AK72" s="166">
        <f t="shared" si="5"/>
        <v>2277990</v>
      </c>
      <c r="AL72" s="166">
        <f>AI72*(K72*'Valores Base'!$N$4)</f>
        <v>0</v>
      </c>
      <c r="AM72" s="165">
        <f>J72*(AI72*'Valores Base'!$L$4)</f>
        <v>0</v>
      </c>
      <c r="AN72" s="167">
        <f>'Valores Base'!$O$4*'T. Generadora'!S72</f>
        <v>0</v>
      </c>
      <c r="AO72" s="168">
        <f t="shared" si="6"/>
        <v>2810000</v>
      </c>
      <c r="AP72" s="169">
        <f t="shared" si="7"/>
        <v>47627.118644067799</v>
      </c>
      <c r="AQ72" s="170"/>
      <c r="AR72" s="171">
        <f t="shared" si="8"/>
        <v>0</v>
      </c>
      <c r="AS72" s="172">
        <f t="shared" si="9"/>
        <v>0</v>
      </c>
      <c r="AT72" s="173">
        <f t="shared" si="10"/>
        <v>2810000</v>
      </c>
      <c r="AU72" s="174">
        <f t="shared" si="11"/>
        <v>47627.118644067799</v>
      </c>
      <c r="AV72" s="152" t="str">
        <f>+'Control Ventas'!D95</f>
        <v>X Vender</v>
      </c>
      <c r="AW72" s="175"/>
    </row>
    <row r="73" spans="1:49" ht="14.25" customHeight="1" x14ac:dyDescent="0.35">
      <c r="A73" s="148">
        <v>71</v>
      </c>
      <c r="B73" s="149">
        <v>1007</v>
      </c>
      <c r="C73" s="150">
        <v>1</v>
      </c>
      <c r="D73" s="151" t="s">
        <v>114</v>
      </c>
      <c r="E73" s="152">
        <v>10</v>
      </c>
      <c r="F73" s="151">
        <v>7</v>
      </c>
      <c r="G73" s="153" t="str">
        <f>VLOOKUP($F73,'Valores Base'!$B$8:$S$23,2)</f>
        <v>7 M</v>
      </c>
      <c r="H73" s="153">
        <f>VLOOKUP($F73,'Valores Base'!$B$8:$S$23,5)</f>
        <v>64</v>
      </c>
      <c r="I73" s="155">
        <f>VLOOKUP($F73,'Valores Base'!$B$8:$S$23,6)</f>
        <v>7</v>
      </c>
      <c r="J73" s="155">
        <f>VLOOKUP($F73,'Valores Base'!$B$8:$S$23,8)</f>
        <v>0</v>
      </c>
      <c r="K73" s="155">
        <f>VLOOKUP($F73,'Valores Base'!$B$8:$S$23,7)</f>
        <v>0</v>
      </c>
      <c r="L73" s="156">
        <f t="shared" si="0"/>
        <v>71</v>
      </c>
      <c r="M73" s="157">
        <f>VLOOKUP($F73,'Valores Base'!$B$8:$S$23,10)</f>
        <v>2</v>
      </c>
      <c r="N73" s="158">
        <f>VLOOKUP($F73,'Valores Base'!$B$8:$S$23,11)</f>
        <v>2</v>
      </c>
      <c r="O73" s="158">
        <f>VLOOKUP($F73,'Valores Base'!$B$8:$S$23,12)</f>
        <v>0</v>
      </c>
      <c r="P73" s="158">
        <f>VLOOKUP($F73,'Valores Base'!$B$8:$S$23,13)</f>
        <v>0</v>
      </c>
      <c r="Q73" s="157"/>
      <c r="R73" s="157">
        <f>VLOOKUP($F73,'Valores Base'!$B$8:$S$23,15)</f>
        <v>2</v>
      </c>
      <c r="S73" s="157">
        <f>VLOOKUP($F73,'Valores Base'!$B$8:$S$23,16)</f>
        <v>0</v>
      </c>
      <c r="T73" s="157">
        <f t="shared" si="13"/>
        <v>2</v>
      </c>
      <c r="U73" s="159"/>
      <c r="V73" s="152"/>
      <c r="W73" s="151"/>
      <c r="X73" s="151"/>
      <c r="Y73" s="151"/>
      <c r="Z73" s="151"/>
      <c r="AA73" s="160"/>
      <c r="AB73" s="161"/>
      <c r="AC73" s="161"/>
      <c r="AD73" s="161"/>
      <c r="AE73" s="162">
        <f t="shared" si="2"/>
        <v>0</v>
      </c>
      <c r="AF73" s="163">
        <f t="shared" si="3"/>
        <v>0</v>
      </c>
      <c r="AG73" s="164">
        <f>+'Valores Base'!$J$3*('T. Generadora'!E73)</f>
        <v>0.1</v>
      </c>
      <c r="AH73" s="165">
        <f t="shared" si="4"/>
        <v>289302.07500000001</v>
      </c>
      <c r="AI73" s="166">
        <f>VLOOKUP($F73,'Valores Base'!$B$8:$S$23,4)</f>
        <v>41152.5</v>
      </c>
      <c r="AJ73" s="166">
        <f>AI73*(I73*'Valores Base'!$M$4)</f>
        <v>259260.75</v>
      </c>
      <c r="AK73" s="166">
        <f t="shared" si="5"/>
        <v>2633760</v>
      </c>
      <c r="AL73" s="166">
        <f>AI73*(K73*'Valores Base'!$N$4)</f>
        <v>0</v>
      </c>
      <c r="AM73" s="165">
        <f>J73*(AI73*'Valores Base'!$L$4)</f>
        <v>0</v>
      </c>
      <c r="AN73" s="167">
        <f>'Valores Base'!$O$4*'T. Generadora'!S73</f>
        <v>0</v>
      </c>
      <c r="AO73" s="168">
        <f t="shared" si="6"/>
        <v>3190000</v>
      </c>
      <c r="AP73" s="169">
        <f t="shared" si="7"/>
        <v>44929.57746478873</v>
      </c>
      <c r="AQ73" s="170"/>
      <c r="AR73" s="171">
        <f t="shared" si="8"/>
        <v>0</v>
      </c>
      <c r="AS73" s="172">
        <f t="shared" si="9"/>
        <v>0</v>
      </c>
      <c r="AT73" s="173">
        <f t="shared" si="10"/>
        <v>3190000</v>
      </c>
      <c r="AU73" s="174">
        <f t="shared" si="11"/>
        <v>44929.57746478873</v>
      </c>
      <c r="AV73" s="152" t="str">
        <f>+'Control Ventas'!D96</f>
        <v>X Vender</v>
      </c>
      <c r="AW73" s="175"/>
    </row>
    <row r="74" spans="1:49" ht="14.25" customHeight="1" x14ac:dyDescent="0.35">
      <c r="A74" s="148">
        <v>72</v>
      </c>
      <c r="B74" s="149">
        <v>1008</v>
      </c>
      <c r="C74" s="150">
        <v>1</v>
      </c>
      <c r="D74" s="151" t="s">
        <v>114</v>
      </c>
      <c r="E74" s="152">
        <v>10</v>
      </c>
      <c r="F74" s="151">
        <v>8</v>
      </c>
      <c r="G74" s="153" t="str">
        <f>VLOOKUP($F74,'Valores Base'!$B$8:$S$23,2)</f>
        <v>8 M</v>
      </c>
      <c r="H74" s="153">
        <f>VLOOKUP($F74,'Valores Base'!$B$8:$S$23,5)</f>
        <v>34</v>
      </c>
      <c r="I74" s="155">
        <f>VLOOKUP($F74,'Valores Base'!$B$8:$S$23,6)</f>
        <v>3</v>
      </c>
      <c r="J74" s="155">
        <f>VLOOKUP($F74,'Valores Base'!$B$8:$S$23,8)</f>
        <v>0</v>
      </c>
      <c r="K74" s="155">
        <f>VLOOKUP($F74,'Valores Base'!$B$8:$S$23,7)</f>
        <v>0</v>
      </c>
      <c r="L74" s="156">
        <f t="shared" si="0"/>
        <v>37</v>
      </c>
      <c r="M74" s="157">
        <f>VLOOKUP($F74,'Valores Base'!$B$8:$S$23,10)</f>
        <v>1</v>
      </c>
      <c r="N74" s="158">
        <f>VLOOKUP($F74,'Valores Base'!$B$8:$S$23,11)</f>
        <v>1</v>
      </c>
      <c r="O74" s="158">
        <f>VLOOKUP($F74,'Valores Base'!$B$8:$S$23,12)</f>
        <v>0</v>
      </c>
      <c r="P74" s="158">
        <f>VLOOKUP($F74,'Valores Base'!$B$8:$S$23,13)</f>
        <v>0</v>
      </c>
      <c r="Q74" s="157"/>
      <c r="R74" s="157">
        <f>VLOOKUP($F74,'Valores Base'!$B$8:$S$23,15)</f>
        <v>1</v>
      </c>
      <c r="S74" s="157">
        <f>VLOOKUP($F74,'Valores Base'!$B$8:$S$23,16)</f>
        <v>0</v>
      </c>
      <c r="T74" s="157">
        <f t="shared" si="13"/>
        <v>1</v>
      </c>
      <c r="U74" s="159"/>
      <c r="V74" s="152"/>
      <c r="W74" s="151"/>
      <c r="X74" s="151"/>
      <c r="Y74" s="151"/>
      <c r="Z74" s="151"/>
      <c r="AA74" s="160"/>
      <c r="AB74" s="161"/>
      <c r="AC74" s="161"/>
      <c r="AD74" s="161"/>
      <c r="AE74" s="162">
        <f t="shared" si="2"/>
        <v>0</v>
      </c>
      <c r="AF74" s="163">
        <f t="shared" si="3"/>
        <v>0</v>
      </c>
      <c r="AG74" s="164">
        <f>+'Valores Base'!$J$3*('T. Generadora'!E74)</f>
        <v>0.1</v>
      </c>
      <c r="AH74" s="165">
        <f t="shared" si="4"/>
        <v>173765.32500000001</v>
      </c>
      <c r="AI74" s="166">
        <f>VLOOKUP($F74,'Valores Base'!$B$8:$S$23,4)</f>
        <v>47347.5</v>
      </c>
      <c r="AJ74" s="166">
        <f>AI74*(I74*'Valores Base'!$M$4)</f>
        <v>127838.25000000001</v>
      </c>
      <c r="AK74" s="166">
        <f t="shared" si="5"/>
        <v>1609815</v>
      </c>
      <c r="AL74" s="166">
        <f>AI74*(K74*'Valores Base'!$N$4)</f>
        <v>0</v>
      </c>
      <c r="AM74" s="165">
        <f>J74*(AI74*'Valores Base'!$L$4)</f>
        <v>0</v>
      </c>
      <c r="AN74" s="167">
        <f>'Valores Base'!$O$4*'T. Generadora'!S74</f>
        <v>0</v>
      </c>
      <c r="AO74" s="168">
        <f t="shared" si="6"/>
        <v>1920000</v>
      </c>
      <c r="AP74" s="169">
        <f t="shared" si="7"/>
        <v>51891.891891891893</v>
      </c>
      <c r="AQ74" s="170"/>
      <c r="AR74" s="171">
        <f t="shared" si="8"/>
        <v>0</v>
      </c>
      <c r="AS74" s="172">
        <f t="shared" si="9"/>
        <v>0</v>
      </c>
      <c r="AT74" s="173">
        <f t="shared" si="10"/>
        <v>1920000</v>
      </c>
      <c r="AU74" s="174">
        <f t="shared" si="11"/>
        <v>51891.891891891893</v>
      </c>
      <c r="AV74" s="152" t="str">
        <f>+'Control Ventas'!D97</f>
        <v>X Vender</v>
      </c>
      <c r="AW74" s="175"/>
    </row>
    <row r="75" spans="1:49" ht="14.25" customHeight="1" x14ac:dyDescent="0.35">
      <c r="A75" s="148">
        <v>73</v>
      </c>
      <c r="B75" s="149">
        <v>1101</v>
      </c>
      <c r="C75" s="150">
        <v>1</v>
      </c>
      <c r="D75" s="151" t="s">
        <v>114</v>
      </c>
      <c r="E75" s="152">
        <v>11</v>
      </c>
      <c r="F75" s="151">
        <v>1</v>
      </c>
      <c r="G75" s="153" t="str">
        <f>VLOOKUP($F75,'Valores Base'!$B$8:$S$23,2)</f>
        <v>1 M</v>
      </c>
      <c r="H75" s="153">
        <f>VLOOKUP($F75,'Valores Base'!$B$8:$S$23,5)</f>
        <v>30</v>
      </c>
      <c r="I75" s="154">
        <f>VLOOKUP($F75,'Valores Base'!$B$8:$S$23,6)</f>
        <v>5</v>
      </c>
      <c r="J75" s="155">
        <f>VLOOKUP($F75,'Valores Base'!$B$8:$S$23,8)</f>
        <v>0</v>
      </c>
      <c r="K75" s="155">
        <f>VLOOKUP($F75,'Valores Base'!$B$8:$S$23,7)</f>
        <v>0</v>
      </c>
      <c r="L75" s="156">
        <f t="shared" si="0"/>
        <v>35</v>
      </c>
      <c r="M75" s="157">
        <f>VLOOKUP($F75,'Valores Base'!$B$8:$S$23,10)</f>
        <v>1</v>
      </c>
      <c r="N75" s="158">
        <f>VLOOKUP($F75,'Valores Base'!$B$8:$S$23,11)</f>
        <v>1</v>
      </c>
      <c r="O75" s="158">
        <f>VLOOKUP($F75,'Valores Base'!$B$8:$S$23,12)</f>
        <v>0</v>
      </c>
      <c r="P75" s="158">
        <f>VLOOKUP($F75,'Valores Base'!$B$8:$S$23,13)</f>
        <v>0</v>
      </c>
      <c r="Q75" s="157"/>
      <c r="R75" s="157">
        <f>VLOOKUP($F75,'Valores Base'!$B$8:$S$23,15)</f>
        <v>1</v>
      </c>
      <c r="S75" s="157">
        <f>VLOOKUP($F75,'Valores Base'!$B$8:$S$23,16)</f>
        <v>0</v>
      </c>
      <c r="T75" s="157">
        <f t="shared" si="13"/>
        <v>1</v>
      </c>
      <c r="U75" s="159"/>
      <c r="V75" s="152"/>
      <c r="W75" s="151"/>
      <c r="X75" s="151"/>
      <c r="Y75" s="151"/>
      <c r="Z75" s="151"/>
      <c r="AA75" s="160"/>
      <c r="AB75" s="161"/>
      <c r="AC75" s="161"/>
      <c r="AD75" s="161"/>
      <c r="AE75" s="162">
        <f t="shared" si="2"/>
        <v>0</v>
      </c>
      <c r="AF75" s="163">
        <f t="shared" si="3"/>
        <v>0</v>
      </c>
      <c r="AG75" s="164">
        <f>+'Valores Base'!$J$3*('T. Generadora'!E75)</f>
        <v>0.11</v>
      </c>
      <c r="AH75" s="165">
        <f t="shared" si="4"/>
        <v>179683.76250000001</v>
      </c>
      <c r="AI75" s="166">
        <f>VLOOKUP($F75,'Valores Base'!$B$8:$S$23,4)</f>
        <v>47347.5</v>
      </c>
      <c r="AJ75" s="166">
        <f>AI75*(I75*'Valores Base'!$M$4)</f>
        <v>213063.75</v>
      </c>
      <c r="AK75" s="166">
        <f t="shared" si="5"/>
        <v>1420425</v>
      </c>
      <c r="AL75" s="166">
        <f>AI75*(K75*'Valores Base'!$N$4)</f>
        <v>0</v>
      </c>
      <c r="AM75" s="165">
        <f>J75*(AI75*'Valores Base'!$L$4)</f>
        <v>0</v>
      </c>
      <c r="AN75" s="167">
        <f>'Valores Base'!$O$4*'T. Generadora'!S75</f>
        <v>0</v>
      </c>
      <c r="AO75" s="168">
        <f t="shared" si="6"/>
        <v>1820000</v>
      </c>
      <c r="AP75" s="169">
        <f t="shared" si="7"/>
        <v>52000</v>
      </c>
      <c r="AQ75" s="170"/>
      <c r="AR75" s="171">
        <f t="shared" si="8"/>
        <v>0</v>
      </c>
      <c r="AS75" s="172">
        <f t="shared" si="9"/>
        <v>0</v>
      </c>
      <c r="AT75" s="173">
        <f t="shared" si="10"/>
        <v>1820000</v>
      </c>
      <c r="AU75" s="174">
        <f t="shared" si="11"/>
        <v>52000</v>
      </c>
      <c r="AV75" s="152" t="str">
        <f>+'Control Ventas'!D101</f>
        <v>X Vender</v>
      </c>
      <c r="AW75" s="175"/>
    </row>
    <row r="76" spans="1:49" ht="14.25" customHeight="1" x14ac:dyDescent="0.35">
      <c r="A76" s="148">
        <v>74</v>
      </c>
      <c r="B76" s="149">
        <v>1102</v>
      </c>
      <c r="C76" s="150">
        <v>1</v>
      </c>
      <c r="D76" s="151" t="s">
        <v>114</v>
      </c>
      <c r="E76" s="152">
        <v>11</v>
      </c>
      <c r="F76" s="151">
        <v>2</v>
      </c>
      <c r="G76" s="153" t="str">
        <f>VLOOKUP($F76,'Valores Base'!$B$8:$S$23,2)</f>
        <v>2 M</v>
      </c>
      <c r="H76" s="153">
        <f>VLOOKUP($F76,'Valores Base'!$B$8:$S$23,5)</f>
        <v>59</v>
      </c>
      <c r="I76" s="154">
        <f>VLOOKUP($F76,'Valores Base'!$B$8:$S$23,6)</f>
        <v>8</v>
      </c>
      <c r="J76" s="155">
        <f>VLOOKUP($F76,'Valores Base'!$B$8:$S$23,8)</f>
        <v>0</v>
      </c>
      <c r="K76" s="155">
        <f>VLOOKUP($F76,'Valores Base'!$B$8:$S$23,7)</f>
        <v>0</v>
      </c>
      <c r="L76" s="156">
        <f t="shared" si="0"/>
        <v>67</v>
      </c>
      <c r="M76" s="157">
        <f>VLOOKUP($F76,'Valores Base'!$B$8:$S$23,10)</f>
        <v>2</v>
      </c>
      <c r="N76" s="158">
        <f>VLOOKUP($F76,'Valores Base'!$B$8:$S$23,11)</f>
        <v>2</v>
      </c>
      <c r="O76" s="158">
        <f>VLOOKUP($F76,'Valores Base'!$B$8:$S$23,12)</f>
        <v>0</v>
      </c>
      <c r="P76" s="158">
        <f>VLOOKUP($F76,'Valores Base'!$B$8:$S$23,13)</f>
        <v>0</v>
      </c>
      <c r="Q76" s="157"/>
      <c r="R76" s="157">
        <f>VLOOKUP($F76,'Valores Base'!$B$8:$S$23,15)</f>
        <v>1</v>
      </c>
      <c r="S76" s="157">
        <f>VLOOKUP($F76,'Valores Base'!$B$8:$S$23,16)</f>
        <v>0</v>
      </c>
      <c r="T76" s="157">
        <f t="shared" si="13"/>
        <v>1</v>
      </c>
      <c r="U76" s="159"/>
      <c r="V76" s="152"/>
      <c r="W76" s="151"/>
      <c r="X76" s="151"/>
      <c r="Y76" s="151"/>
      <c r="Z76" s="151"/>
      <c r="AA76" s="160"/>
      <c r="AB76" s="161"/>
      <c r="AC76" s="161"/>
      <c r="AD76" s="161"/>
      <c r="AE76" s="162">
        <f t="shared" si="2"/>
        <v>0</v>
      </c>
      <c r="AF76" s="163">
        <f t="shared" si="3"/>
        <v>0</v>
      </c>
      <c r="AG76" s="164">
        <f>+'Valores Base'!$J$3*('T. Generadora'!E76)</f>
        <v>0.11</v>
      </c>
      <c r="AH76" s="165">
        <f t="shared" si="4"/>
        <v>306117.07500000001</v>
      </c>
      <c r="AI76" s="166">
        <f>VLOOKUP($F76,'Valores Base'!$B$8:$S$23,4)</f>
        <v>42037.5</v>
      </c>
      <c r="AJ76" s="166">
        <f>AI76*(I76*'Valores Base'!$M$4)</f>
        <v>302670</v>
      </c>
      <c r="AK76" s="166">
        <f t="shared" si="5"/>
        <v>2480212.5</v>
      </c>
      <c r="AL76" s="166">
        <f>AI76*(K76*'Valores Base'!$N$4)</f>
        <v>0</v>
      </c>
      <c r="AM76" s="165">
        <f>J76*(AI76*'Valores Base'!$L$4)</f>
        <v>0</v>
      </c>
      <c r="AN76" s="167">
        <f>'Valores Base'!$O$4*'T. Generadora'!S76</f>
        <v>0</v>
      </c>
      <c r="AO76" s="168">
        <f t="shared" si="6"/>
        <v>3090000</v>
      </c>
      <c r="AP76" s="169">
        <f t="shared" si="7"/>
        <v>46119.40298507463</v>
      </c>
      <c r="AQ76" s="170"/>
      <c r="AR76" s="171">
        <f t="shared" si="8"/>
        <v>0</v>
      </c>
      <c r="AS76" s="172">
        <f t="shared" si="9"/>
        <v>0</v>
      </c>
      <c r="AT76" s="173">
        <f t="shared" si="10"/>
        <v>3090000</v>
      </c>
      <c r="AU76" s="174">
        <f t="shared" si="11"/>
        <v>46119.40298507463</v>
      </c>
      <c r="AV76" s="152" t="str">
        <f>+'Control Ventas'!D102</f>
        <v>X Vender</v>
      </c>
      <c r="AW76" s="175"/>
    </row>
    <row r="77" spans="1:49" ht="14.25" customHeight="1" x14ac:dyDescent="0.35">
      <c r="A77" s="148">
        <v>75</v>
      </c>
      <c r="B77" s="149">
        <v>1103</v>
      </c>
      <c r="C77" s="150">
        <v>1</v>
      </c>
      <c r="D77" s="151" t="s">
        <v>114</v>
      </c>
      <c r="E77" s="152">
        <v>11</v>
      </c>
      <c r="F77" s="151">
        <v>3</v>
      </c>
      <c r="G77" s="153" t="str">
        <f>VLOOKUP($F77,'Valores Base'!$B$8:$S$23,2)</f>
        <v>3 M</v>
      </c>
      <c r="H77" s="153">
        <f>VLOOKUP($F77,'Valores Base'!$B$8:$S$23,5)</f>
        <v>57</v>
      </c>
      <c r="I77" s="154">
        <f>VLOOKUP($F77,'Valores Base'!$B$8:$S$23,6)</f>
        <v>7</v>
      </c>
      <c r="J77" s="155">
        <f>VLOOKUP($F77,'Valores Base'!$B$8:$S$23,8)</f>
        <v>0</v>
      </c>
      <c r="K77" s="155">
        <f>VLOOKUP($F77,'Valores Base'!$B$8:$S$23,7)</f>
        <v>0</v>
      </c>
      <c r="L77" s="156">
        <f t="shared" si="0"/>
        <v>64</v>
      </c>
      <c r="M77" s="157">
        <f>VLOOKUP($F77,'Valores Base'!$B$8:$S$23,10)</f>
        <v>2</v>
      </c>
      <c r="N77" s="158">
        <f>VLOOKUP($F77,'Valores Base'!$B$8:$S$23,11)</f>
        <v>2</v>
      </c>
      <c r="O77" s="158">
        <f>VLOOKUP($F77,'Valores Base'!$B$8:$S$23,12)</f>
        <v>0</v>
      </c>
      <c r="P77" s="158">
        <f>VLOOKUP($F77,'Valores Base'!$B$8:$S$23,13)</f>
        <v>0</v>
      </c>
      <c r="Q77" s="157"/>
      <c r="R77" s="157">
        <f>VLOOKUP($F77,'Valores Base'!$B$8:$S$23,15)</f>
        <v>1</v>
      </c>
      <c r="S77" s="157">
        <f>VLOOKUP($F77,'Valores Base'!$B$8:$S$23,16)</f>
        <v>0</v>
      </c>
      <c r="T77" s="157">
        <f t="shared" si="13"/>
        <v>1</v>
      </c>
      <c r="U77" s="159"/>
      <c r="V77" s="152"/>
      <c r="W77" s="151"/>
      <c r="X77" s="151"/>
      <c r="Y77" s="151"/>
      <c r="Z77" s="151"/>
      <c r="AA77" s="160"/>
      <c r="AB77" s="161"/>
      <c r="AC77" s="161"/>
      <c r="AD77" s="161"/>
      <c r="AE77" s="162">
        <f t="shared" si="2"/>
        <v>0</v>
      </c>
      <c r="AF77" s="163">
        <f t="shared" si="3"/>
        <v>0</v>
      </c>
      <c r="AG77" s="164">
        <f>+'Valores Base'!$J$3*('T. Generadora'!E77)</f>
        <v>0.11</v>
      </c>
      <c r="AH77" s="165">
        <f t="shared" si="4"/>
        <v>295788.24</v>
      </c>
      <c r="AI77" s="166">
        <f>VLOOKUP($F77,'Valores Base'!$B$8:$S$23,4)</f>
        <v>42480</v>
      </c>
      <c r="AJ77" s="166">
        <f>AI77*(I77*'Valores Base'!$M$4)</f>
        <v>267624</v>
      </c>
      <c r="AK77" s="166">
        <f t="shared" si="5"/>
        <v>2421360</v>
      </c>
      <c r="AL77" s="166">
        <f>AI77*(K77*'Valores Base'!$N$4)</f>
        <v>0</v>
      </c>
      <c r="AM77" s="165">
        <f>J77*(AI77*'Valores Base'!$L$4)</f>
        <v>0</v>
      </c>
      <c r="AN77" s="167">
        <f>'Valores Base'!$O$4*'T. Generadora'!S77</f>
        <v>0</v>
      </c>
      <c r="AO77" s="168">
        <f t="shared" si="6"/>
        <v>2990000</v>
      </c>
      <c r="AP77" s="169">
        <f t="shared" si="7"/>
        <v>46718.75</v>
      </c>
      <c r="AQ77" s="170"/>
      <c r="AR77" s="171">
        <f t="shared" si="8"/>
        <v>0</v>
      </c>
      <c r="AS77" s="172">
        <f t="shared" si="9"/>
        <v>0</v>
      </c>
      <c r="AT77" s="173">
        <f t="shared" si="10"/>
        <v>2990000</v>
      </c>
      <c r="AU77" s="174">
        <f t="shared" si="11"/>
        <v>46718.75</v>
      </c>
      <c r="AV77" s="152" t="str">
        <f>+'Control Ventas'!D103</f>
        <v>X Vender</v>
      </c>
      <c r="AW77" s="175"/>
    </row>
    <row r="78" spans="1:49" ht="14.25" customHeight="1" x14ac:dyDescent="0.35">
      <c r="A78" s="148">
        <v>76</v>
      </c>
      <c r="B78" s="149">
        <v>1104</v>
      </c>
      <c r="C78" s="150">
        <v>1</v>
      </c>
      <c r="D78" s="151" t="s">
        <v>114</v>
      </c>
      <c r="E78" s="152">
        <v>11</v>
      </c>
      <c r="F78" s="151">
        <v>4</v>
      </c>
      <c r="G78" s="153" t="str">
        <f>VLOOKUP($F78,'Valores Base'!$B$8:$S$23,2)</f>
        <v>4 M</v>
      </c>
      <c r="H78" s="176">
        <v>56</v>
      </c>
      <c r="I78" s="177">
        <v>4</v>
      </c>
      <c r="J78" s="155">
        <f>VLOOKUP($F78,'Valores Base'!$B$8:$S$23,8)</f>
        <v>0</v>
      </c>
      <c r="K78" s="155">
        <f>VLOOKUP($F78,'Valores Base'!$B$8:$S$23,7)</f>
        <v>0</v>
      </c>
      <c r="L78" s="156">
        <f t="shared" si="0"/>
        <v>60</v>
      </c>
      <c r="M78" s="157">
        <f>VLOOKUP($F78,'Valores Base'!$B$8:$S$23,10)</f>
        <v>2</v>
      </c>
      <c r="N78" s="158">
        <f>VLOOKUP($F78,'Valores Base'!$B$8:$S$23,11)</f>
        <v>2</v>
      </c>
      <c r="O78" s="158">
        <f>VLOOKUP($F78,'Valores Base'!$B$8:$S$23,12)</f>
        <v>0</v>
      </c>
      <c r="P78" s="158">
        <f>VLOOKUP($F78,'Valores Base'!$B$8:$S$23,13)</f>
        <v>0</v>
      </c>
      <c r="Q78" s="157"/>
      <c r="R78" s="157">
        <f>VLOOKUP($F78,'Valores Base'!$B$8:$S$23,15)</f>
        <v>2</v>
      </c>
      <c r="S78" s="157">
        <f>VLOOKUP($F78,'Valores Base'!$B$8:$S$23,16)</f>
        <v>0</v>
      </c>
      <c r="T78" s="178">
        <v>1</v>
      </c>
      <c r="U78" s="159"/>
      <c r="V78" s="152"/>
      <c r="W78" s="151"/>
      <c r="X78" s="151"/>
      <c r="Y78" s="151"/>
      <c r="Z78" s="151"/>
      <c r="AA78" s="160"/>
      <c r="AB78" s="161"/>
      <c r="AC78" s="161"/>
      <c r="AD78" s="161"/>
      <c r="AE78" s="162">
        <f t="shared" si="2"/>
        <v>0</v>
      </c>
      <c r="AF78" s="163">
        <f t="shared" si="3"/>
        <v>0</v>
      </c>
      <c r="AG78" s="164">
        <f>+'Valores Base'!$J$3*('T. Generadora'!E78)</f>
        <v>0.11</v>
      </c>
      <c r="AH78" s="165">
        <f t="shared" si="4"/>
        <v>269795.78999999998</v>
      </c>
      <c r="AI78" s="166">
        <f>VLOOKUP($F78,'Valores Base'!$B$8:$S$23,4)</f>
        <v>41152.5</v>
      </c>
      <c r="AJ78" s="166">
        <f>AI78*(I78*'Valores Base'!$M$4)</f>
        <v>148149</v>
      </c>
      <c r="AK78" s="166">
        <f t="shared" si="5"/>
        <v>2304540</v>
      </c>
      <c r="AL78" s="166">
        <f>AI78*(K78*'Valores Base'!$N$4)</f>
        <v>0</v>
      </c>
      <c r="AM78" s="165">
        <f>J78*(AI78*'Valores Base'!$L$4)</f>
        <v>0</v>
      </c>
      <c r="AN78" s="167">
        <f>'Valores Base'!$O$4*'T. Generadora'!S78</f>
        <v>0</v>
      </c>
      <c r="AO78" s="168">
        <f t="shared" si="6"/>
        <v>2730000</v>
      </c>
      <c r="AP78" s="169">
        <f t="shared" si="7"/>
        <v>45500</v>
      </c>
      <c r="AQ78" s="170"/>
      <c r="AR78" s="171">
        <f t="shared" si="8"/>
        <v>0</v>
      </c>
      <c r="AS78" s="172">
        <f t="shared" si="9"/>
        <v>0</v>
      </c>
      <c r="AT78" s="173">
        <f t="shared" si="10"/>
        <v>2730000</v>
      </c>
      <c r="AU78" s="174">
        <f t="shared" si="11"/>
        <v>45500</v>
      </c>
      <c r="AV78" s="152" t="str">
        <f>+'Control Ventas'!D104</f>
        <v>X Vender</v>
      </c>
      <c r="AW78" s="175"/>
    </row>
    <row r="79" spans="1:49" ht="14.25" customHeight="1" x14ac:dyDescent="0.35">
      <c r="A79" s="148">
        <v>77</v>
      </c>
      <c r="B79" s="149">
        <v>1105</v>
      </c>
      <c r="C79" s="150">
        <v>1</v>
      </c>
      <c r="D79" s="151" t="s">
        <v>114</v>
      </c>
      <c r="E79" s="152">
        <v>11</v>
      </c>
      <c r="F79" s="151">
        <v>5</v>
      </c>
      <c r="G79" s="153" t="str">
        <f>VLOOKUP($F79,'Valores Base'!$B$8:$S$23,2)</f>
        <v>5 M</v>
      </c>
      <c r="H79" s="153">
        <f>VLOOKUP($F79,'Valores Base'!$B$8:$S$23,5)</f>
        <v>56</v>
      </c>
      <c r="I79" s="155">
        <f>VLOOKUP($F79,'Valores Base'!$B$8:$S$23,6)</f>
        <v>12</v>
      </c>
      <c r="J79" s="155">
        <f>VLOOKUP($F79,'Valores Base'!$B$8:$S$23,8)</f>
        <v>0</v>
      </c>
      <c r="K79" s="155">
        <f>VLOOKUP($F79,'Valores Base'!$B$8:$S$23,7)</f>
        <v>0</v>
      </c>
      <c r="L79" s="156">
        <f t="shared" si="0"/>
        <v>68</v>
      </c>
      <c r="M79" s="157">
        <f>VLOOKUP($F79,'Valores Base'!$B$8:$S$23,10)</f>
        <v>2</v>
      </c>
      <c r="N79" s="158">
        <f>VLOOKUP($F79,'Valores Base'!$B$8:$S$23,11)</f>
        <v>2</v>
      </c>
      <c r="O79" s="158">
        <f>VLOOKUP($F79,'Valores Base'!$B$8:$S$23,12)</f>
        <v>0</v>
      </c>
      <c r="P79" s="158">
        <f>VLOOKUP($F79,'Valores Base'!$B$8:$S$23,13)</f>
        <v>0</v>
      </c>
      <c r="Q79" s="157"/>
      <c r="R79" s="157">
        <f>VLOOKUP($F79,'Valores Base'!$B$8:$S$23,15)</f>
        <v>1</v>
      </c>
      <c r="S79" s="157">
        <f>VLOOKUP($F79,'Valores Base'!$B$8:$S$23,16)</f>
        <v>0</v>
      </c>
      <c r="T79" s="157">
        <f t="shared" ref="T79:T132" si="14">R79+S79</f>
        <v>1</v>
      </c>
      <c r="U79" s="159"/>
      <c r="V79" s="152"/>
      <c r="W79" s="151"/>
      <c r="X79" s="151"/>
      <c r="Y79" s="151"/>
      <c r="Z79" s="151"/>
      <c r="AA79" s="160"/>
      <c r="AB79" s="161"/>
      <c r="AC79" s="161"/>
      <c r="AD79" s="161"/>
      <c r="AE79" s="162">
        <f t="shared" si="2"/>
        <v>0</v>
      </c>
      <c r="AF79" s="163">
        <f t="shared" si="3"/>
        <v>0</v>
      </c>
      <c r="AG79" s="164">
        <f>+'Valores Base'!$J$3*('T. Generadora'!E79)</f>
        <v>0.11</v>
      </c>
      <c r="AH79" s="165">
        <f t="shared" si="4"/>
        <v>308891.55</v>
      </c>
      <c r="AI79" s="166">
        <f>VLOOKUP($F79,'Valores Base'!$B$8:$S$23,4)</f>
        <v>42037.5</v>
      </c>
      <c r="AJ79" s="166">
        <f>AI79*(I79*'Valores Base'!$M$4)</f>
        <v>454005.00000000006</v>
      </c>
      <c r="AK79" s="166">
        <f t="shared" si="5"/>
        <v>2354100</v>
      </c>
      <c r="AL79" s="166">
        <f>AI79*(K79*'Valores Base'!$N$4)</f>
        <v>0</v>
      </c>
      <c r="AM79" s="165">
        <f>J79*(AI79*'Valores Base'!$L$4)</f>
        <v>0</v>
      </c>
      <c r="AN79" s="167">
        <f>'Valores Base'!$O$4*'T. Generadora'!S79</f>
        <v>0</v>
      </c>
      <c r="AO79" s="168">
        <f t="shared" si="6"/>
        <v>3120000</v>
      </c>
      <c r="AP79" s="169">
        <f t="shared" si="7"/>
        <v>45882.352941176468</v>
      </c>
      <c r="AQ79" s="170"/>
      <c r="AR79" s="171">
        <f t="shared" si="8"/>
        <v>0</v>
      </c>
      <c r="AS79" s="172">
        <f t="shared" si="9"/>
        <v>0</v>
      </c>
      <c r="AT79" s="173">
        <f t="shared" si="10"/>
        <v>3120000</v>
      </c>
      <c r="AU79" s="174">
        <f t="shared" si="11"/>
        <v>45882.352941176468</v>
      </c>
      <c r="AV79" s="152" t="str">
        <f>+'Control Ventas'!D105</f>
        <v>X Vender</v>
      </c>
      <c r="AW79" s="175"/>
    </row>
    <row r="80" spans="1:49" ht="14.25" customHeight="1" x14ac:dyDescent="0.35">
      <c r="A80" s="148">
        <v>78</v>
      </c>
      <c r="B80" s="149">
        <v>1106</v>
      </c>
      <c r="C80" s="150">
        <v>1</v>
      </c>
      <c r="D80" s="151" t="s">
        <v>114</v>
      </c>
      <c r="E80" s="152">
        <v>11</v>
      </c>
      <c r="F80" s="151">
        <v>6</v>
      </c>
      <c r="G80" s="153" t="str">
        <f>VLOOKUP($F80,'Valores Base'!$B$8:$S$23,2)</f>
        <v>6 M</v>
      </c>
      <c r="H80" s="153">
        <f>VLOOKUP($F80,'Valores Base'!$B$8:$S$23,5)</f>
        <v>52</v>
      </c>
      <c r="I80" s="155">
        <f>VLOOKUP($F80,'Valores Base'!$B$8:$S$23,6)</f>
        <v>7</v>
      </c>
      <c r="J80" s="155">
        <f>VLOOKUP($F80,'Valores Base'!$B$8:$S$23,8)</f>
        <v>0</v>
      </c>
      <c r="K80" s="155">
        <f>VLOOKUP($F80,'Valores Base'!$B$8:$S$23,7)</f>
        <v>0</v>
      </c>
      <c r="L80" s="156">
        <f t="shared" si="0"/>
        <v>59</v>
      </c>
      <c r="M80" s="157">
        <f>VLOOKUP($F80,'Valores Base'!$B$8:$S$23,10)</f>
        <v>2</v>
      </c>
      <c r="N80" s="158">
        <f>VLOOKUP($F80,'Valores Base'!$B$8:$S$23,11)</f>
        <v>2</v>
      </c>
      <c r="O80" s="158">
        <f>VLOOKUP($F80,'Valores Base'!$B$8:$S$23,12)</f>
        <v>0</v>
      </c>
      <c r="P80" s="158">
        <f>VLOOKUP($F80,'Valores Base'!$B$8:$S$23,13)</f>
        <v>0</v>
      </c>
      <c r="Q80" s="157"/>
      <c r="R80" s="157">
        <f>VLOOKUP($F80,'Valores Base'!$B$8:$S$23,15)</f>
        <v>1</v>
      </c>
      <c r="S80" s="157">
        <f>VLOOKUP($F80,'Valores Base'!$B$8:$S$23,16)</f>
        <v>0</v>
      </c>
      <c r="T80" s="157">
        <f t="shared" si="14"/>
        <v>1</v>
      </c>
      <c r="U80" s="159"/>
      <c r="V80" s="152"/>
      <c r="W80" s="151"/>
      <c r="X80" s="151"/>
      <c r="Y80" s="151"/>
      <c r="Z80" s="151"/>
      <c r="AA80" s="160"/>
      <c r="AB80" s="161"/>
      <c r="AC80" s="161"/>
      <c r="AD80" s="161"/>
      <c r="AE80" s="162">
        <f t="shared" si="2"/>
        <v>0</v>
      </c>
      <c r="AF80" s="163">
        <f t="shared" si="3"/>
        <v>0</v>
      </c>
      <c r="AG80" s="164">
        <f>+'Valores Base'!$J$3*('T. Generadora'!E80)</f>
        <v>0.11</v>
      </c>
      <c r="AH80" s="165">
        <f t="shared" si="4"/>
        <v>280937.4975</v>
      </c>
      <c r="AI80" s="166">
        <f>VLOOKUP($F80,'Valores Base'!$B$8:$S$23,4)</f>
        <v>43807.5</v>
      </c>
      <c r="AJ80" s="166">
        <f>AI80*(I80*'Valores Base'!$M$4)</f>
        <v>275987.25</v>
      </c>
      <c r="AK80" s="166">
        <f t="shared" si="5"/>
        <v>2277990</v>
      </c>
      <c r="AL80" s="166">
        <f>AI80*(K80*'Valores Base'!$N$4)</f>
        <v>0</v>
      </c>
      <c r="AM80" s="165">
        <f>J80*(AI80*'Valores Base'!$L$4)</f>
        <v>0</v>
      </c>
      <c r="AN80" s="167">
        <f>'Valores Base'!$O$4*'T. Generadora'!S80</f>
        <v>0</v>
      </c>
      <c r="AO80" s="168">
        <f t="shared" si="6"/>
        <v>2840000</v>
      </c>
      <c r="AP80" s="169">
        <f t="shared" si="7"/>
        <v>48135.593220338982</v>
      </c>
      <c r="AQ80" s="170"/>
      <c r="AR80" s="171">
        <f t="shared" si="8"/>
        <v>0</v>
      </c>
      <c r="AS80" s="172">
        <f t="shared" si="9"/>
        <v>0</v>
      </c>
      <c r="AT80" s="173">
        <f t="shared" si="10"/>
        <v>2840000</v>
      </c>
      <c r="AU80" s="174">
        <f t="shared" si="11"/>
        <v>48135.593220338982</v>
      </c>
      <c r="AV80" s="152" t="str">
        <f>+'Control Ventas'!D106</f>
        <v>X Vender</v>
      </c>
      <c r="AW80" s="175"/>
    </row>
    <row r="81" spans="1:49" ht="14.25" customHeight="1" x14ac:dyDescent="0.35">
      <c r="A81" s="148">
        <v>79</v>
      </c>
      <c r="B81" s="149">
        <v>1107</v>
      </c>
      <c r="C81" s="150">
        <v>1</v>
      </c>
      <c r="D81" s="151" t="s">
        <v>114</v>
      </c>
      <c r="E81" s="152">
        <v>11</v>
      </c>
      <c r="F81" s="151">
        <v>7</v>
      </c>
      <c r="G81" s="153" t="str">
        <f>VLOOKUP($F81,'Valores Base'!$B$8:$S$23,2)</f>
        <v>7 M</v>
      </c>
      <c r="H81" s="153">
        <f>VLOOKUP($F81,'Valores Base'!$B$8:$S$23,5)</f>
        <v>64</v>
      </c>
      <c r="I81" s="155">
        <f>VLOOKUP($F81,'Valores Base'!$B$8:$S$23,6)</f>
        <v>7</v>
      </c>
      <c r="J81" s="155">
        <f>VLOOKUP($F81,'Valores Base'!$B$8:$S$23,8)</f>
        <v>0</v>
      </c>
      <c r="K81" s="155">
        <f>VLOOKUP($F81,'Valores Base'!$B$8:$S$23,7)</f>
        <v>0</v>
      </c>
      <c r="L81" s="156">
        <f t="shared" si="0"/>
        <v>71</v>
      </c>
      <c r="M81" s="157">
        <f>VLOOKUP($F81,'Valores Base'!$B$8:$S$23,10)</f>
        <v>2</v>
      </c>
      <c r="N81" s="158">
        <f>VLOOKUP($F81,'Valores Base'!$B$8:$S$23,11)</f>
        <v>2</v>
      </c>
      <c r="O81" s="158">
        <f>VLOOKUP($F81,'Valores Base'!$B$8:$S$23,12)</f>
        <v>0</v>
      </c>
      <c r="P81" s="158">
        <f>VLOOKUP($F81,'Valores Base'!$B$8:$S$23,13)</f>
        <v>0</v>
      </c>
      <c r="Q81" s="157"/>
      <c r="R81" s="157">
        <f>VLOOKUP($F81,'Valores Base'!$B$8:$S$23,15)</f>
        <v>2</v>
      </c>
      <c r="S81" s="157">
        <f>VLOOKUP($F81,'Valores Base'!$B$8:$S$23,16)</f>
        <v>0</v>
      </c>
      <c r="T81" s="157">
        <f t="shared" si="14"/>
        <v>2</v>
      </c>
      <c r="U81" s="159"/>
      <c r="V81" s="152"/>
      <c r="W81" s="151"/>
      <c r="X81" s="151"/>
      <c r="Y81" s="151"/>
      <c r="Z81" s="151"/>
      <c r="AA81" s="160"/>
      <c r="AB81" s="161"/>
      <c r="AC81" s="161"/>
      <c r="AD81" s="161"/>
      <c r="AE81" s="162">
        <f t="shared" si="2"/>
        <v>0</v>
      </c>
      <c r="AF81" s="163">
        <f t="shared" si="3"/>
        <v>0</v>
      </c>
      <c r="AG81" s="164">
        <f>+'Valores Base'!$J$3*('T. Generadora'!E81)</f>
        <v>0.11</v>
      </c>
      <c r="AH81" s="165">
        <f t="shared" si="4"/>
        <v>318232.28250000003</v>
      </c>
      <c r="AI81" s="166">
        <f>VLOOKUP($F81,'Valores Base'!$B$8:$S$23,4)</f>
        <v>41152.5</v>
      </c>
      <c r="AJ81" s="166">
        <f>AI81*(I81*'Valores Base'!$M$4)</f>
        <v>259260.75</v>
      </c>
      <c r="AK81" s="166">
        <f t="shared" si="5"/>
        <v>2633760</v>
      </c>
      <c r="AL81" s="166">
        <f>AI81*(K81*'Valores Base'!$N$4)</f>
        <v>0</v>
      </c>
      <c r="AM81" s="165">
        <f>J81*(AI81*'Valores Base'!$L$4)</f>
        <v>0</v>
      </c>
      <c r="AN81" s="167">
        <f>'Valores Base'!$O$4*'T. Generadora'!S81</f>
        <v>0</v>
      </c>
      <c r="AO81" s="168">
        <f t="shared" si="6"/>
        <v>3220000</v>
      </c>
      <c r="AP81" s="169">
        <f t="shared" si="7"/>
        <v>45352.112676056335</v>
      </c>
      <c r="AQ81" s="170"/>
      <c r="AR81" s="171">
        <f t="shared" si="8"/>
        <v>0</v>
      </c>
      <c r="AS81" s="172">
        <f t="shared" si="9"/>
        <v>0</v>
      </c>
      <c r="AT81" s="173">
        <f t="shared" si="10"/>
        <v>3220000</v>
      </c>
      <c r="AU81" s="174">
        <f t="shared" si="11"/>
        <v>45352.112676056335</v>
      </c>
      <c r="AV81" s="152" t="str">
        <f>+'Control Ventas'!D107</f>
        <v>X Vender</v>
      </c>
      <c r="AW81" s="175"/>
    </row>
    <row r="82" spans="1:49" ht="14.25" customHeight="1" x14ac:dyDescent="0.35">
      <c r="A82" s="148">
        <v>80</v>
      </c>
      <c r="B82" s="149">
        <v>1108</v>
      </c>
      <c r="C82" s="150">
        <v>1</v>
      </c>
      <c r="D82" s="151" t="s">
        <v>114</v>
      </c>
      <c r="E82" s="152">
        <v>11</v>
      </c>
      <c r="F82" s="151">
        <v>8</v>
      </c>
      <c r="G82" s="153" t="str">
        <f>VLOOKUP($F82,'Valores Base'!$B$8:$S$23,2)</f>
        <v>8 M</v>
      </c>
      <c r="H82" s="153">
        <f>VLOOKUP($F82,'Valores Base'!$B$8:$S$23,5)</f>
        <v>34</v>
      </c>
      <c r="I82" s="155">
        <f>VLOOKUP($F82,'Valores Base'!$B$8:$S$23,6)</f>
        <v>3</v>
      </c>
      <c r="J82" s="155">
        <f>VLOOKUP($F82,'Valores Base'!$B$8:$S$23,8)</f>
        <v>0</v>
      </c>
      <c r="K82" s="155">
        <f>VLOOKUP($F82,'Valores Base'!$B$8:$S$23,7)</f>
        <v>0</v>
      </c>
      <c r="L82" s="156">
        <f t="shared" si="0"/>
        <v>37</v>
      </c>
      <c r="M82" s="157">
        <f>VLOOKUP($F82,'Valores Base'!$B$8:$S$23,10)</f>
        <v>1</v>
      </c>
      <c r="N82" s="158">
        <f>VLOOKUP($F82,'Valores Base'!$B$8:$S$23,11)</f>
        <v>1</v>
      </c>
      <c r="O82" s="158">
        <f>VLOOKUP($F82,'Valores Base'!$B$8:$S$23,12)</f>
        <v>0</v>
      </c>
      <c r="P82" s="158">
        <f>VLOOKUP($F82,'Valores Base'!$B$8:$S$23,13)</f>
        <v>0</v>
      </c>
      <c r="Q82" s="157"/>
      <c r="R82" s="157">
        <f>VLOOKUP($F82,'Valores Base'!$B$8:$S$23,15)</f>
        <v>1</v>
      </c>
      <c r="S82" s="157">
        <f>VLOOKUP($F82,'Valores Base'!$B$8:$S$23,16)</f>
        <v>0</v>
      </c>
      <c r="T82" s="157">
        <f t="shared" si="14"/>
        <v>1</v>
      </c>
      <c r="U82" s="159"/>
      <c r="V82" s="152"/>
      <c r="W82" s="151"/>
      <c r="X82" s="151"/>
      <c r="Y82" s="151"/>
      <c r="Z82" s="151"/>
      <c r="AA82" s="160"/>
      <c r="AB82" s="161"/>
      <c r="AC82" s="161"/>
      <c r="AD82" s="161"/>
      <c r="AE82" s="162">
        <f t="shared" si="2"/>
        <v>0</v>
      </c>
      <c r="AF82" s="163">
        <f t="shared" si="3"/>
        <v>0</v>
      </c>
      <c r="AG82" s="164">
        <f>+'Valores Base'!$J$3*('T. Generadora'!E82)</f>
        <v>0.11</v>
      </c>
      <c r="AH82" s="165">
        <f t="shared" si="4"/>
        <v>191141.85750000001</v>
      </c>
      <c r="AI82" s="166">
        <f>VLOOKUP($F82,'Valores Base'!$B$8:$S$23,4)</f>
        <v>47347.5</v>
      </c>
      <c r="AJ82" s="166">
        <f>AI82*(I82*'Valores Base'!$M$4)</f>
        <v>127838.25000000001</v>
      </c>
      <c r="AK82" s="166">
        <f t="shared" si="5"/>
        <v>1609815</v>
      </c>
      <c r="AL82" s="166">
        <f>AI82*(K82*'Valores Base'!$N$4)</f>
        <v>0</v>
      </c>
      <c r="AM82" s="165">
        <f>J82*(AI82*'Valores Base'!$L$4)</f>
        <v>0</v>
      </c>
      <c r="AN82" s="167">
        <f>'Valores Base'!$O$4*'T. Generadora'!S82</f>
        <v>0</v>
      </c>
      <c r="AO82" s="168">
        <f t="shared" si="6"/>
        <v>1930000</v>
      </c>
      <c r="AP82" s="169">
        <f t="shared" si="7"/>
        <v>52162.16216216216</v>
      </c>
      <c r="AQ82" s="170"/>
      <c r="AR82" s="171">
        <f t="shared" si="8"/>
        <v>0</v>
      </c>
      <c r="AS82" s="172">
        <f t="shared" si="9"/>
        <v>0</v>
      </c>
      <c r="AT82" s="173">
        <f t="shared" si="10"/>
        <v>1930000</v>
      </c>
      <c r="AU82" s="174">
        <f t="shared" si="11"/>
        <v>52162.16216216216</v>
      </c>
      <c r="AV82" s="152" t="str">
        <f>+'Control Ventas'!D108</f>
        <v>X Vender</v>
      </c>
      <c r="AW82" s="175"/>
    </row>
    <row r="83" spans="1:49" ht="14.25" customHeight="1" x14ac:dyDescent="0.35">
      <c r="A83" s="148">
        <v>81</v>
      </c>
      <c r="B83" s="149">
        <v>1201</v>
      </c>
      <c r="C83" s="150">
        <v>1</v>
      </c>
      <c r="D83" s="151" t="s">
        <v>114</v>
      </c>
      <c r="E83" s="152">
        <v>12</v>
      </c>
      <c r="F83" s="151">
        <v>1</v>
      </c>
      <c r="G83" s="153" t="str">
        <f>VLOOKUP($F83,'Valores Base'!$B$8:$S$23,2)</f>
        <v>1 M</v>
      </c>
      <c r="H83" s="153">
        <f>VLOOKUP($F83,'Valores Base'!$B$8:$S$23,5)</f>
        <v>30</v>
      </c>
      <c r="I83" s="154">
        <f>VLOOKUP($F83,'Valores Base'!$B$8:$S$23,6)</f>
        <v>5</v>
      </c>
      <c r="J83" s="155">
        <f>VLOOKUP($F83,'Valores Base'!$B$8:$S$23,8)</f>
        <v>0</v>
      </c>
      <c r="K83" s="155">
        <f>VLOOKUP($F83,'Valores Base'!$B$8:$S$23,7)</f>
        <v>0</v>
      </c>
      <c r="L83" s="156">
        <f t="shared" si="0"/>
        <v>35</v>
      </c>
      <c r="M83" s="157">
        <f>VLOOKUP($F83,'Valores Base'!$B$8:$S$23,10)</f>
        <v>1</v>
      </c>
      <c r="N83" s="158">
        <f>VLOOKUP($F83,'Valores Base'!$B$8:$S$23,11)</f>
        <v>1</v>
      </c>
      <c r="O83" s="158">
        <f>VLOOKUP($F83,'Valores Base'!$B$8:$S$23,12)</f>
        <v>0</v>
      </c>
      <c r="P83" s="158">
        <f>VLOOKUP($F83,'Valores Base'!$B$8:$S$23,13)</f>
        <v>0</v>
      </c>
      <c r="Q83" s="157"/>
      <c r="R83" s="157">
        <f>VLOOKUP($F83,'Valores Base'!$B$8:$S$23,15)</f>
        <v>1</v>
      </c>
      <c r="S83" s="157">
        <f>VLOOKUP($F83,'Valores Base'!$B$8:$S$23,16)</f>
        <v>0</v>
      </c>
      <c r="T83" s="157">
        <f t="shared" si="14"/>
        <v>1</v>
      </c>
      <c r="U83" s="159"/>
      <c r="V83" s="152"/>
      <c r="W83" s="151"/>
      <c r="X83" s="151"/>
      <c r="Y83" s="151"/>
      <c r="Z83" s="151"/>
      <c r="AA83" s="160"/>
      <c r="AB83" s="161"/>
      <c r="AC83" s="161"/>
      <c r="AD83" s="161"/>
      <c r="AE83" s="162">
        <f t="shared" si="2"/>
        <v>0</v>
      </c>
      <c r="AF83" s="163">
        <f t="shared" si="3"/>
        <v>0</v>
      </c>
      <c r="AG83" s="164">
        <f>+'Valores Base'!$J$3*('T. Generadora'!E83)</f>
        <v>0.12</v>
      </c>
      <c r="AH83" s="165">
        <f t="shared" si="4"/>
        <v>196018.65</v>
      </c>
      <c r="AI83" s="166">
        <f>VLOOKUP($F83,'Valores Base'!$B$8:$S$23,4)</f>
        <v>47347.5</v>
      </c>
      <c r="AJ83" s="166">
        <f>AI83*(I83*'Valores Base'!$M$4)</f>
        <v>213063.75</v>
      </c>
      <c r="AK83" s="166">
        <f t="shared" si="5"/>
        <v>1420425</v>
      </c>
      <c r="AL83" s="166">
        <f>AI83*(K83*'Valores Base'!$N$4)</f>
        <v>0</v>
      </c>
      <c r="AM83" s="165">
        <f>J83*(AI83*'Valores Base'!$L$4)</f>
        <v>0</v>
      </c>
      <c r="AN83" s="167">
        <f>'Valores Base'!$O$4*'T. Generadora'!S83</f>
        <v>0</v>
      </c>
      <c r="AO83" s="168">
        <f t="shared" si="6"/>
        <v>1830000</v>
      </c>
      <c r="AP83" s="169">
        <f t="shared" si="7"/>
        <v>52285.714285714283</v>
      </c>
      <c r="AQ83" s="170"/>
      <c r="AR83" s="171">
        <f t="shared" si="8"/>
        <v>0</v>
      </c>
      <c r="AS83" s="172">
        <f t="shared" si="9"/>
        <v>0</v>
      </c>
      <c r="AT83" s="173">
        <f t="shared" si="10"/>
        <v>1830000</v>
      </c>
      <c r="AU83" s="174">
        <f t="shared" si="11"/>
        <v>52285.714285714283</v>
      </c>
      <c r="AV83" s="152" t="str">
        <f>+'Control Ventas'!D112</f>
        <v>X Vender</v>
      </c>
      <c r="AW83" s="175"/>
    </row>
    <row r="84" spans="1:49" ht="14.25" customHeight="1" x14ac:dyDescent="0.35">
      <c r="A84" s="148">
        <v>82</v>
      </c>
      <c r="B84" s="149">
        <v>1202</v>
      </c>
      <c r="C84" s="150">
        <v>1</v>
      </c>
      <c r="D84" s="151" t="s">
        <v>114</v>
      </c>
      <c r="E84" s="152">
        <v>12</v>
      </c>
      <c r="F84" s="151">
        <v>2</v>
      </c>
      <c r="G84" s="153" t="str">
        <f>VLOOKUP($F84,'Valores Base'!$B$8:$S$23,2)</f>
        <v>2 M</v>
      </c>
      <c r="H84" s="153">
        <f>VLOOKUP($F84,'Valores Base'!$B$8:$S$23,5)</f>
        <v>59</v>
      </c>
      <c r="I84" s="154">
        <f>VLOOKUP($F84,'Valores Base'!$B$8:$S$23,6)</f>
        <v>8</v>
      </c>
      <c r="J84" s="155">
        <f>VLOOKUP($F84,'Valores Base'!$B$8:$S$23,8)</f>
        <v>0</v>
      </c>
      <c r="K84" s="155">
        <f>VLOOKUP($F84,'Valores Base'!$B$8:$S$23,7)</f>
        <v>0</v>
      </c>
      <c r="L84" s="156">
        <f t="shared" si="0"/>
        <v>67</v>
      </c>
      <c r="M84" s="157">
        <f>VLOOKUP($F84,'Valores Base'!$B$8:$S$23,10)</f>
        <v>2</v>
      </c>
      <c r="N84" s="158">
        <f>VLOOKUP($F84,'Valores Base'!$B$8:$S$23,11)</f>
        <v>2</v>
      </c>
      <c r="O84" s="158">
        <f>VLOOKUP($F84,'Valores Base'!$B$8:$S$23,12)</f>
        <v>0</v>
      </c>
      <c r="P84" s="158">
        <f>VLOOKUP($F84,'Valores Base'!$B$8:$S$23,13)</f>
        <v>0</v>
      </c>
      <c r="Q84" s="157"/>
      <c r="R84" s="157">
        <f>VLOOKUP($F84,'Valores Base'!$B$8:$S$23,15)</f>
        <v>1</v>
      </c>
      <c r="S84" s="157">
        <f>VLOOKUP($F84,'Valores Base'!$B$8:$S$23,16)</f>
        <v>0</v>
      </c>
      <c r="T84" s="157">
        <f t="shared" si="14"/>
        <v>1</v>
      </c>
      <c r="U84" s="159"/>
      <c r="V84" s="152"/>
      <c r="W84" s="151"/>
      <c r="X84" s="151"/>
      <c r="Y84" s="151"/>
      <c r="Z84" s="151"/>
      <c r="AA84" s="160"/>
      <c r="AB84" s="161"/>
      <c r="AC84" s="161"/>
      <c r="AD84" s="161"/>
      <c r="AE84" s="162">
        <f t="shared" si="2"/>
        <v>0</v>
      </c>
      <c r="AF84" s="163">
        <f t="shared" si="3"/>
        <v>0</v>
      </c>
      <c r="AG84" s="164">
        <f>+'Valores Base'!$J$3*('T. Generadora'!E84)</f>
        <v>0.12</v>
      </c>
      <c r="AH84" s="165">
        <f t="shared" si="4"/>
        <v>333945.89999999997</v>
      </c>
      <c r="AI84" s="166">
        <f>VLOOKUP($F84,'Valores Base'!$B$8:$S$23,4)</f>
        <v>42037.5</v>
      </c>
      <c r="AJ84" s="166">
        <f>AI84*(I84*'Valores Base'!$M$4)</f>
        <v>302670</v>
      </c>
      <c r="AK84" s="166">
        <f t="shared" si="5"/>
        <v>2480212.5</v>
      </c>
      <c r="AL84" s="166">
        <f>AI84*(K84*'Valores Base'!$N$4)</f>
        <v>0</v>
      </c>
      <c r="AM84" s="165">
        <f>J84*(AI84*'Valores Base'!$L$4)</f>
        <v>0</v>
      </c>
      <c r="AN84" s="167">
        <f>'Valores Base'!$O$4*'T. Generadora'!S84</f>
        <v>0</v>
      </c>
      <c r="AO84" s="168">
        <f t="shared" si="6"/>
        <v>3120000</v>
      </c>
      <c r="AP84" s="169">
        <f t="shared" si="7"/>
        <v>46567.164179104475</v>
      </c>
      <c r="AQ84" s="170"/>
      <c r="AR84" s="171">
        <f t="shared" si="8"/>
        <v>0</v>
      </c>
      <c r="AS84" s="172">
        <f t="shared" si="9"/>
        <v>0</v>
      </c>
      <c r="AT84" s="173">
        <f t="shared" si="10"/>
        <v>3120000</v>
      </c>
      <c r="AU84" s="174">
        <f t="shared" si="11"/>
        <v>46567.164179104475</v>
      </c>
      <c r="AV84" s="152" t="str">
        <f>+'Control Ventas'!D113</f>
        <v>X Vender</v>
      </c>
      <c r="AW84" s="175"/>
    </row>
    <row r="85" spans="1:49" ht="14.25" customHeight="1" x14ac:dyDescent="0.35">
      <c r="A85" s="148">
        <v>83</v>
      </c>
      <c r="B85" s="149">
        <v>1203</v>
      </c>
      <c r="C85" s="150">
        <v>1</v>
      </c>
      <c r="D85" s="151" t="s">
        <v>114</v>
      </c>
      <c r="E85" s="152">
        <v>12</v>
      </c>
      <c r="F85" s="151">
        <v>3</v>
      </c>
      <c r="G85" s="153" t="str">
        <f>VLOOKUP($F85,'Valores Base'!$B$8:$S$23,2)</f>
        <v>3 M</v>
      </c>
      <c r="H85" s="153">
        <f>VLOOKUP($F85,'Valores Base'!$B$8:$S$23,5)</f>
        <v>57</v>
      </c>
      <c r="I85" s="154">
        <f>VLOOKUP($F85,'Valores Base'!$B$8:$S$23,6)</f>
        <v>7</v>
      </c>
      <c r="J85" s="155">
        <f>VLOOKUP($F85,'Valores Base'!$B$8:$S$23,8)</f>
        <v>0</v>
      </c>
      <c r="K85" s="155">
        <f>VLOOKUP($F85,'Valores Base'!$B$8:$S$23,7)</f>
        <v>0</v>
      </c>
      <c r="L85" s="156">
        <f t="shared" si="0"/>
        <v>64</v>
      </c>
      <c r="M85" s="157">
        <f>VLOOKUP($F85,'Valores Base'!$B$8:$S$23,10)</f>
        <v>2</v>
      </c>
      <c r="N85" s="158">
        <f>VLOOKUP($F85,'Valores Base'!$B$8:$S$23,11)</f>
        <v>2</v>
      </c>
      <c r="O85" s="158">
        <f>VLOOKUP($F85,'Valores Base'!$B$8:$S$23,12)</f>
        <v>0</v>
      </c>
      <c r="P85" s="158">
        <f>VLOOKUP($F85,'Valores Base'!$B$8:$S$23,13)</f>
        <v>0</v>
      </c>
      <c r="Q85" s="157"/>
      <c r="R85" s="157">
        <f>VLOOKUP($F85,'Valores Base'!$B$8:$S$23,15)</f>
        <v>1</v>
      </c>
      <c r="S85" s="157">
        <f>VLOOKUP($F85,'Valores Base'!$B$8:$S$23,16)</f>
        <v>0</v>
      </c>
      <c r="T85" s="157">
        <f t="shared" si="14"/>
        <v>1</v>
      </c>
      <c r="U85" s="159"/>
      <c r="V85" s="152"/>
      <c r="W85" s="151"/>
      <c r="X85" s="151"/>
      <c r="Y85" s="151"/>
      <c r="Z85" s="151"/>
      <c r="AA85" s="160"/>
      <c r="AB85" s="161"/>
      <c r="AC85" s="161"/>
      <c r="AD85" s="161"/>
      <c r="AE85" s="162">
        <f t="shared" si="2"/>
        <v>0</v>
      </c>
      <c r="AF85" s="163">
        <f t="shared" si="3"/>
        <v>0</v>
      </c>
      <c r="AG85" s="164">
        <f>+'Valores Base'!$J$3*('T. Generadora'!E85)</f>
        <v>0.12</v>
      </c>
      <c r="AH85" s="165">
        <f t="shared" si="4"/>
        <v>322678.08</v>
      </c>
      <c r="AI85" s="166">
        <f>VLOOKUP($F85,'Valores Base'!$B$8:$S$23,4)</f>
        <v>42480</v>
      </c>
      <c r="AJ85" s="166">
        <f>AI85*(I85*'Valores Base'!$M$4)</f>
        <v>267624</v>
      </c>
      <c r="AK85" s="166">
        <f t="shared" si="5"/>
        <v>2421360</v>
      </c>
      <c r="AL85" s="166">
        <f>AI85*(K85*'Valores Base'!$N$4)</f>
        <v>0</v>
      </c>
      <c r="AM85" s="165">
        <f>J85*(AI85*'Valores Base'!$L$4)</f>
        <v>0</v>
      </c>
      <c r="AN85" s="167">
        <f>'Valores Base'!$O$4*'T. Generadora'!S85</f>
        <v>0</v>
      </c>
      <c r="AO85" s="168">
        <f t="shared" si="6"/>
        <v>3020000</v>
      </c>
      <c r="AP85" s="169">
        <f t="shared" si="7"/>
        <v>47187.5</v>
      </c>
      <c r="AQ85" s="170"/>
      <c r="AR85" s="171">
        <f t="shared" si="8"/>
        <v>0</v>
      </c>
      <c r="AS85" s="172">
        <f t="shared" si="9"/>
        <v>0</v>
      </c>
      <c r="AT85" s="173">
        <f t="shared" si="10"/>
        <v>3020000</v>
      </c>
      <c r="AU85" s="174">
        <f t="shared" si="11"/>
        <v>47187.5</v>
      </c>
      <c r="AV85" s="152" t="str">
        <f>+'Control Ventas'!D114</f>
        <v>X Vender</v>
      </c>
      <c r="AW85" s="175"/>
    </row>
    <row r="86" spans="1:49" ht="14.25" customHeight="1" x14ac:dyDescent="0.35">
      <c r="A86" s="148">
        <v>84</v>
      </c>
      <c r="B86" s="149">
        <v>1204</v>
      </c>
      <c r="C86" s="150">
        <v>1</v>
      </c>
      <c r="D86" s="151" t="s">
        <v>114</v>
      </c>
      <c r="E86" s="152">
        <v>12</v>
      </c>
      <c r="F86" s="151">
        <v>4</v>
      </c>
      <c r="G86" s="153" t="str">
        <f>VLOOKUP($F86,'Valores Base'!$B$8:$S$23,2)</f>
        <v>4 M</v>
      </c>
      <c r="H86" s="153">
        <f>VLOOKUP($F86,'Valores Base'!$B$8:$S$23,5)</f>
        <v>59</v>
      </c>
      <c r="I86" s="154">
        <f>VLOOKUP($F86,'Valores Base'!$B$8:$S$23,6)</f>
        <v>13</v>
      </c>
      <c r="J86" s="155">
        <f>VLOOKUP($F86,'Valores Base'!$B$8:$S$23,8)</f>
        <v>0</v>
      </c>
      <c r="K86" s="155">
        <f>VLOOKUP($F86,'Valores Base'!$B$8:$S$23,7)</f>
        <v>0</v>
      </c>
      <c r="L86" s="156">
        <f t="shared" si="0"/>
        <v>72</v>
      </c>
      <c r="M86" s="157">
        <f>VLOOKUP($F86,'Valores Base'!$B$8:$S$23,10)</f>
        <v>2</v>
      </c>
      <c r="N86" s="158">
        <f>VLOOKUP($F86,'Valores Base'!$B$8:$S$23,11)</f>
        <v>2</v>
      </c>
      <c r="O86" s="158">
        <f>VLOOKUP($F86,'Valores Base'!$B$8:$S$23,12)</f>
        <v>0</v>
      </c>
      <c r="P86" s="158">
        <f>VLOOKUP($F86,'Valores Base'!$B$8:$S$23,13)</f>
        <v>0</v>
      </c>
      <c r="Q86" s="157"/>
      <c r="R86" s="157">
        <f>VLOOKUP($F86,'Valores Base'!$B$8:$S$23,15)</f>
        <v>2</v>
      </c>
      <c r="S86" s="157">
        <f>VLOOKUP($F86,'Valores Base'!$B$8:$S$23,16)</f>
        <v>0</v>
      </c>
      <c r="T86" s="157">
        <f t="shared" si="14"/>
        <v>2</v>
      </c>
      <c r="U86" s="159"/>
      <c r="V86" s="152"/>
      <c r="W86" s="151"/>
      <c r="X86" s="151"/>
      <c r="Y86" s="151"/>
      <c r="Z86" s="151"/>
      <c r="AA86" s="160"/>
      <c r="AB86" s="161"/>
      <c r="AC86" s="161"/>
      <c r="AD86" s="161"/>
      <c r="AE86" s="162">
        <f t="shared" si="2"/>
        <v>0</v>
      </c>
      <c r="AF86" s="163">
        <f t="shared" si="3"/>
        <v>0</v>
      </c>
      <c r="AG86" s="164">
        <f>+'Valores Base'!$J$3*('T. Generadora'!E86)</f>
        <v>0.12</v>
      </c>
      <c r="AH86" s="165">
        <f t="shared" si="4"/>
        <v>349137.81</v>
      </c>
      <c r="AI86" s="166">
        <f>VLOOKUP($F86,'Valores Base'!$B$8:$S$23,4)</f>
        <v>41152.5</v>
      </c>
      <c r="AJ86" s="166">
        <f>AI86*(I86*'Valores Base'!$M$4)</f>
        <v>481484.25000000006</v>
      </c>
      <c r="AK86" s="166">
        <f t="shared" si="5"/>
        <v>2427997.5</v>
      </c>
      <c r="AL86" s="166">
        <f>AI86*(K86*'Valores Base'!$N$4)</f>
        <v>0</v>
      </c>
      <c r="AM86" s="165">
        <f>J86*(AI86*'Valores Base'!$L$4)</f>
        <v>0</v>
      </c>
      <c r="AN86" s="167">
        <f>'Valores Base'!$O$4*'T. Generadora'!S86</f>
        <v>0</v>
      </c>
      <c r="AO86" s="168">
        <f t="shared" si="6"/>
        <v>3260000</v>
      </c>
      <c r="AP86" s="169">
        <f t="shared" si="7"/>
        <v>45277.777777777781</v>
      </c>
      <c r="AQ86" s="170"/>
      <c r="AR86" s="171">
        <f t="shared" si="8"/>
        <v>0</v>
      </c>
      <c r="AS86" s="172">
        <f t="shared" si="9"/>
        <v>0</v>
      </c>
      <c r="AT86" s="173">
        <f t="shared" si="10"/>
        <v>3260000</v>
      </c>
      <c r="AU86" s="174">
        <f t="shared" si="11"/>
        <v>45277.777777777781</v>
      </c>
      <c r="AV86" s="152" t="str">
        <f>+'Control Ventas'!D115</f>
        <v>X Vender</v>
      </c>
      <c r="AW86" s="175"/>
    </row>
    <row r="87" spans="1:49" ht="14.25" customHeight="1" x14ac:dyDescent="0.35">
      <c r="A87" s="148">
        <v>85</v>
      </c>
      <c r="B87" s="149">
        <v>1205</v>
      </c>
      <c r="C87" s="150">
        <v>1</v>
      </c>
      <c r="D87" s="151" t="s">
        <v>114</v>
      </c>
      <c r="E87" s="152">
        <v>12</v>
      </c>
      <c r="F87" s="151">
        <v>5</v>
      </c>
      <c r="G87" s="153" t="str">
        <f>VLOOKUP($F87,'Valores Base'!$B$8:$S$23,2)</f>
        <v>5 M</v>
      </c>
      <c r="H87" s="153">
        <f>VLOOKUP($F87,'Valores Base'!$B$8:$S$23,5)</f>
        <v>56</v>
      </c>
      <c r="I87" s="155">
        <f>VLOOKUP($F87,'Valores Base'!$B$8:$S$23,6)</f>
        <v>12</v>
      </c>
      <c r="J87" s="155">
        <f>VLOOKUP($F87,'Valores Base'!$B$8:$S$23,8)</f>
        <v>0</v>
      </c>
      <c r="K87" s="155">
        <f>VLOOKUP($F87,'Valores Base'!$B$8:$S$23,7)</f>
        <v>0</v>
      </c>
      <c r="L87" s="156">
        <f t="shared" si="0"/>
        <v>68</v>
      </c>
      <c r="M87" s="157">
        <f>VLOOKUP($F87,'Valores Base'!$B$8:$S$23,10)</f>
        <v>2</v>
      </c>
      <c r="N87" s="158">
        <f>VLOOKUP($F87,'Valores Base'!$B$8:$S$23,11)</f>
        <v>2</v>
      </c>
      <c r="O87" s="158">
        <f>VLOOKUP($F87,'Valores Base'!$B$8:$S$23,12)</f>
        <v>0</v>
      </c>
      <c r="P87" s="158">
        <f>VLOOKUP($F87,'Valores Base'!$B$8:$S$23,13)</f>
        <v>0</v>
      </c>
      <c r="Q87" s="157"/>
      <c r="R87" s="157">
        <f>VLOOKUP($F87,'Valores Base'!$B$8:$S$23,15)</f>
        <v>1</v>
      </c>
      <c r="S87" s="157">
        <f>VLOOKUP($F87,'Valores Base'!$B$8:$S$23,16)</f>
        <v>0</v>
      </c>
      <c r="T87" s="157">
        <f t="shared" si="14"/>
        <v>1</v>
      </c>
      <c r="U87" s="159"/>
      <c r="V87" s="152"/>
      <c r="W87" s="151"/>
      <c r="X87" s="151"/>
      <c r="Y87" s="151"/>
      <c r="Z87" s="151"/>
      <c r="AA87" s="160"/>
      <c r="AB87" s="161"/>
      <c r="AC87" s="161"/>
      <c r="AD87" s="161"/>
      <c r="AE87" s="162">
        <f t="shared" si="2"/>
        <v>0</v>
      </c>
      <c r="AF87" s="163">
        <f t="shared" si="3"/>
        <v>0</v>
      </c>
      <c r="AG87" s="164">
        <f>+'Valores Base'!$J$3*('T. Generadora'!E87)</f>
        <v>0.12</v>
      </c>
      <c r="AH87" s="165">
        <f t="shared" si="4"/>
        <v>336972.6</v>
      </c>
      <c r="AI87" s="166">
        <f>VLOOKUP($F87,'Valores Base'!$B$8:$S$23,4)</f>
        <v>42037.5</v>
      </c>
      <c r="AJ87" s="166">
        <f>AI87*(I87*'Valores Base'!$M$4)</f>
        <v>454005.00000000006</v>
      </c>
      <c r="AK87" s="166">
        <f t="shared" si="5"/>
        <v>2354100</v>
      </c>
      <c r="AL87" s="166">
        <f>AI87*(K87*'Valores Base'!$N$4)</f>
        <v>0</v>
      </c>
      <c r="AM87" s="165">
        <f>J87*(AI87*'Valores Base'!$L$4)</f>
        <v>0</v>
      </c>
      <c r="AN87" s="167">
        <f>'Valores Base'!$O$4*'T. Generadora'!S87</f>
        <v>0</v>
      </c>
      <c r="AO87" s="168">
        <f t="shared" si="6"/>
        <v>3150000</v>
      </c>
      <c r="AP87" s="169">
        <f t="shared" si="7"/>
        <v>46323.529411764706</v>
      </c>
      <c r="AQ87" s="170"/>
      <c r="AR87" s="171">
        <f t="shared" si="8"/>
        <v>0</v>
      </c>
      <c r="AS87" s="172">
        <f t="shared" si="9"/>
        <v>0</v>
      </c>
      <c r="AT87" s="173">
        <f t="shared" si="10"/>
        <v>3150000</v>
      </c>
      <c r="AU87" s="174">
        <f t="shared" si="11"/>
        <v>46323.529411764706</v>
      </c>
      <c r="AV87" s="152" t="str">
        <f>+'Control Ventas'!D116</f>
        <v>X Vender</v>
      </c>
      <c r="AW87" s="175"/>
    </row>
    <row r="88" spans="1:49" ht="14.25" customHeight="1" x14ac:dyDescent="0.35">
      <c r="A88" s="148">
        <v>86</v>
      </c>
      <c r="B88" s="149">
        <v>1206</v>
      </c>
      <c r="C88" s="150">
        <v>1</v>
      </c>
      <c r="D88" s="151" t="s">
        <v>114</v>
      </c>
      <c r="E88" s="152">
        <v>12</v>
      </c>
      <c r="F88" s="151">
        <v>6</v>
      </c>
      <c r="G88" s="153" t="str">
        <f>VLOOKUP($F88,'Valores Base'!$B$8:$S$23,2)</f>
        <v>6 M</v>
      </c>
      <c r="H88" s="153">
        <f>VLOOKUP($F88,'Valores Base'!$B$8:$S$23,5)</f>
        <v>52</v>
      </c>
      <c r="I88" s="155">
        <f>VLOOKUP($F88,'Valores Base'!$B$8:$S$23,6)</f>
        <v>7</v>
      </c>
      <c r="J88" s="155">
        <f>VLOOKUP($F88,'Valores Base'!$B$8:$S$23,8)</f>
        <v>0</v>
      </c>
      <c r="K88" s="155">
        <f>VLOOKUP($F88,'Valores Base'!$B$8:$S$23,7)</f>
        <v>0</v>
      </c>
      <c r="L88" s="156">
        <f t="shared" si="0"/>
        <v>59</v>
      </c>
      <c r="M88" s="157">
        <f>VLOOKUP($F88,'Valores Base'!$B$8:$S$23,10)</f>
        <v>2</v>
      </c>
      <c r="N88" s="158">
        <f>VLOOKUP($F88,'Valores Base'!$B$8:$S$23,11)</f>
        <v>2</v>
      </c>
      <c r="O88" s="158">
        <f>VLOOKUP($F88,'Valores Base'!$B$8:$S$23,12)</f>
        <v>0</v>
      </c>
      <c r="P88" s="158">
        <f>VLOOKUP($F88,'Valores Base'!$B$8:$S$23,13)</f>
        <v>0</v>
      </c>
      <c r="Q88" s="157"/>
      <c r="R88" s="157">
        <f>VLOOKUP($F88,'Valores Base'!$B$8:$S$23,15)</f>
        <v>1</v>
      </c>
      <c r="S88" s="157">
        <f>VLOOKUP($F88,'Valores Base'!$B$8:$S$23,16)</f>
        <v>0</v>
      </c>
      <c r="T88" s="157">
        <f t="shared" si="14"/>
        <v>1</v>
      </c>
      <c r="U88" s="159"/>
      <c r="V88" s="152"/>
      <c r="W88" s="151"/>
      <c r="X88" s="151"/>
      <c r="Y88" s="151"/>
      <c r="Z88" s="151"/>
      <c r="AA88" s="160"/>
      <c r="AB88" s="161"/>
      <c r="AC88" s="161"/>
      <c r="AD88" s="161"/>
      <c r="AE88" s="162">
        <f t="shared" si="2"/>
        <v>0</v>
      </c>
      <c r="AF88" s="163">
        <f t="shared" si="3"/>
        <v>0</v>
      </c>
      <c r="AG88" s="164">
        <f>+'Valores Base'!$J$3*('T. Generadora'!E88)</f>
        <v>0.12</v>
      </c>
      <c r="AH88" s="165">
        <f t="shared" si="4"/>
        <v>306477.26999999996</v>
      </c>
      <c r="AI88" s="166">
        <f>VLOOKUP($F88,'Valores Base'!$B$8:$S$23,4)</f>
        <v>43807.5</v>
      </c>
      <c r="AJ88" s="166">
        <f>AI88*(I88*'Valores Base'!$M$4)</f>
        <v>275987.25</v>
      </c>
      <c r="AK88" s="166">
        <f t="shared" si="5"/>
        <v>2277990</v>
      </c>
      <c r="AL88" s="166">
        <f>AI88*(K88*'Valores Base'!$N$4)</f>
        <v>0</v>
      </c>
      <c r="AM88" s="165">
        <f>J88*(AI88*'Valores Base'!$L$4)</f>
        <v>0</v>
      </c>
      <c r="AN88" s="167">
        <f>'Valores Base'!$O$4*'T. Generadora'!S88</f>
        <v>0</v>
      </c>
      <c r="AO88" s="168">
        <f t="shared" si="6"/>
        <v>2870000</v>
      </c>
      <c r="AP88" s="169">
        <f t="shared" si="7"/>
        <v>48644.067796610172</v>
      </c>
      <c r="AQ88" s="170"/>
      <c r="AR88" s="171">
        <f t="shared" si="8"/>
        <v>0</v>
      </c>
      <c r="AS88" s="172">
        <f t="shared" si="9"/>
        <v>0</v>
      </c>
      <c r="AT88" s="173">
        <f t="shared" si="10"/>
        <v>2870000</v>
      </c>
      <c r="AU88" s="174">
        <f t="shared" si="11"/>
        <v>48644.067796610172</v>
      </c>
      <c r="AV88" s="152" t="str">
        <f>+'Control Ventas'!D117</f>
        <v>X Vender</v>
      </c>
      <c r="AW88" s="175"/>
    </row>
    <row r="89" spans="1:49" ht="14.25" customHeight="1" x14ac:dyDescent="0.35">
      <c r="A89" s="148">
        <v>87</v>
      </c>
      <c r="B89" s="149">
        <v>1207</v>
      </c>
      <c r="C89" s="150">
        <v>1</v>
      </c>
      <c r="D89" s="151" t="s">
        <v>114</v>
      </c>
      <c r="E89" s="152">
        <v>12</v>
      </c>
      <c r="F89" s="151">
        <v>7</v>
      </c>
      <c r="G89" s="153" t="str">
        <f>VLOOKUP($F89,'Valores Base'!$B$8:$S$23,2)</f>
        <v>7 M</v>
      </c>
      <c r="H89" s="153">
        <f>VLOOKUP($F89,'Valores Base'!$B$8:$S$23,5)</f>
        <v>64</v>
      </c>
      <c r="I89" s="155">
        <f>VLOOKUP($F89,'Valores Base'!$B$8:$S$23,6)</f>
        <v>7</v>
      </c>
      <c r="J89" s="155">
        <f>VLOOKUP($F89,'Valores Base'!$B$8:$S$23,8)</f>
        <v>0</v>
      </c>
      <c r="K89" s="155">
        <f>VLOOKUP($F89,'Valores Base'!$B$8:$S$23,7)</f>
        <v>0</v>
      </c>
      <c r="L89" s="156">
        <f t="shared" si="0"/>
        <v>71</v>
      </c>
      <c r="M89" s="157">
        <f>VLOOKUP($F89,'Valores Base'!$B$8:$S$23,10)</f>
        <v>2</v>
      </c>
      <c r="N89" s="158">
        <f>VLOOKUP($F89,'Valores Base'!$B$8:$S$23,11)</f>
        <v>2</v>
      </c>
      <c r="O89" s="158">
        <f>VLOOKUP($F89,'Valores Base'!$B$8:$S$23,12)</f>
        <v>0</v>
      </c>
      <c r="P89" s="158">
        <f>VLOOKUP($F89,'Valores Base'!$B$8:$S$23,13)</f>
        <v>0</v>
      </c>
      <c r="Q89" s="157"/>
      <c r="R89" s="157">
        <f>VLOOKUP($F89,'Valores Base'!$B$8:$S$23,15)</f>
        <v>2</v>
      </c>
      <c r="S89" s="157">
        <f>VLOOKUP($F89,'Valores Base'!$B$8:$S$23,16)</f>
        <v>0</v>
      </c>
      <c r="T89" s="157">
        <f t="shared" si="14"/>
        <v>2</v>
      </c>
      <c r="U89" s="159"/>
      <c r="V89" s="152"/>
      <c r="W89" s="151"/>
      <c r="X89" s="151"/>
      <c r="Y89" s="151"/>
      <c r="Z89" s="151"/>
      <c r="AA89" s="160"/>
      <c r="AB89" s="161"/>
      <c r="AC89" s="161"/>
      <c r="AD89" s="161"/>
      <c r="AE89" s="162">
        <f t="shared" si="2"/>
        <v>0</v>
      </c>
      <c r="AF89" s="163">
        <f t="shared" si="3"/>
        <v>0</v>
      </c>
      <c r="AG89" s="164">
        <f>+'Valores Base'!$J$3*('T. Generadora'!E89)</f>
        <v>0.12</v>
      </c>
      <c r="AH89" s="165">
        <f t="shared" si="4"/>
        <v>347162.49</v>
      </c>
      <c r="AI89" s="166">
        <f>VLOOKUP($F89,'Valores Base'!$B$8:$S$23,4)</f>
        <v>41152.5</v>
      </c>
      <c r="AJ89" s="166">
        <f>AI89*(I89*'Valores Base'!$M$4)</f>
        <v>259260.75</v>
      </c>
      <c r="AK89" s="166">
        <f t="shared" si="5"/>
        <v>2633760</v>
      </c>
      <c r="AL89" s="166">
        <f>AI89*(K89*'Valores Base'!$N$4)</f>
        <v>0</v>
      </c>
      <c r="AM89" s="165">
        <f>J89*(AI89*'Valores Base'!$L$4)</f>
        <v>0</v>
      </c>
      <c r="AN89" s="167">
        <f>'Valores Base'!$O$4*'T. Generadora'!S89</f>
        <v>0</v>
      </c>
      <c r="AO89" s="168">
        <f t="shared" si="6"/>
        <v>3250000</v>
      </c>
      <c r="AP89" s="169">
        <f t="shared" si="7"/>
        <v>45774.647887323947</v>
      </c>
      <c r="AQ89" s="170"/>
      <c r="AR89" s="171">
        <f t="shared" si="8"/>
        <v>0</v>
      </c>
      <c r="AS89" s="172">
        <f t="shared" si="9"/>
        <v>0</v>
      </c>
      <c r="AT89" s="173">
        <f t="shared" si="10"/>
        <v>3250000</v>
      </c>
      <c r="AU89" s="174">
        <f t="shared" si="11"/>
        <v>45774.647887323947</v>
      </c>
      <c r="AV89" s="152" t="str">
        <f>+'Control Ventas'!D118</f>
        <v>X Vender</v>
      </c>
      <c r="AW89" s="175"/>
    </row>
    <row r="90" spans="1:49" ht="14.25" customHeight="1" x14ac:dyDescent="0.35">
      <c r="A90" s="148">
        <v>88</v>
      </c>
      <c r="B90" s="149">
        <v>1208</v>
      </c>
      <c r="C90" s="150">
        <v>1</v>
      </c>
      <c r="D90" s="151" t="s">
        <v>114</v>
      </c>
      <c r="E90" s="152">
        <v>12</v>
      </c>
      <c r="F90" s="151">
        <v>8</v>
      </c>
      <c r="G90" s="153" t="str">
        <f>VLOOKUP($F90,'Valores Base'!$B$8:$S$23,2)</f>
        <v>8 M</v>
      </c>
      <c r="H90" s="153">
        <f>VLOOKUP($F90,'Valores Base'!$B$8:$S$23,5)</f>
        <v>34</v>
      </c>
      <c r="I90" s="155">
        <f>VLOOKUP($F90,'Valores Base'!$B$8:$S$23,6)</f>
        <v>3</v>
      </c>
      <c r="J90" s="155">
        <f>VLOOKUP($F90,'Valores Base'!$B$8:$S$23,8)</f>
        <v>0</v>
      </c>
      <c r="K90" s="155">
        <f>VLOOKUP($F90,'Valores Base'!$B$8:$S$23,7)</f>
        <v>0</v>
      </c>
      <c r="L90" s="156">
        <f t="shared" si="0"/>
        <v>37</v>
      </c>
      <c r="M90" s="157">
        <f>VLOOKUP($F90,'Valores Base'!$B$8:$S$23,10)</f>
        <v>1</v>
      </c>
      <c r="N90" s="158">
        <f>VLOOKUP($F90,'Valores Base'!$B$8:$S$23,11)</f>
        <v>1</v>
      </c>
      <c r="O90" s="158">
        <f>VLOOKUP($F90,'Valores Base'!$B$8:$S$23,12)</f>
        <v>0</v>
      </c>
      <c r="P90" s="158">
        <f>VLOOKUP($F90,'Valores Base'!$B$8:$S$23,13)</f>
        <v>0</v>
      </c>
      <c r="Q90" s="157"/>
      <c r="R90" s="157">
        <f>VLOOKUP($F90,'Valores Base'!$B$8:$S$23,15)</f>
        <v>1</v>
      </c>
      <c r="S90" s="157">
        <f>VLOOKUP($F90,'Valores Base'!$B$8:$S$23,16)</f>
        <v>0</v>
      </c>
      <c r="T90" s="157">
        <f t="shared" si="14"/>
        <v>1</v>
      </c>
      <c r="U90" s="159"/>
      <c r="V90" s="152"/>
      <c r="W90" s="151"/>
      <c r="X90" s="151"/>
      <c r="Y90" s="151"/>
      <c r="Z90" s="151"/>
      <c r="AA90" s="160"/>
      <c r="AB90" s="161"/>
      <c r="AC90" s="161"/>
      <c r="AD90" s="161"/>
      <c r="AE90" s="162">
        <f t="shared" si="2"/>
        <v>0</v>
      </c>
      <c r="AF90" s="163">
        <f t="shared" si="3"/>
        <v>0</v>
      </c>
      <c r="AG90" s="164">
        <f>+'Valores Base'!$J$3*('T. Generadora'!E90)</f>
        <v>0.12</v>
      </c>
      <c r="AH90" s="165">
        <f t="shared" si="4"/>
        <v>208518.38999999998</v>
      </c>
      <c r="AI90" s="166">
        <f>VLOOKUP($F90,'Valores Base'!$B$8:$S$23,4)</f>
        <v>47347.5</v>
      </c>
      <c r="AJ90" s="166">
        <f>AI90*(I90*'Valores Base'!$M$4)</f>
        <v>127838.25000000001</v>
      </c>
      <c r="AK90" s="166">
        <f t="shared" si="5"/>
        <v>1609815</v>
      </c>
      <c r="AL90" s="166">
        <f>AI90*(K90*'Valores Base'!$N$4)</f>
        <v>0</v>
      </c>
      <c r="AM90" s="165">
        <f>J90*(AI90*'Valores Base'!$L$4)</f>
        <v>0</v>
      </c>
      <c r="AN90" s="167">
        <f>'Valores Base'!$O$4*'T. Generadora'!S90</f>
        <v>0</v>
      </c>
      <c r="AO90" s="168">
        <f t="shared" si="6"/>
        <v>1950000</v>
      </c>
      <c r="AP90" s="169">
        <f t="shared" si="7"/>
        <v>52702.7027027027</v>
      </c>
      <c r="AQ90" s="170"/>
      <c r="AR90" s="171">
        <f t="shared" si="8"/>
        <v>0</v>
      </c>
      <c r="AS90" s="172">
        <f t="shared" si="9"/>
        <v>0</v>
      </c>
      <c r="AT90" s="173">
        <f t="shared" si="10"/>
        <v>1950000</v>
      </c>
      <c r="AU90" s="174">
        <f t="shared" si="11"/>
        <v>52702.7027027027</v>
      </c>
      <c r="AV90" s="152" t="str">
        <f>+'Control Ventas'!D119</f>
        <v>X Vender</v>
      </c>
      <c r="AW90" s="175"/>
    </row>
    <row r="91" spans="1:49" ht="14.25" customHeight="1" x14ac:dyDescent="0.35">
      <c r="A91" s="148">
        <v>89</v>
      </c>
      <c r="B91" s="149">
        <v>1401</v>
      </c>
      <c r="C91" s="150">
        <v>1</v>
      </c>
      <c r="D91" s="151" t="s">
        <v>114</v>
      </c>
      <c r="E91" s="152">
        <v>14</v>
      </c>
      <c r="F91" s="151">
        <v>1</v>
      </c>
      <c r="G91" s="153" t="str">
        <f>VLOOKUP($F91,'Valores Base'!$B$8:$S$23,2)</f>
        <v>1 M</v>
      </c>
      <c r="H91" s="153">
        <f>VLOOKUP($F91,'Valores Base'!$B$8:$S$23,5)</f>
        <v>30</v>
      </c>
      <c r="I91" s="154">
        <f>VLOOKUP($F91,'Valores Base'!$B$8:$S$23,6)</f>
        <v>5</v>
      </c>
      <c r="J91" s="155">
        <f>VLOOKUP($F91,'Valores Base'!$B$8:$S$23,8)</f>
        <v>0</v>
      </c>
      <c r="K91" s="155">
        <f>VLOOKUP($F91,'Valores Base'!$B$8:$S$23,7)</f>
        <v>0</v>
      </c>
      <c r="L91" s="156">
        <f t="shared" si="0"/>
        <v>35</v>
      </c>
      <c r="M91" s="157">
        <f>VLOOKUP($F91,'Valores Base'!$B$8:$S$23,10)</f>
        <v>1</v>
      </c>
      <c r="N91" s="158">
        <f>VLOOKUP($F91,'Valores Base'!$B$8:$S$23,11)</f>
        <v>1</v>
      </c>
      <c r="O91" s="158">
        <f>VLOOKUP($F91,'Valores Base'!$B$8:$S$23,12)</f>
        <v>0</v>
      </c>
      <c r="P91" s="158">
        <f>VLOOKUP($F91,'Valores Base'!$B$8:$S$23,13)</f>
        <v>0</v>
      </c>
      <c r="Q91" s="157"/>
      <c r="R91" s="157">
        <f>VLOOKUP($F91,'Valores Base'!$B$8:$S$23,15)</f>
        <v>1</v>
      </c>
      <c r="S91" s="157">
        <f>VLOOKUP($F91,'Valores Base'!$B$8:$S$23,16)</f>
        <v>0</v>
      </c>
      <c r="T91" s="157">
        <f t="shared" si="14"/>
        <v>1</v>
      </c>
      <c r="U91" s="159"/>
      <c r="V91" s="152"/>
      <c r="W91" s="151"/>
      <c r="X91" s="151"/>
      <c r="Y91" s="151"/>
      <c r="Z91" s="151"/>
      <c r="AA91" s="160"/>
      <c r="AB91" s="161"/>
      <c r="AC91" s="161"/>
      <c r="AD91" s="161"/>
      <c r="AE91" s="162">
        <f t="shared" si="2"/>
        <v>0</v>
      </c>
      <c r="AF91" s="163">
        <f t="shared" si="3"/>
        <v>0</v>
      </c>
      <c r="AG91" s="164">
        <f>+'Valores Base'!$J$3*('T. Generadora'!E91-1)</f>
        <v>0.13</v>
      </c>
      <c r="AH91" s="165">
        <f t="shared" si="4"/>
        <v>212353.53750000001</v>
      </c>
      <c r="AI91" s="166">
        <f>VLOOKUP($F91,'Valores Base'!$B$8:$S$23,4)</f>
        <v>47347.5</v>
      </c>
      <c r="AJ91" s="166">
        <f>AI91*(I91*'Valores Base'!$M$4)</f>
        <v>213063.75</v>
      </c>
      <c r="AK91" s="166">
        <f t="shared" si="5"/>
        <v>1420425</v>
      </c>
      <c r="AL91" s="166">
        <f>AI91*(K91*'Valores Base'!$N$4)</f>
        <v>0</v>
      </c>
      <c r="AM91" s="165">
        <f>J91*(AI91*'Valores Base'!$L$4)</f>
        <v>0</v>
      </c>
      <c r="AN91" s="167">
        <f>'Valores Base'!$O$4*'T. Generadora'!S91</f>
        <v>0</v>
      </c>
      <c r="AO91" s="168">
        <f t="shared" si="6"/>
        <v>1850000</v>
      </c>
      <c r="AP91" s="169">
        <f t="shared" si="7"/>
        <v>52857.142857142855</v>
      </c>
      <c r="AQ91" s="170"/>
      <c r="AR91" s="171">
        <f t="shared" si="8"/>
        <v>0</v>
      </c>
      <c r="AS91" s="172">
        <f t="shared" si="9"/>
        <v>0</v>
      </c>
      <c r="AT91" s="173">
        <f t="shared" si="10"/>
        <v>1850000</v>
      </c>
      <c r="AU91" s="174">
        <f t="shared" si="11"/>
        <v>52857.142857142855</v>
      </c>
      <c r="AV91" s="152" t="str">
        <f>+'Control Ventas'!D123</f>
        <v>X Vender</v>
      </c>
      <c r="AW91" s="175"/>
    </row>
    <row r="92" spans="1:49" ht="14.25" customHeight="1" x14ac:dyDescent="0.35">
      <c r="A92" s="148">
        <v>90</v>
      </c>
      <c r="B92" s="149">
        <v>1402</v>
      </c>
      <c r="C92" s="150">
        <v>1</v>
      </c>
      <c r="D92" s="151" t="s">
        <v>114</v>
      </c>
      <c r="E92" s="152">
        <v>14</v>
      </c>
      <c r="F92" s="151">
        <v>2</v>
      </c>
      <c r="G92" s="153" t="str">
        <f>VLOOKUP($F92,'Valores Base'!$B$8:$S$23,2)</f>
        <v>2 M</v>
      </c>
      <c r="H92" s="153">
        <f>VLOOKUP($F92,'Valores Base'!$B$8:$S$23,5)</f>
        <v>59</v>
      </c>
      <c r="I92" s="154">
        <f>VLOOKUP($F92,'Valores Base'!$B$8:$S$23,6)</f>
        <v>8</v>
      </c>
      <c r="J92" s="155">
        <f>VLOOKUP($F92,'Valores Base'!$B$8:$S$23,8)</f>
        <v>0</v>
      </c>
      <c r="K92" s="155">
        <f>VLOOKUP($F92,'Valores Base'!$B$8:$S$23,7)</f>
        <v>0</v>
      </c>
      <c r="L92" s="156">
        <f t="shared" si="0"/>
        <v>67</v>
      </c>
      <c r="M92" s="157">
        <f>VLOOKUP($F92,'Valores Base'!$B$8:$S$23,10)</f>
        <v>2</v>
      </c>
      <c r="N92" s="158">
        <f>VLOOKUP($F92,'Valores Base'!$B$8:$S$23,11)</f>
        <v>2</v>
      </c>
      <c r="O92" s="158">
        <f>VLOOKUP($F92,'Valores Base'!$B$8:$S$23,12)</f>
        <v>0</v>
      </c>
      <c r="P92" s="158">
        <f>VLOOKUP($F92,'Valores Base'!$B$8:$S$23,13)</f>
        <v>0</v>
      </c>
      <c r="Q92" s="157"/>
      <c r="R92" s="157">
        <f>VLOOKUP($F92,'Valores Base'!$B$8:$S$23,15)</f>
        <v>1</v>
      </c>
      <c r="S92" s="157">
        <f>VLOOKUP($F92,'Valores Base'!$B$8:$S$23,16)</f>
        <v>0</v>
      </c>
      <c r="T92" s="157">
        <f t="shared" si="14"/>
        <v>1</v>
      </c>
      <c r="U92" s="159"/>
      <c r="V92" s="152"/>
      <c r="W92" s="151"/>
      <c r="X92" s="151"/>
      <c r="Y92" s="151"/>
      <c r="Z92" s="151"/>
      <c r="AA92" s="160"/>
      <c r="AB92" s="161"/>
      <c r="AC92" s="161"/>
      <c r="AD92" s="161"/>
      <c r="AE92" s="162">
        <f t="shared" si="2"/>
        <v>0</v>
      </c>
      <c r="AF92" s="163">
        <f t="shared" si="3"/>
        <v>0</v>
      </c>
      <c r="AG92" s="164">
        <f>+'Valores Base'!$J$3*('T. Generadora'!E92-1)</f>
        <v>0.13</v>
      </c>
      <c r="AH92" s="165">
        <f t="shared" si="4"/>
        <v>361774.72500000003</v>
      </c>
      <c r="AI92" s="166">
        <f>VLOOKUP($F92,'Valores Base'!$B$8:$S$23,4)</f>
        <v>42037.5</v>
      </c>
      <c r="AJ92" s="166">
        <f>AI92*(I92*'Valores Base'!$M$4)</f>
        <v>302670</v>
      </c>
      <c r="AK92" s="166">
        <f t="shared" si="5"/>
        <v>2480212.5</v>
      </c>
      <c r="AL92" s="166">
        <f>AI92*(K92*'Valores Base'!$N$4)</f>
        <v>0</v>
      </c>
      <c r="AM92" s="165">
        <f>J92*(AI92*'Valores Base'!$L$4)</f>
        <v>0</v>
      </c>
      <c r="AN92" s="167">
        <f>'Valores Base'!$O$4*'T. Generadora'!S92</f>
        <v>0</v>
      </c>
      <c r="AO92" s="168">
        <f t="shared" si="6"/>
        <v>3150000</v>
      </c>
      <c r="AP92" s="169">
        <f t="shared" si="7"/>
        <v>47014.925373134327</v>
      </c>
      <c r="AQ92" s="170"/>
      <c r="AR92" s="171">
        <f t="shared" si="8"/>
        <v>0</v>
      </c>
      <c r="AS92" s="172">
        <f t="shared" si="9"/>
        <v>0</v>
      </c>
      <c r="AT92" s="173">
        <f t="shared" si="10"/>
        <v>3150000</v>
      </c>
      <c r="AU92" s="174">
        <f t="shared" si="11"/>
        <v>47014.925373134327</v>
      </c>
      <c r="AV92" s="152" t="str">
        <f>+'Control Ventas'!D124</f>
        <v>X Vender</v>
      </c>
      <c r="AW92" s="175"/>
    </row>
    <row r="93" spans="1:49" ht="14.25" customHeight="1" x14ac:dyDescent="0.35">
      <c r="A93" s="148">
        <v>91</v>
      </c>
      <c r="B93" s="149">
        <v>1403</v>
      </c>
      <c r="C93" s="150">
        <v>1</v>
      </c>
      <c r="D93" s="151" t="s">
        <v>114</v>
      </c>
      <c r="E93" s="152">
        <v>14</v>
      </c>
      <c r="F93" s="151">
        <v>3</v>
      </c>
      <c r="G93" s="153" t="str">
        <f>VLOOKUP($F93,'Valores Base'!$B$8:$S$23,2)</f>
        <v>3 M</v>
      </c>
      <c r="H93" s="153">
        <f>VLOOKUP($F93,'Valores Base'!$B$8:$S$23,5)</f>
        <v>57</v>
      </c>
      <c r="I93" s="154">
        <f>VLOOKUP($F93,'Valores Base'!$B$8:$S$23,6)</f>
        <v>7</v>
      </c>
      <c r="J93" s="155">
        <f>VLOOKUP($F93,'Valores Base'!$B$8:$S$23,8)</f>
        <v>0</v>
      </c>
      <c r="K93" s="155">
        <f>VLOOKUP($F93,'Valores Base'!$B$8:$S$23,7)</f>
        <v>0</v>
      </c>
      <c r="L93" s="156">
        <f t="shared" si="0"/>
        <v>64</v>
      </c>
      <c r="M93" s="157">
        <f>VLOOKUP($F93,'Valores Base'!$B$8:$S$23,10)</f>
        <v>2</v>
      </c>
      <c r="N93" s="158">
        <f>VLOOKUP($F93,'Valores Base'!$B$8:$S$23,11)</f>
        <v>2</v>
      </c>
      <c r="O93" s="158">
        <f>VLOOKUP($F93,'Valores Base'!$B$8:$S$23,12)</f>
        <v>0</v>
      </c>
      <c r="P93" s="158">
        <f>VLOOKUP($F93,'Valores Base'!$B$8:$S$23,13)</f>
        <v>0</v>
      </c>
      <c r="Q93" s="157"/>
      <c r="R93" s="157">
        <f>VLOOKUP($F93,'Valores Base'!$B$8:$S$23,15)</f>
        <v>1</v>
      </c>
      <c r="S93" s="157">
        <f>VLOOKUP($F93,'Valores Base'!$B$8:$S$23,16)</f>
        <v>0</v>
      </c>
      <c r="T93" s="157">
        <f t="shared" si="14"/>
        <v>1</v>
      </c>
      <c r="U93" s="159"/>
      <c r="V93" s="152"/>
      <c r="W93" s="151"/>
      <c r="X93" s="151"/>
      <c r="Y93" s="151"/>
      <c r="Z93" s="151"/>
      <c r="AA93" s="160"/>
      <c r="AB93" s="161"/>
      <c r="AC93" s="161"/>
      <c r="AD93" s="161"/>
      <c r="AE93" s="162">
        <f t="shared" si="2"/>
        <v>0</v>
      </c>
      <c r="AF93" s="163">
        <f t="shared" si="3"/>
        <v>0</v>
      </c>
      <c r="AG93" s="164">
        <f>+'Valores Base'!$J$3*('T. Generadora'!E93-1)</f>
        <v>0.13</v>
      </c>
      <c r="AH93" s="165">
        <f t="shared" si="4"/>
        <v>349567.92</v>
      </c>
      <c r="AI93" s="166">
        <f>VLOOKUP($F93,'Valores Base'!$B$8:$S$23,4)</f>
        <v>42480</v>
      </c>
      <c r="AJ93" s="166">
        <f>AI93*(I93*'Valores Base'!$M$4)</f>
        <v>267624</v>
      </c>
      <c r="AK93" s="166">
        <f t="shared" si="5"/>
        <v>2421360</v>
      </c>
      <c r="AL93" s="166">
        <f>AI93*(K93*'Valores Base'!$N$4)</f>
        <v>0</v>
      </c>
      <c r="AM93" s="165">
        <f>J93*(AI93*'Valores Base'!$L$4)</f>
        <v>0</v>
      </c>
      <c r="AN93" s="167">
        <f>'Valores Base'!$O$4*'T. Generadora'!S93</f>
        <v>0</v>
      </c>
      <c r="AO93" s="168">
        <f t="shared" si="6"/>
        <v>3040000</v>
      </c>
      <c r="AP93" s="169">
        <f t="shared" si="7"/>
        <v>47500</v>
      </c>
      <c r="AQ93" s="170"/>
      <c r="AR93" s="171">
        <f t="shared" si="8"/>
        <v>0</v>
      </c>
      <c r="AS93" s="172">
        <f t="shared" si="9"/>
        <v>0</v>
      </c>
      <c r="AT93" s="173">
        <f t="shared" si="10"/>
        <v>3040000</v>
      </c>
      <c r="AU93" s="174">
        <f t="shared" si="11"/>
        <v>47500</v>
      </c>
      <c r="AV93" s="152" t="str">
        <f>+'Control Ventas'!D125</f>
        <v>X Vender</v>
      </c>
      <c r="AW93" s="175"/>
    </row>
    <row r="94" spans="1:49" ht="14.25" customHeight="1" x14ac:dyDescent="0.35">
      <c r="A94" s="148">
        <v>92</v>
      </c>
      <c r="B94" s="149">
        <v>1404</v>
      </c>
      <c r="C94" s="150">
        <v>1</v>
      </c>
      <c r="D94" s="151" t="s">
        <v>114</v>
      </c>
      <c r="E94" s="152">
        <v>14</v>
      </c>
      <c r="F94" s="151">
        <v>4</v>
      </c>
      <c r="G94" s="153" t="str">
        <f>VLOOKUP($F94,'Valores Base'!$B$8:$S$23,2)</f>
        <v>4 M</v>
      </c>
      <c r="H94" s="153">
        <f>VLOOKUP($F94,'Valores Base'!$B$8:$S$23,5)</f>
        <v>59</v>
      </c>
      <c r="I94" s="154">
        <f>VLOOKUP($F94,'Valores Base'!$B$8:$S$23,6)</f>
        <v>13</v>
      </c>
      <c r="J94" s="155">
        <f>VLOOKUP($F94,'Valores Base'!$B$8:$S$23,8)</f>
        <v>0</v>
      </c>
      <c r="K94" s="155">
        <f>VLOOKUP($F94,'Valores Base'!$B$8:$S$23,7)</f>
        <v>0</v>
      </c>
      <c r="L94" s="156">
        <f t="shared" si="0"/>
        <v>72</v>
      </c>
      <c r="M94" s="157">
        <f>VLOOKUP($F94,'Valores Base'!$B$8:$S$23,10)</f>
        <v>2</v>
      </c>
      <c r="N94" s="158">
        <f>VLOOKUP($F94,'Valores Base'!$B$8:$S$23,11)</f>
        <v>2</v>
      </c>
      <c r="O94" s="158">
        <f>VLOOKUP($F94,'Valores Base'!$B$8:$S$23,12)</f>
        <v>0</v>
      </c>
      <c r="P94" s="158">
        <f>VLOOKUP($F94,'Valores Base'!$B$8:$S$23,13)</f>
        <v>0</v>
      </c>
      <c r="Q94" s="157"/>
      <c r="R94" s="157">
        <f>VLOOKUP($F94,'Valores Base'!$B$8:$S$23,15)</f>
        <v>2</v>
      </c>
      <c r="S94" s="157">
        <f>VLOOKUP($F94,'Valores Base'!$B$8:$S$23,16)</f>
        <v>0</v>
      </c>
      <c r="T94" s="157">
        <f t="shared" si="14"/>
        <v>2</v>
      </c>
      <c r="U94" s="159"/>
      <c r="V94" s="152"/>
      <c r="W94" s="151"/>
      <c r="X94" s="151"/>
      <c r="Y94" s="151"/>
      <c r="Z94" s="151"/>
      <c r="AA94" s="160"/>
      <c r="AB94" s="161"/>
      <c r="AC94" s="161"/>
      <c r="AD94" s="161"/>
      <c r="AE94" s="162">
        <f t="shared" si="2"/>
        <v>0</v>
      </c>
      <c r="AF94" s="163">
        <f t="shared" si="3"/>
        <v>0</v>
      </c>
      <c r="AG94" s="164">
        <f>+'Valores Base'!$J$3*('T. Generadora'!E94-1)</f>
        <v>0.13</v>
      </c>
      <c r="AH94" s="165">
        <f t="shared" si="4"/>
        <v>378232.6275</v>
      </c>
      <c r="AI94" s="166">
        <f>VLOOKUP($F94,'Valores Base'!$B$8:$S$23,4)</f>
        <v>41152.5</v>
      </c>
      <c r="AJ94" s="166">
        <f>AI94*(I94*'Valores Base'!$M$4)</f>
        <v>481484.25000000006</v>
      </c>
      <c r="AK94" s="166">
        <f t="shared" si="5"/>
        <v>2427997.5</v>
      </c>
      <c r="AL94" s="166">
        <f>AI94*(K94*'Valores Base'!$N$4)</f>
        <v>0</v>
      </c>
      <c r="AM94" s="165">
        <f>J94*(AI94*'Valores Base'!$L$4)</f>
        <v>0</v>
      </c>
      <c r="AN94" s="167">
        <f>'Valores Base'!$O$4*'T. Generadora'!S94</f>
        <v>0</v>
      </c>
      <c r="AO94" s="168">
        <f t="shared" si="6"/>
        <v>3290000</v>
      </c>
      <c r="AP94" s="169">
        <f t="shared" si="7"/>
        <v>45694.444444444445</v>
      </c>
      <c r="AQ94" s="170"/>
      <c r="AR94" s="171">
        <f t="shared" si="8"/>
        <v>0</v>
      </c>
      <c r="AS94" s="172">
        <f t="shared" si="9"/>
        <v>0</v>
      </c>
      <c r="AT94" s="173">
        <f t="shared" si="10"/>
        <v>3290000</v>
      </c>
      <c r="AU94" s="174">
        <f t="shared" si="11"/>
        <v>45694.444444444445</v>
      </c>
      <c r="AV94" s="152" t="str">
        <f>+'Control Ventas'!D126</f>
        <v>X Vender</v>
      </c>
      <c r="AW94" s="175"/>
    </row>
    <row r="95" spans="1:49" ht="14.25" customHeight="1" x14ac:dyDescent="0.35">
      <c r="A95" s="148">
        <v>93</v>
      </c>
      <c r="B95" s="149">
        <v>1405</v>
      </c>
      <c r="C95" s="150">
        <v>1</v>
      </c>
      <c r="D95" s="151" t="s">
        <v>114</v>
      </c>
      <c r="E95" s="152">
        <v>14</v>
      </c>
      <c r="F95" s="151">
        <v>5</v>
      </c>
      <c r="G95" s="153" t="str">
        <f>VLOOKUP($F95,'Valores Base'!$B$8:$S$23,2)</f>
        <v>5 M</v>
      </c>
      <c r="H95" s="153">
        <f>VLOOKUP($F95,'Valores Base'!$B$8:$S$23,5)</f>
        <v>56</v>
      </c>
      <c r="I95" s="155">
        <f>VLOOKUP($F95,'Valores Base'!$B$8:$S$23,6)</f>
        <v>12</v>
      </c>
      <c r="J95" s="155">
        <f>VLOOKUP($F95,'Valores Base'!$B$8:$S$23,8)</f>
        <v>0</v>
      </c>
      <c r="K95" s="155">
        <f>VLOOKUP($F95,'Valores Base'!$B$8:$S$23,7)</f>
        <v>0</v>
      </c>
      <c r="L95" s="156">
        <f t="shared" si="0"/>
        <v>68</v>
      </c>
      <c r="M95" s="157">
        <f>VLOOKUP($F95,'Valores Base'!$B$8:$S$23,10)</f>
        <v>2</v>
      </c>
      <c r="N95" s="158">
        <f>VLOOKUP($F95,'Valores Base'!$B$8:$S$23,11)</f>
        <v>2</v>
      </c>
      <c r="O95" s="158">
        <f>VLOOKUP($F95,'Valores Base'!$B$8:$S$23,12)</f>
        <v>0</v>
      </c>
      <c r="P95" s="158">
        <f>VLOOKUP($F95,'Valores Base'!$B$8:$S$23,13)</f>
        <v>0</v>
      </c>
      <c r="Q95" s="157"/>
      <c r="R95" s="157">
        <f>VLOOKUP($F95,'Valores Base'!$B$8:$S$23,15)</f>
        <v>1</v>
      </c>
      <c r="S95" s="157">
        <f>VLOOKUP($F95,'Valores Base'!$B$8:$S$23,16)</f>
        <v>0</v>
      </c>
      <c r="T95" s="157">
        <f t="shared" si="14"/>
        <v>1</v>
      </c>
      <c r="U95" s="159"/>
      <c r="V95" s="152"/>
      <c r="W95" s="151"/>
      <c r="X95" s="151"/>
      <c r="Y95" s="151"/>
      <c r="Z95" s="151"/>
      <c r="AA95" s="160"/>
      <c r="AB95" s="161"/>
      <c r="AC95" s="161"/>
      <c r="AD95" s="161"/>
      <c r="AE95" s="162">
        <f t="shared" si="2"/>
        <v>0</v>
      </c>
      <c r="AF95" s="163">
        <f t="shared" si="3"/>
        <v>0</v>
      </c>
      <c r="AG95" s="164">
        <f>+'Valores Base'!$J$3*('T. Generadora'!E95-1)</f>
        <v>0.13</v>
      </c>
      <c r="AH95" s="165">
        <f t="shared" si="4"/>
        <v>365053.65</v>
      </c>
      <c r="AI95" s="166">
        <f>VLOOKUP($F95,'Valores Base'!$B$8:$S$23,4)</f>
        <v>42037.5</v>
      </c>
      <c r="AJ95" s="166">
        <f>AI95*(I95*'Valores Base'!$M$4)</f>
        <v>454005.00000000006</v>
      </c>
      <c r="AK95" s="166">
        <f t="shared" si="5"/>
        <v>2354100</v>
      </c>
      <c r="AL95" s="166">
        <f>AI95*(K95*'Valores Base'!$N$4)</f>
        <v>0</v>
      </c>
      <c r="AM95" s="165">
        <f>J95*(AI95*'Valores Base'!$L$4)</f>
        <v>0</v>
      </c>
      <c r="AN95" s="167">
        <f>'Valores Base'!$O$4*'T. Generadora'!S95</f>
        <v>0</v>
      </c>
      <c r="AO95" s="168">
        <f t="shared" si="6"/>
        <v>3180000</v>
      </c>
      <c r="AP95" s="169">
        <f t="shared" si="7"/>
        <v>46764.705882352944</v>
      </c>
      <c r="AQ95" s="170"/>
      <c r="AR95" s="171">
        <f t="shared" si="8"/>
        <v>0</v>
      </c>
      <c r="AS95" s="172">
        <f t="shared" si="9"/>
        <v>0</v>
      </c>
      <c r="AT95" s="173">
        <f t="shared" si="10"/>
        <v>3180000</v>
      </c>
      <c r="AU95" s="174">
        <f t="shared" si="11"/>
        <v>46764.705882352944</v>
      </c>
      <c r="AV95" s="152" t="str">
        <f>+'Control Ventas'!D127</f>
        <v>X Vender</v>
      </c>
      <c r="AW95" s="175"/>
    </row>
    <row r="96" spans="1:49" ht="14.25" customHeight="1" x14ac:dyDescent="0.35">
      <c r="A96" s="148">
        <v>94</v>
      </c>
      <c r="B96" s="149">
        <v>1406</v>
      </c>
      <c r="C96" s="150">
        <v>1</v>
      </c>
      <c r="D96" s="151" t="s">
        <v>114</v>
      </c>
      <c r="E96" s="152">
        <v>14</v>
      </c>
      <c r="F96" s="151">
        <v>6</v>
      </c>
      <c r="G96" s="153" t="str">
        <f>VLOOKUP($F96,'Valores Base'!$B$8:$S$23,2)</f>
        <v>6 M</v>
      </c>
      <c r="H96" s="153">
        <f>VLOOKUP($F96,'Valores Base'!$B$8:$S$23,5)</f>
        <v>52</v>
      </c>
      <c r="I96" s="155">
        <f>VLOOKUP($F96,'Valores Base'!$B$8:$S$23,6)</f>
        <v>7</v>
      </c>
      <c r="J96" s="155">
        <f>VLOOKUP($F96,'Valores Base'!$B$8:$S$23,8)</f>
        <v>0</v>
      </c>
      <c r="K96" s="155">
        <f>VLOOKUP($F96,'Valores Base'!$B$8:$S$23,7)</f>
        <v>0</v>
      </c>
      <c r="L96" s="156">
        <f t="shared" si="0"/>
        <v>59</v>
      </c>
      <c r="M96" s="157">
        <f>VLOOKUP($F96,'Valores Base'!$B$8:$S$23,10)</f>
        <v>2</v>
      </c>
      <c r="N96" s="158">
        <f>VLOOKUP($F96,'Valores Base'!$B$8:$S$23,11)</f>
        <v>2</v>
      </c>
      <c r="O96" s="158">
        <f>VLOOKUP($F96,'Valores Base'!$B$8:$S$23,12)</f>
        <v>0</v>
      </c>
      <c r="P96" s="158">
        <f>VLOOKUP($F96,'Valores Base'!$B$8:$S$23,13)</f>
        <v>0</v>
      </c>
      <c r="Q96" s="157"/>
      <c r="R96" s="157">
        <f>VLOOKUP($F96,'Valores Base'!$B$8:$S$23,15)</f>
        <v>1</v>
      </c>
      <c r="S96" s="157">
        <f>VLOOKUP($F96,'Valores Base'!$B$8:$S$23,16)</f>
        <v>0</v>
      </c>
      <c r="T96" s="157">
        <f t="shared" si="14"/>
        <v>1</v>
      </c>
      <c r="U96" s="159"/>
      <c r="V96" s="152"/>
      <c r="W96" s="151"/>
      <c r="X96" s="151"/>
      <c r="Y96" s="151"/>
      <c r="Z96" s="151"/>
      <c r="AA96" s="160"/>
      <c r="AB96" s="161"/>
      <c r="AC96" s="161"/>
      <c r="AD96" s="161"/>
      <c r="AE96" s="162">
        <f t="shared" si="2"/>
        <v>0</v>
      </c>
      <c r="AF96" s="163">
        <f t="shared" si="3"/>
        <v>0</v>
      </c>
      <c r="AG96" s="164">
        <f>+'Valores Base'!$J$3*('T. Generadora'!E96-1)</f>
        <v>0.13</v>
      </c>
      <c r="AH96" s="165">
        <f t="shared" si="4"/>
        <v>332017.04250000004</v>
      </c>
      <c r="AI96" s="166">
        <f>VLOOKUP($F96,'Valores Base'!$B$8:$S$23,4)</f>
        <v>43807.5</v>
      </c>
      <c r="AJ96" s="166">
        <f>AI96*(I96*'Valores Base'!$M$4)</f>
        <v>275987.25</v>
      </c>
      <c r="AK96" s="166">
        <f t="shared" si="5"/>
        <v>2277990</v>
      </c>
      <c r="AL96" s="166">
        <f>AI96*(K96*'Valores Base'!$N$4)</f>
        <v>0</v>
      </c>
      <c r="AM96" s="165">
        <f>J96*(AI96*'Valores Base'!$L$4)</f>
        <v>0</v>
      </c>
      <c r="AN96" s="167">
        <f>'Valores Base'!$O$4*'T. Generadora'!S96</f>
        <v>0</v>
      </c>
      <c r="AO96" s="168">
        <f t="shared" si="6"/>
        <v>2890000</v>
      </c>
      <c r="AP96" s="169">
        <f t="shared" si="7"/>
        <v>48983.050847457627</v>
      </c>
      <c r="AQ96" s="170"/>
      <c r="AR96" s="171">
        <f t="shared" si="8"/>
        <v>0</v>
      </c>
      <c r="AS96" s="172">
        <f t="shared" si="9"/>
        <v>0</v>
      </c>
      <c r="AT96" s="173">
        <f t="shared" si="10"/>
        <v>2890000</v>
      </c>
      <c r="AU96" s="174">
        <f t="shared" si="11"/>
        <v>48983.050847457627</v>
      </c>
      <c r="AV96" s="152" t="str">
        <f>+'Control Ventas'!D128</f>
        <v>X Vender</v>
      </c>
      <c r="AW96" s="175"/>
    </row>
    <row r="97" spans="1:49" ht="14.25" customHeight="1" x14ac:dyDescent="0.35">
      <c r="A97" s="148">
        <v>95</v>
      </c>
      <c r="B97" s="149">
        <v>1407</v>
      </c>
      <c r="C97" s="150">
        <v>1</v>
      </c>
      <c r="D97" s="151" t="s">
        <v>114</v>
      </c>
      <c r="E97" s="152">
        <v>14</v>
      </c>
      <c r="F97" s="151">
        <v>7</v>
      </c>
      <c r="G97" s="153" t="str">
        <f>VLOOKUP($F97,'Valores Base'!$B$8:$S$23,2)</f>
        <v>7 M</v>
      </c>
      <c r="H97" s="153">
        <f>VLOOKUP($F97,'Valores Base'!$B$8:$S$23,5)</f>
        <v>64</v>
      </c>
      <c r="I97" s="155">
        <f>VLOOKUP($F97,'Valores Base'!$B$8:$S$23,6)</f>
        <v>7</v>
      </c>
      <c r="J97" s="155">
        <f>VLOOKUP($F97,'Valores Base'!$B$8:$S$23,8)</f>
        <v>0</v>
      </c>
      <c r="K97" s="155">
        <f>VLOOKUP($F97,'Valores Base'!$B$8:$S$23,7)</f>
        <v>0</v>
      </c>
      <c r="L97" s="156">
        <f t="shared" si="0"/>
        <v>71</v>
      </c>
      <c r="M97" s="157">
        <f>VLOOKUP($F97,'Valores Base'!$B$8:$S$23,10)</f>
        <v>2</v>
      </c>
      <c r="N97" s="158">
        <f>VLOOKUP($F97,'Valores Base'!$B$8:$S$23,11)</f>
        <v>2</v>
      </c>
      <c r="O97" s="158">
        <f>VLOOKUP($F97,'Valores Base'!$B$8:$S$23,12)</f>
        <v>0</v>
      </c>
      <c r="P97" s="158">
        <f>VLOOKUP($F97,'Valores Base'!$B$8:$S$23,13)</f>
        <v>0</v>
      </c>
      <c r="Q97" s="157"/>
      <c r="R97" s="157">
        <f>VLOOKUP($F97,'Valores Base'!$B$8:$S$23,15)</f>
        <v>2</v>
      </c>
      <c r="S97" s="157">
        <f>VLOOKUP($F97,'Valores Base'!$B$8:$S$23,16)</f>
        <v>0</v>
      </c>
      <c r="T97" s="157">
        <f t="shared" si="14"/>
        <v>2</v>
      </c>
      <c r="U97" s="159"/>
      <c r="V97" s="152"/>
      <c r="W97" s="151"/>
      <c r="X97" s="151"/>
      <c r="Y97" s="151"/>
      <c r="Z97" s="151"/>
      <c r="AA97" s="160"/>
      <c r="AB97" s="161"/>
      <c r="AC97" s="161"/>
      <c r="AD97" s="161"/>
      <c r="AE97" s="162">
        <f t="shared" si="2"/>
        <v>0</v>
      </c>
      <c r="AF97" s="163">
        <f t="shared" si="3"/>
        <v>0</v>
      </c>
      <c r="AG97" s="164">
        <f>+'Valores Base'!$J$3*('T. Generadora'!E97-1)</f>
        <v>0.13</v>
      </c>
      <c r="AH97" s="165">
        <f t="shared" si="4"/>
        <v>376092.69750000001</v>
      </c>
      <c r="AI97" s="166">
        <f>VLOOKUP($F97,'Valores Base'!$B$8:$S$23,4)</f>
        <v>41152.5</v>
      </c>
      <c r="AJ97" s="166">
        <f>AI97*(I97*'Valores Base'!$M$4)</f>
        <v>259260.75</v>
      </c>
      <c r="AK97" s="166">
        <f t="shared" si="5"/>
        <v>2633760</v>
      </c>
      <c r="AL97" s="166">
        <f>AI97*(K97*'Valores Base'!$N$4)</f>
        <v>0</v>
      </c>
      <c r="AM97" s="165">
        <f>J97*(AI97*'Valores Base'!$L$4)</f>
        <v>0</v>
      </c>
      <c r="AN97" s="167">
        <f>'Valores Base'!$O$4*'T. Generadora'!S97</f>
        <v>0</v>
      </c>
      <c r="AO97" s="168">
        <f t="shared" si="6"/>
        <v>3270000</v>
      </c>
      <c r="AP97" s="169">
        <f t="shared" si="7"/>
        <v>46056.338028169012</v>
      </c>
      <c r="AQ97" s="170"/>
      <c r="AR97" s="171">
        <f t="shared" si="8"/>
        <v>0</v>
      </c>
      <c r="AS97" s="172">
        <f t="shared" si="9"/>
        <v>0</v>
      </c>
      <c r="AT97" s="173">
        <f t="shared" si="10"/>
        <v>3270000</v>
      </c>
      <c r="AU97" s="174">
        <f t="shared" si="11"/>
        <v>46056.338028169012</v>
      </c>
      <c r="AV97" s="152" t="str">
        <f>+'Control Ventas'!D129</f>
        <v>X Vender</v>
      </c>
      <c r="AW97" s="175"/>
    </row>
    <row r="98" spans="1:49" ht="14.25" customHeight="1" x14ac:dyDescent="0.35">
      <c r="A98" s="148">
        <v>96</v>
      </c>
      <c r="B98" s="149">
        <v>1408</v>
      </c>
      <c r="C98" s="150">
        <v>1</v>
      </c>
      <c r="D98" s="151" t="s">
        <v>114</v>
      </c>
      <c r="E98" s="152">
        <v>14</v>
      </c>
      <c r="F98" s="151">
        <v>8</v>
      </c>
      <c r="G98" s="153" t="str">
        <f>VLOOKUP($F98,'Valores Base'!$B$8:$S$23,2)</f>
        <v>8 M</v>
      </c>
      <c r="H98" s="153">
        <f>VLOOKUP($F98,'Valores Base'!$B$8:$S$23,5)</f>
        <v>34</v>
      </c>
      <c r="I98" s="155">
        <f>VLOOKUP($F98,'Valores Base'!$B$8:$S$23,6)</f>
        <v>3</v>
      </c>
      <c r="J98" s="155">
        <f>VLOOKUP($F98,'Valores Base'!$B$8:$S$23,8)</f>
        <v>0</v>
      </c>
      <c r="K98" s="155">
        <f>VLOOKUP($F98,'Valores Base'!$B$8:$S$23,7)</f>
        <v>0</v>
      </c>
      <c r="L98" s="156">
        <f t="shared" si="0"/>
        <v>37</v>
      </c>
      <c r="M98" s="157">
        <f>VLOOKUP($F98,'Valores Base'!$B$8:$S$23,10)</f>
        <v>1</v>
      </c>
      <c r="N98" s="158">
        <f>VLOOKUP($F98,'Valores Base'!$B$8:$S$23,11)</f>
        <v>1</v>
      </c>
      <c r="O98" s="158">
        <f>VLOOKUP($F98,'Valores Base'!$B$8:$S$23,12)</f>
        <v>0</v>
      </c>
      <c r="P98" s="158">
        <f>VLOOKUP($F98,'Valores Base'!$B$8:$S$23,13)</f>
        <v>0</v>
      </c>
      <c r="Q98" s="157"/>
      <c r="R98" s="157">
        <f>VLOOKUP($F98,'Valores Base'!$B$8:$S$23,15)</f>
        <v>1</v>
      </c>
      <c r="S98" s="157">
        <f>VLOOKUP($F98,'Valores Base'!$B$8:$S$23,16)</f>
        <v>0</v>
      </c>
      <c r="T98" s="157">
        <f t="shared" si="14"/>
        <v>1</v>
      </c>
      <c r="U98" s="159"/>
      <c r="V98" s="152"/>
      <c r="W98" s="151"/>
      <c r="X98" s="151"/>
      <c r="Y98" s="151"/>
      <c r="Z98" s="151"/>
      <c r="AA98" s="160"/>
      <c r="AB98" s="161"/>
      <c r="AC98" s="161"/>
      <c r="AD98" s="161"/>
      <c r="AE98" s="162">
        <f t="shared" si="2"/>
        <v>0</v>
      </c>
      <c r="AF98" s="163">
        <f t="shared" si="3"/>
        <v>0</v>
      </c>
      <c r="AG98" s="164">
        <f>+'Valores Base'!$J$3*('T. Generadora'!E98-1)</f>
        <v>0.13</v>
      </c>
      <c r="AH98" s="165">
        <f t="shared" si="4"/>
        <v>225894.92250000002</v>
      </c>
      <c r="AI98" s="166">
        <f>VLOOKUP($F98,'Valores Base'!$B$8:$S$23,4)</f>
        <v>47347.5</v>
      </c>
      <c r="AJ98" s="166">
        <f>AI98*(I98*'Valores Base'!$M$4)</f>
        <v>127838.25000000001</v>
      </c>
      <c r="AK98" s="166">
        <f t="shared" si="5"/>
        <v>1609815</v>
      </c>
      <c r="AL98" s="166">
        <f>AI98*(K98*'Valores Base'!$N$4)</f>
        <v>0</v>
      </c>
      <c r="AM98" s="165">
        <f>J98*(AI98*'Valores Base'!$L$4)</f>
        <v>0</v>
      </c>
      <c r="AN98" s="167">
        <f>'Valores Base'!$O$4*'T. Generadora'!S98</f>
        <v>0</v>
      </c>
      <c r="AO98" s="168">
        <f t="shared" si="6"/>
        <v>1970000</v>
      </c>
      <c r="AP98" s="169">
        <f t="shared" si="7"/>
        <v>53243.24324324324</v>
      </c>
      <c r="AQ98" s="170"/>
      <c r="AR98" s="171">
        <f t="shared" si="8"/>
        <v>0</v>
      </c>
      <c r="AS98" s="172">
        <f t="shared" si="9"/>
        <v>0</v>
      </c>
      <c r="AT98" s="173">
        <f t="shared" si="10"/>
        <v>1970000</v>
      </c>
      <c r="AU98" s="174">
        <f t="shared" si="11"/>
        <v>53243.24324324324</v>
      </c>
      <c r="AV98" s="152" t="str">
        <f>+'Control Ventas'!D130</f>
        <v>X Vender</v>
      </c>
      <c r="AW98" s="175"/>
    </row>
    <row r="99" spans="1:49" ht="14.25" customHeight="1" x14ac:dyDescent="0.35">
      <c r="A99" s="148">
        <v>97</v>
      </c>
      <c r="B99" s="149">
        <v>1501</v>
      </c>
      <c r="C99" s="150">
        <v>1</v>
      </c>
      <c r="D99" s="151" t="s">
        <v>114</v>
      </c>
      <c r="E99" s="152">
        <v>15</v>
      </c>
      <c r="F99" s="151">
        <v>1</v>
      </c>
      <c r="G99" s="153" t="str">
        <f>VLOOKUP($F99,'Valores Base'!$B$8:$S$23,2)</f>
        <v>1 M</v>
      </c>
      <c r="H99" s="153">
        <f>VLOOKUP($F99,'Valores Base'!$B$8:$S$23,5)</f>
        <v>30</v>
      </c>
      <c r="I99" s="154">
        <f>VLOOKUP($F99,'Valores Base'!$B$8:$S$23,6)</f>
        <v>5</v>
      </c>
      <c r="J99" s="155">
        <f>VLOOKUP($F99,'Valores Base'!$B$8:$S$23,8)</f>
        <v>0</v>
      </c>
      <c r="K99" s="155">
        <f>VLOOKUP($F99,'Valores Base'!$B$8:$S$23,7)</f>
        <v>0</v>
      </c>
      <c r="L99" s="156">
        <f t="shared" si="0"/>
        <v>35</v>
      </c>
      <c r="M99" s="157">
        <f>VLOOKUP($F99,'Valores Base'!$B$8:$S$23,10)</f>
        <v>1</v>
      </c>
      <c r="N99" s="158">
        <f>VLOOKUP($F99,'Valores Base'!$B$8:$S$23,11)</f>
        <v>1</v>
      </c>
      <c r="O99" s="158">
        <f>VLOOKUP($F99,'Valores Base'!$B$8:$S$23,12)</f>
        <v>0</v>
      </c>
      <c r="P99" s="158">
        <f>VLOOKUP($F99,'Valores Base'!$B$8:$S$23,13)</f>
        <v>0</v>
      </c>
      <c r="Q99" s="157"/>
      <c r="R99" s="157">
        <f>VLOOKUP($F99,'Valores Base'!$B$8:$S$23,15)</f>
        <v>1</v>
      </c>
      <c r="S99" s="157">
        <f>VLOOKUP($F99,'Valores Base'!$B$8:$S$23,16)</f>
        <v>0</v>
      </c>
      <c r="T99" s="157">
        <f t="shared" si="14"/>
        <v>1</v>
      </c>
      <c r="U99" s="159"/>
      <c r="V99" s="152"/>
      <c r="W99" s="151"/>
      <c r="X99" s="151"/>
      <c r="Y99" s="151"/>
      <c r="Z99" s="151"/>
      <c r="AA99" s="160"/>
      <c r="AB99" s="161"/>
      <c r="AC99" s="161"/>
      <c r="AD99" s="161"/>
      <c r="AE99" s="162">
        <f t="shared" si="2"/>
        <v>0</v>
      </c>
      <c r="AF99" s="163">
        <f t="shared" si="3"/>
        <v>0</v>
      </c>
      <c r="AG99" s="164">
        <f>+'Valores Base'!$J$3*('T. Generadora'!E99-1)</f>
        <v>0.14000000000000001</v>
      </c>
      <c r="AH99" s="165">
        <f t="shared" si="4"/>
        <v>228688.42500000002</v>
      </c>
      <c r="AI99" s="166">
        <f>VLOOKUP($F99,'Valores Base'!$B$8:$S$23,4)</f>
        <v>47347.5</v>
      </c>
      <c r="AJ99" s="166">
        <f>AI99*(I99*'Valores Base'!$M$4)</f>
        <v>213063.75</v>
      </c>
      <c r="AK99" s="166">
        <f t="shared" si="5"/>
        <v>1420425</v>
      </c>
      <c r="AL99" s="166">
        <f>AI99*(K99*'Valores Base'!$N$4)</f>
        <v>0</v>
      </c>
      <c r="AM99" s="165">
        <f>J99*(AI99*'Valores Base'!$L$4)</f>
        <v>0</v>
      </c>
      <c r="AN99" s="167">
        <f>'Valores Base'!$O$4*'T. Generadora'!S99</f>
        <v>0</v>
      </c>
      <c r="AO99" s="168">
        <f t="shared" si="6"/>
        <v>1870000</v>
      </c>
      <c r="AP99" s="169">
        <f t="shared" si="7"/>
        <v>53428.571428571428</v>
      </c>
      <c r="AQ99" s="170"/>
      <c r="AR99" s="171">
        <f t="shared" si="8"/>
        <v>0</v>
      </c>
      <c r="AS99" s="172">
        <f t="shared" si="9"/>
        <v>0</v>
      </c>
      <c r="AT99" s="173">
        <f t="shared" si="10"/>
        <v>1870000</v>
      </c>
      <c r="AU99" s="174">
        <f t="shared" si="11"/>
        <v>53428.571428571428</v>
      </c>
      <c r="AV99" s="152" t="str">
        <f>+'Control Ventas'!D134</f>
        <v>X Vender</v>
      </c>
      <c r="AW99" s="175"/>
    </row>
    <row r="100" spans="1:49" ht="14.25" customHeight="1" x14ac:dyDescent="0.35">
      <c r="A100" s="148">
        <v>98</v>
      </c>
      <c r="B100" s="149">
        <v>1502</v>
      </c>
      <c r="C100" s="150">
        <v>1</v>
      </c>
      <c r="D100" s="151" t="s">
        <v>114</v>
      </c>
      <c r="E100" s="152">
        <v>15</v>
      </c>
      <c r="F100" s="151">
        <v>2</v>
      </c>
      <c r="G100" s="153" t="str">
        <f>VLOOKUP($F100,'Valores Base'!$B$8:$S$23,2)</f>
        <v>2 M</v>
      </c>
      <c r="H100" s="153">
        <f>VLOOKUP($F100,'Valores Base'!$B$8:$S$23,5)</f>
        <v>59</v>
      </c>
      <c r="I100" s="154">
        <f>VLOOKUP($F100,'Valores Base'!$B$8:$S$23,6)</f>
        <v>8</v>
      </c>
      <c r="J100" s="155">
        <f>VLOOKUP($F100,'Valores Base'!$B$8:$S$23,8)</f>
        <v>0</v>
      </c>
      <c r="K100" s="155">
        <f>VLOOKUP($F100,'Valores Base'!$B$8:$S$23,7)</f>
        <v>0</v>
      </c>
      <c r="L100" s="156">
        <f t="shared" si="0"/>
        <v>67</v>
      </c>
      <c r="M100" s="157">
        <f>VLOOKUP($F100,'Valores Base'!$B$8:$S$23,10)</f>
        <v>2</v>
      </c>
      <c r="N100" s="158">
        <f>VLOOKUP($F100,'Valores Base'!$B$8:$S$23,11)</f>
        <v>2</v>
      </c>
      <c r="O100" s="158">
        <f>VLOOKUP($F100,'Valores Base'!$B$8:$S$23,12)</f>
        <v>0</v>
      </c>
      <c r="P100" s="158">
        <f>VLOOKUP($F100,'Valores Base'!$B$8:$S$23,13)</f>
        <v>0</v>
      </c>
      <c r="Q100" s="157"/>
      <c r="R100" s="157">
        <f>VLOOKUP($F100,'Valores Base'!$B$8:$S$23,15)</f>
        <v>1</v>
      </c>
      <c r="S100" s="157">
        <f>VLOOKUP($F100,'Valores Base'!$B$8:$S$23,16)</f>
        <v>0</v>
      </c>
      <c r="T100" s="157">
        <f t="shared" si="14"/>
        <v>1</v>
      </c>
      <c r="U100" s="159"/>
      <c r="V100" s="152"/>
      <c r="W100" s="151"/>
      <c r="X100" s="151"/>
      <c r="Y100" s="151"/>
      <c r="Z100" s="151"/>
      <c r="AA100" s="160"/>
      <c r="AB100" s="161"/>
      <c r="AC100" s="161"/>
      <c r="AD100" s="161"/>
      <c r="AE100" s="162">
        <f t="shared" si="2"/>
        <v>0</v>
      </c>
      <c r="AF100" s="163">
        <f t="shared" si="3"/>
        <v>0</v>
      </c>
      <c r="AG100" s="164">
        <f>+'Valores Base'!$J$3*('T. Generadora'!E100-1)</f>
        <v>0.14000000000000001</v>
      </c>
      <c r="AH100" s="165">
        <f t="shared" si="4"/>
        <v>389603.55000000005</v>
      </c>
      <c r="AI100" s="166">
        <f>VLOOKUP($F100,'Valores Base'!$B$8:$S$23,4)</f>
        <v>42037.5</v>
      </c>
      <c r="AJ100" s="166">
        <f>AI100*(I100*'Valores Base'!$M$4)</f>
        <v>302670</v>
      </c>
      <c r="AK100" s="166">
        <f t="shared" si="5"/>
        <v>2480212.5</v>
      </c>
      <c r="AL100" s="166">
        <f>AI100*(K100*'Valores Base'!$N$4)</f>
        <v>0</v>
      </c>
      <c r="AM100" s="165">
        <f>J100*(AI100*'Valores Base'!$L$4)</f>
        <v>0</v>
      </c>
      <c r="AN100" s="167">
        <f>'Valores Base'!$O$4*'T. Generadora'!S100</f>
        <v>0</v>
      </c>
      <c r="AO100" s="168">
        <f t="shared" si="6"/>
        <v>3180000</v>
      </c>
      <c r="AP100" s="169">
        <f t="shared" si="7"/>
        <v>47462.686567164179</v>
      </c>
      <c r="AQ100" s="170"/>
      <c r="AR100" s="171">
        <f t="shared" si="8"/>
        <v>0</v>
      </c>
      <c r="AS100" s="172">
        <f t="shared" si="9"/>
        <v>0</v>
      </c>
      <c r="AT100" s="173">
        <f t="shared" si="10"/>
        <v>3180000</v>
      </c>
      <c r="AU100" s="174">
        <f t="shared" si="11"/>
        <v>47462.686567164179</v>
      </c>
      <c r="AV100" s="152" t="str">
        <f>+'Control Ventas'!D135</f>
        <v>X Vender</v>
      </c>
      <c r="AW100" s="175"/>
    </row>
    <row r="101" spans="1:49" ht="14.25" customHeight="1" x14ac:dyDescent="0.35">
      <c r="A101" s="148">
        <v>99</v>
      </c>
      <c r="B101" s="149">
        <v>1503</v>
      </c>
      <c r="C101" s="150">
        <v>1</v>
      </c>
      <c r="D101" s="151" t="s">
        <v>114</v>
      </c>
      <c r="E101" s="152">
        <v>15</v>
      </c>
      <c r="F101" s="151">
        <v>3</v>
      </c>
      <c r="G101" s="153" t="str">
        <f>VLOOKUP($F101,'Valores Base'!$B$8:$S$23,2)</f>
        <v>3 M</v>
      </c>
      <c r="H101" s="153">
        <f>VLOOKUP($F101,'Valores Base'!$B$8:$S$23,5)</f>
        <v>57</v>
      </c>
      <c r="I101" s="154">
        <f>VLOOKUP($F101,'Valores Base'!$B$8:$S$23,6)</f>
        <v>7</v>
      </c>
      <c r="J101" s="155">
        <f>VLOOKUP($F101,'Valores Base'!$B$8:$S$23,8)</f>
        <v>0</v>
      </c>
      <c r="K101" s="155">
        <f>VLOOKUP($F101,'Valores Base'!$B$8:$S$23,7)</f>
        <v>0</v>
      </c>
      <c r="L101" s="156">
        <f t="shared" si="0"/>
        <v>64</v>
      </c>
      <c r="M101" s="157">
        <f>VLOOKUP($F101,'Valores Base'!$B$8:$S$23,10)</f>
        <v>2</v>
      </c>
      <c r="N101" s="158">
        <f>VLOOKUP($F101,'Valores Base'!$B$8:$S$23,11)</f>
        <v>2</v>
      </c>
      <c r="O101" s="158">
        <f>VLOOKUP($F101,'Valores Base'!$B$8:$S$23,12)</f>
        <v>0</v>
      </c>
      <c r="P101" s="158">
        <f>VLOOKUP($F101,'Valores Base'!$B$8:$S$23,13)</f>
        <v>0</v>
      </c>
      <c r="Q101" s="157"/>
      <c r="R101" s="157">
        <f>VLOOKUP($F101,'Valores Base'!$B$8:$S$23,15)</f>
        <v>1</v>
      </c>
      <c r="S101" s="157">
        <f>VLOOKUP($F101,'Valores Base'!$B$8:$S$23,16)</f>
        <v>0</v>
      </c>
      <c r="T101" s="157">
        <f t="shared" si="14"/>
        <v>1</v>
      </c>
      <c r="U101" s="159"/>
      <c r="V101" s="152"/>
      <c r="W101" s="151"/>
      <c r="X101" s="151"/>
      <c r="Y101" s="151"/>
      <c r="Z101" s="151"/>
      <c r="AA101" s="160"/>
      <c r="AB101" s="161"/>
      <c r="AC101" s="161"/>
      <c r="AD101" s="161"/>
      <c r="AE101" s="162">
        <f t="shared" si="2"/>
        <v>0</v>
      </c>
      <c r="AF101" s="163">
        <f t="shared" si="3"/>
        <v>0</v>
      </c>
      <c r="AG101" s="164">
        <f>+'Valores Base'!$J$3*('T. Generadora'!E101-1)</f>
        <v>0.14000000000000001</v>
      </c>
      <c r="AH101" s="165">
        <f t="shared" si="4"/>
        <v>376457.76</v>
      </c>
      <c r="AI101" s="166">
        <f>VLOOKUP($F101,'Valores Base'!$B$8:$S$23,4)</f>
        <v>42480</v>
      </c>
      <c r="AJ101" s="166">
        <f>AI101*(I101*'Valores Base'!$M$4)</f>
        <v>267624</v>
      </c>
      <c r="AK101" s="166">
        <f t="shared" si="5"/>
        <v>2421360</v>
      </c>
      <c r="AL101" s="166">
        <f>AI101*(K101*'Valores Base'!$N$4)</f>
        <v>0</v>
      </c>
      <c r="AM101" s="165">
        <f>J101*(AI101*'Valores Base'!$L$4)</f>
        <v>0</v>
      </c>
      <c r="AN101" s="167">
        <f>'Valores Base'!$O$4*'T. Generadora'!S101</f>
        <v>0</v>
      </c>
      <c r="AO101" s="168">
        <f t="shared" si="6"/>
        <v>3070000</v>
      </c>
      <c r="AP101" s="169">
        <f t="shared" si="7"/>
        <v>47968.75</v>
      </c>
      <c r="AQ101" s="170"/>
      <c r="AR101" s="171">
        <f t="shared" si="8"/>
        <v>0</v>
      </c>
      <c r="AS101" s="172">
        <f t="shared" si="9"/>
        <v>0</v>
      </c>
      <c r="AT101" s="173">
        <f t="shared" si="10"/>
        <v>3070000</v>
      </c>
      <c r="AU101" s="174">
        <f t="shared" si="11"/>
        <v>47968.75</v>
      </c>
      <c r="AV101" s="152" t="str">
        <f>+'Control Ventas'!D136</f>
        <v>X Vender</v>
      </c>
      <c r="AW101" s="175"/>
    </row>
    <row r="102" spans="1:49" ht="14.25" customHeight="1" x14ac:dyDescent="0.35">
      <c r="A102" s="148">
        <v>100</v>
      </c>
      <c r="B102" s="149">
        <v>1504</v>
      </c>
      <c r="C102" s="150">
        <v>1</v>
      </c>
      <c r="D102" s="151" t="s">
        <v>114</v>
      </c>
      <c r="E102" s="152">
        <v>15</v>
      </c>
      <c r="F102" s="151">
        <v>4</v>
      </c>
      <c r="G102" s="153" t="str">
        <f>VLOOKUP($F102,'Valores Base'!$B$8:$S$23,2)</f>
        <v>4 M</v>
      </c>
      <c r="H102" s="153">
        <f>VLOOKUP($F102,'Valores Base'!$B$8:$S$23,5)</f>
        <v>59</v>
      </c>
      <c r="I102" s="154">
        <f>VLOOKUP($F102,'Valores Base'!$B$8:$S$23,6)</f>
        <v>13</v>
      </c>
      <c r="J102" s="155">
        <f>VLOOKUP($F102,'Valores Base'!$B$8:$S$23,8)</f>
        <v>0</v>
      </c>
      <c r="K102" s="155">
        <f>VLOOKUP($F102,'Valores Base'!$B$8:$S$23,7)</f>
        <v>0</v>
      </c>
      <c r="L102" s="156">
        <f t="shared" si="0"/>
        <v>72</v>
      </c>
      <c r="M102" s="157">
        <f>VLOOKUP($F102,'Valores Base'!$B$8:$S$23,10)</f>
        <v>2</v>
      </c>
      <c r="N102" s="158">
        <f>VLOOKUP($F102,'Valores Base'!$B$8:$S$23,11)</f>
        <v>2</v>
      </c>
      <c r="O102" s="158">
        <f>VLOOKUP($F102,'Valores Base'!$B$8:$S$23,12)</f>
        <v>0</v>
      </c>
      <c r="P102" s="158">
        <f>VLOOKUP($F102,'Valores Base'!$B$8:$S$23,13)</f>
        <v>0</v>
      </c>
      <c r="Q102" s="157"/>
      <c r="R102" s="157">
        <f>VLOOKUP($F102,'Valores Base'!$B$8:$S$23,15)</f>
        <v>2</v>
      </c>
      <c r="S102" s="157">
        <f>VLOOKUP($F102,'Valores Base'!$B$8:$S$23,16)</f>
        <v>0</v>
      </c>
      <c r="T102" s="157">
        <f t="shared" si="14"/>
        <v>2</v>
      </c>
      <c r="U102" s="159"/>
      <c r="V102" s="152"/>
      <c r="W102" s="151"/>
      <c r="X102" s="151"/>
      <c r="Y102" s="151"/>
      <c r="Z102" s="151"/>
      <c r="AA102" s="160"/>
      <c r="AB102" s="161"/>
      <c r="AC102" s="161"/>
      <c r="AD102" s="161"/>
      <c r="AE102" s="162">
        <f t="shared" si="2"/>
        <v>0</v>
      </c>
      <c r="AF102" s="163">
        <f t="shared" si="3"/>
        <v>0</v>
      </c>
      <c r="AG102" s="164">
        <f>+'Valores Base'!$J$3*('T. Generadora'!E102-1)</f>
        <v>0.14000000000000001</v>
      </c>
      <c r="AH102" s="165">
        <f t="shared" si="4"/>
        <v>407327.44500000007</v>
      </c>
      <c r="AI102" s="166">
        <f>VLOOKUP($F102,'Valores Base'!$B$8:$S$23,4)</f>
        <v>41152.5</v>
      </c>
      <c r="AJ102" s="166">
        <f>AI102*(I102*'Valores Base'!$M$4)</f>
        <v>481484.25000000006</v>
      </c>
      <c r="AK102" s="166">
        <f t="shared" si="5"/>
        <v>2427997.5</v>
      </c>
      <c r="AL102" s="166">
        <f>AI102*(K102*'Valores Base'!$N$4)</f>
        <v>0</v>
      </c>
      <c r="AM102" s="165">
        <f>J102*(AI102*'Valores Base'!$L$4)</f>
        <v>0</v>
      </c>
      <c r="AN102" s="167">
        <f>'Valores Base'!$O$4*'T. Generadora'!S102</f>
        <v>0</v>
      </c>
      <c r="AO102" s="168">
        <f t="shared" si="6"/>
        <v>3320000</v>
      </c>
      <c r="AP102" s="169">
        <f t="shared" si="7"/>
        <v>46111.111111111109</v>
      </c>
      <c r="AQ102" s="170"/>
      <c r="AR102" s="171">
        <f t="shared" si="8"/>
        <v>0</v>
      </c>
      <c r="AS102" s="172">
        <f t="shared" si="9"/>
        <v>0</v>
      </c>
      <c r="AT102" s="173">
        <f t="shared" si="10"/>
        <v>3320000</v>
      </c>
      <c r="AU102" s="174">
        <f t="shared" si="11"/>
        <v>46111.111111111109</v>
      </c>
      <c r="AV102" s="152" t="str">
        <f>+'Control Ventas'!D137</f>
        <v>X Vender</v>
      </c>
      <c r="AW102" s="175"/>
    </row>
    <row r="103" spans="1:49" ht="14.25" customHeight="1" x14ac:dyDescent="0.35">
      <c r="A103" s="148">
        <v>101</v>
      </c>
      <c r="B103" s="149">
        <v>1505</v>
      </c>
      <c r="C103" s="150">
        <v>1</v>
      </c>
      <c r="D103" s="151" t="s">
        <v>114</v>
      </c>
      <c r="E103" s="152">
        <v>15</v>
      </c>
      <c r="F103" s="151">
        <v>5</v>
      </c>
      <c r="G103" s="153" t="str">
        <f>VLOOKUP($F103,'Valores Base'!$B$8:$S$23,2)</f>
        <v>5 M</v>
      </c>
      <c r="H103" s="153">
        <f>VLOOKUP($F103,'Valores Base'!$B$8:$S$23,5)</f>
        <v>56</v>
      </c>
      <c r="I103" s="155">
        <f>VLOOKUP($F103,'Valores Base'!$B$8:$S$23,6)</f>
        <v>12</v>
      </c>
      <c r="J103" s="155">
        <f>VLOOKUP($F103,'Valores Base'!$B$8:$S$23,8)</f>
        <v>0</v>
      </c>
      <c r="K103" s="155">
        <f>VLOOKUP($F103,'Valores Base'!$B$8:$S$23,7)</f>
        <v>0</v>
      </c>
      <c r="L103" s="156">
        <f t="shared" si="0"/>
        <v>68</v>
      </c>
      <c r="M103" s="157">
        <f>VLOOKUP($F103,'Valores Base'!$B$8:$S$23,10)</f>
        <v>2</v>
      </c>
      <c r="N103" s="158">
        <f>VLOOKUP($F103,'Valores Base'!$B$8:$S$23,11)</f>
        <v>2</v>
      </c>
      <c r="O103" s="158">
        <f>VLOOKUP($F103,'Valores Base'!$B$8:$S$23,12)</f>
        <v>0</v>
      </c>
      <c r="P103" s="158">
        <f>VLOOKUP($F103,'Valores Base'!$B$8:$S$23,13)</f>
        <v>0</v>
      </c>
      <c r="Q103" s="157"/>
      <c r="R103" s="157">
        <f>VLOOKUP($F103,'Valores Base'!$B$8:$S$23,15)</f>
        <v>1</v>
      </c>
      <c r="S103" s="157">
        <f>VLOOKUP($F103,'Valores Base'!$B$8:$S$23,16)</f>
        <v>0</v>
      </c>
      <c r="T103" s="157">
        <f t="shared" si="14"/>
        <v>1</v>
      </c>
      <c r="U103" s="159"/>
      <c r="V103" s="152"/>
      <c r="W103" s="151"/>
      <c r="X103" s="151"/>
      <c r="Y103" s="151"/>
      <c r="Z103" s="151"/>
      <c r="AA103" s="160"/>
      <c r="AB103" s="161"/>
      <c r="AC103" s="161"/>
      <c r="AD103" s="161"/>
      <c r="AE103" s="162">
        <f t="shared" si="2"/>
        <v>0</v>
      </c>
      <c r="AF103" s="163">
        <f t="shared" si="3"/>
        <v>0</v>
      </c>
      <c r="AG103" s="164">
        <f>+'Valores Base'!$J$3*('T. Generadora'!E103-1)</f>
        <v>0.14000000000000001</v>
      </c>
      <c r="AH103" s="165">
        <f t="shared" si="4"/>
        <v>393134.7</v>
      </c>
      <c r="AI103" s="166">
        <f>VLOOKUP($F103,'Valores Base'!$B$8:$S$23,4)</f>
        <v>42037.5</v>
      </c>
      <c r="AJ103" s="166">
        <f>AI103*(I103*'Valores Base'!$M$4)</f>
        <v>454005.00000000006</v>
      </c>
      <c r="AK103" s="166">
        <f t="shared" si="5"/>
        <v>2354100</v>
      </c>
      <c r="AL103" s="166">
        <f>AI103*(K103*'Valores Base'!$N$4)</f>
        <v>0</v>
      </c>
      <c r="AM103" s="165">
        <f>J103*(AI103*'Valores Base'!$L$4)</f>
        <v>0</v>
      </c>
      <c r="AN103" s="167">
        <f>'Valores Base'!$O$4*'T. Generadora'!S103</f>
        <v>0</v>
      </c>
      <c r="AO103" s="168">
        <f t="shared" si="6"/>
        <v>3210000</v>
      </c>
      <c r="AP103" s="169">
        <f t="shared" si="7"/>
        <v>47205.882352941175</v>
      </c>
      <c r="AQ103" s="170"/>
      <c r="AR103" s="171">
        <f t="shared" si="8"/>
        <v>0</v>
      </c>
      <c r="AS103" s="172">
        <f t="shared" si="9"/>
        <v>0</v>
      </c>
      <c r="AT103" s="173">
        <f t="shared" si="10"/>
        <v>3210000</v>
      </c>
      <c r="AU103" s="174">
        <f t="shared" si="11"/>
        <v>47205.882352941175</v>
      </c>
      <c r="AV103" s="152" t="str">
        <f>+'Control Ventas'!D138</f>
        <v>X Vender</v>
      </c>
      <c r="AW103" s="175"/>
    </row>
    <row r="104" spans="1:49" ht="14.25" customHeight="1" x14ac:dyDescent="0.35">
      <c r="A104" s="148">
        <v>102</v>
      </c>
      <c r="B104" s="149">
        <v>1506</v>
      </c>
      <c r="C104" s="150">
        <v>1</v>
      </c>
      <c r="D104" s="151" t="s">
        <v>114</v>
      </c>
      <c r="E104" s="152">
        <v>15</v>
      </c>
      <c r="F104" s="151">
        <v>6</v>
      </c>
      <c r="G104" s="153" t="str">
        <f>VLOOKUP($F104,'Valores Base'!$B$8:$S$23,2)</f>
        <v>6 M</v>
      </c>
      <c r="H104" s="153">
        <f>VLOOKUP($F104,'Valores Base'!$B$8:$S$23,5)</f>
        <v>52</v>
      </c>
      <c r="I104" s="155">
        <f>VLOOKUP($F104,'Valores Base'!$B$8:$S$23,6)</f>
        <v>7</v>
      </c>
      <c r="J104" s="155">
        <f>VLOOKUP($F104,'Valores Base'!$B$8:$S$23,8)</f>
        <v>0</v>
      </c>
      <c r="K104" s="155">
        <f>VLOOKUP($F104,'Valores Base'!$B$8:$S$23,7)</f>
        <v>0</v>
      </c>
      <c r="L104" s="156">
        <f t="shared" si="0"/>
        <v>59</v>
      </c>
      <c r="M104" s="157">
        <f>VLOOKUP($F104,'Valores Base'!$B$8:$S$23,10)</f>
        <v>2</v>
      </c>
      <c r="N104" s="158">
        <f>VLOOKUP($F104,'Valores Base'!$B$8:$S$23,11)</f>
        <v>2</v>
      </c>
      <c r="O104" s="158">
        <f>VLOOKUP($F104,'Valores Base'!$B$8:$S$23,12)</f>
        <v>0</v>
      </c>
      <c r="P104" s="158">
        <f>VLOOKUP($F104,'Valores Base'!$B$8:$S$23,13)</f>
        <v>0</v>
      </c>
      <c r="Q104" s="157"/>
      <c r="R104" s="157">
        <f>VLOOKUP($F104,'Valores Base'!$B$8:$S$23,15)</f>
        <v>1</v>
      </c>
      <c r="S104" s="157">
        <f>VLOOKUP($F104,'Valores Base'!$B$8:$S$23,16)</f>
        <v>0</v>
      </c>
      <c r="T104" s="157">
        <f t="shared" si="14"/>
        <v>1</v>
      </c>
      <c r="U104" s="159"/>
      <c r="V104" s="152"/>
      <c r="W104" s="151"/>
      <c r="X104" s="151"/>
      <c r="Y104" s="151"/>
      <c r="Z104" s="151"/>
      <c r="AA104" s="160"/>
      <c r="AB104" s="161"/>
      <c r="AC104" s="161"/>
      <c r="AD104" s="161"/>
      <c r="AE104" s="162">
        <f t="shared" si="2"/>
        <v>0</v>
      </c>
      <c r="AF104" s="163">
        <f t="shared" si="3"/>
        <v>0</v>
      </c>
      <c r="AG104" s="164">
        <f>+'Valores Base'!$J$3*('T. Generadora'!E104-1)</f>
        <v>0.14000000000000001</v>
      </c>
      <c r="AH104" s="165">
        <f t="shared" si="4"/>
        <v>357556.81500000006</v>
      </c>
      <c r="AI104" s="166">
        <f>VLOOKUP($F104,'Valores Base'!$B$8:$S$23,4)</f>
        <v>43807.5</v>
      </c>
      <c r="AJ104" s="166">
        <f>AI104*(I104*'Valores Base'!$M$4)</f>
        <v>275987.25</v>
      </c>
      <c r="AK104" s="166">
        <f t="shared" si="5"/>
        <v>2277990</v>
      </c>
      <c r="AL104" s="166">
        <f>AI104*(K104*'Valores Base'!$N$4)</f>
        <v>0</v>
      </c>
      <c r="AM104" s="165">
        <f>J104*(AI104*'Valores Base'!$L$4)</f>
        <v>0</v>
      </c>
      <c r="AN104" s="167">
        <f>'Valores Base'!$O$4*'T. Generadora'!S104</f>
        <v>0</v>
      </c>
      <c r="AO104" s="168">
        <f t="shared" si="6"/>
        <v>2920000</v>
      </c>
      <c r="AP104" s="169">
        <f t="shared" si="7"/>
        <v>49491.52542372881</v>
      </c>
      <c r="AQ104" s="170"/>
      <c r="AR104" s="171">
        <f t="shared" si="8"/>
        <v>0</v>
      </c>
      <c r="AS104" s="172">
        <f t="shared" si="9"/>
        <v>0</v>
      </c>
      <c r="AT104" s="173">
        <f t="shared" si="10"/>
        <v>2920000</v>
      </c>
      <c r="AU104" s="174">
        <f t="shared" si="11"/>
        <v>49491.52542372881</v>
      </c>
      <c r="AV104" s="152" t="str">
        <f>+'Control Ventas'!D139</f>
        <v>X Vender</v>
      </c>
      <c r="AW104" s="175"/>
    </row>
    <row r="105" spans="1:49" ht="14.25" customHeight="1" x14ac:dyDescent="0.35">
      <c r="A105" s="148">
        <v>103</v>
      </c>
      <c r="B105" s="149">
        <v>1507</v>
      </c>
      <c r="C105" s="150">
        <v>1</v>
      </c>
      <c r="D105" s="151" t="s">
        <v>114</v>
      </c>
      <c r="E105" s="152">
        <v>15</v>
      </c>
      <c r="F105" s="151">
        <v>7</v>
      </c>
      <c r="G105" s="153" t="str">
        <f>VLOOKUP($F105,'Valores Base'!$B$8:$S$23,2)</f>
        <v>7 M</v>
      </c>
      <c r="H105" s="153">
        <f>VLOOKUP($F105,'Valores Base'!$B$8:$S$23,5)</f>
        <v>64</v>
      </c>
      <c r="I105" s="155">
        <f>VLOOKUP($F105,'Valores Base'!$B$8:$S$23,6)</f>
        <v>7</v>
      </c>
      <c r="J105" s="155">
        <f>VLOOKUP($F105,'Valores Base'!$B$8:$S$23,8)</f>
        <v>0</v>
      </c>
      <c r="K105" s="155">
        <f>VLOOKUP($F105,'Valores Base'!$B$8:$S$23,7)</f>
        <v>0</v>
      </c>
      <c r="L105" s="156">
        <f t="shared" si="0"/>
        <v>71</v>
      </c>
      <c r="M105" s="157">
        <f>VLOOKUP($F105,'Valores Base'!$B$8:$S$23,10)</f>
        <v>2</v>
      </c>
      <c r="N105" s="158">
        <f>VLOOKUP($F105,'Valores Base'!$B$8:$S$23,11)</f>
        <v>2</v>
      </c>
      <c r="O105" s="158">
        <f>VLOOKUP($F105,'Valores Base'!$B$8:$S$23,12)</f>
        <v>0</v>
      </c>
      <c r="P105" s="158">
        <f>VLOOKUP($F105,'Valores Base'!$B$8:$S$23,13)</f>
        <v>0</v>
      </c>
      <c r="Q105" s="157"/>
      <c r="R105" s="157">
        <f>VLOOKUP($F105,'Valores Base'!$B$8:$S$23,15)</f>
        <v>2</v>
      </c>
      <c r="S105" s="157">
        <f>VLOOKUP($F105,'Valores Base'!$B$8:$S$23,16)</f>
        <v>0</v>
      </c>
      <c r="T105" s="157">
        <f t="shared" si="14"/>
        <v>2</v>
      </c>
      <c r="U105" s="159"/>
      <c r="V105" s="152"/>
      <c r="W105" s="151"/>
      <c r="X105" s="151"/>
      <c r="Y105" s="151"/>
      <c r="Z105" s="151"/>
      <c r="AA105" s="160"/>
      <c r="AB105" s="161"/>
      <c r="AC105" s="161"/>
      <c r="AD105" s="161"/>
      <c r="AE105" s="162">
        <f t="shared" si="2"/>
        <v>0</v>
      </c>
      <c r="AF105" s="163">
        <f t="shared" si="3"/>
        <v>0</v>
      </c>
      <c r="AG105" s="164">
        <f>+'Valores Base'!$J$3*('T. Generadora'!E105-1)</f>
        <v>0.14000000000000001</v>
      </c>
      <c r="AH105" s="165">
        <f t="shared" si="4"/>
        <v>405022.90500000003</v>
      </c>
      <c r="AI105" s="166">
        <f>VLOOKUP($F105,'Valores Base'!$B$8:$S$23,4)</f>
        <v>41152.5</v>
      </c>
      <c r="AJ105" s="166">
        <f>AI105*(I105*'Valores Base'!$M$4)</f>
        <v>259260.75</v>
      </c>
      <c r="AK105" s="166">
        <f t="shared" si="5"/>
        <v>2633760</v>
      </c>
      <c r="AL105" s="166">
        <f>AI105*(K105*'Valores Base'!$N$4)</f>
        <v>0</v>
      </c>
      <c r="AM105" s="165">
        <f>J105*(AI105*'Valores Base'!$L$4)</f>
        <v>0</v>
      </c>
      <c r="AN105" s="167">
        <f>'Valores Base'!$O$4*'T. Generadora'!S105</f>
        <v>0</v>
      </c>
      <c r="AO105" s="168">
        <f t="shared" si="6"/>
        <v>3300000</v>
      </c>
      <c r="AP105" s="169">
        <f t="shared" si="7"/>
        <v>46478.873239436616</v>
      </c>
      <c r="AQ105" s="170"/>
      <c r="AR105" s="171">
        <f t="shared" si="8"/>
        <v>0</v>
      </c>
      <c r="AS105" s="172">
        <f t="shared" si="9"/>
        <v>0</v>
      </c>
      <c r="AT105" s="173">
        <f t="shared" si="10"/>
        <v>3300000</v>
      </c>
      <c r="AU105" s="174">
        <f t="shared" si="11"/>
        <v>46478.873239436616</v>
      </c>
      <c r="AV105" s="152" t="str">
        <f>+'Control Ventas'!D140</f>
        <v>X Vender</v>
      </c>
      <c r="AW105" s="175"/>
    </row>
    <row r="106" spans="1:49" ht="14.25" customHeight="1" x14ac:dyDescent="0.35">
      <c r="A106" s="148">
        <v>104</v>
      </c>
      <c r="B106" s="149">
        <v>1508</v>
      </c>
      <c r="C106" s="150">
        <v>1</v>
      </c>
      <c r="D106" s="151" t="s">
        <v>114</v>
      </c>
      <c r="E106" s="152">
        <v>15</v>
      </c>
      <c r="F106" s="151">
        <v>8</v>
      </c>
      <c r="G106" s="153" t="str">
        <f>VLOOKUP($F106,'Valores Base'!$B$8:$S$23,2)</f>
        <v>8 M</v>
      </c>
      <c r="H106" s="153">
        <f>VLOOKUP($F106,'Valores Base'!$B$8:$S$23,5)</f>
        <v>34</v>
      </c>
      <c r="I106" s="155">
        <f>VLOOKUP($F106,'Valores Base'!$B$8:$S$23,6)</f>
        <v>3</v>
      </c>
      <c r="J106" s="155">
        <f>VLOOKUP($F106,'Valores Base'!$B$8:$S$23,8)</f>
        <v>0</v>
      </c>
      <c r="K106" s="155">
        <f>VLOOKUP($F106,'Valores Base'!$B$8:$S$23,7)</f>
        <v>0</v>
      </c>
      <c r="L106" s="156">
        <f t="shared" si="0"/>
        <v>37</v>
      </c>
      <c r="M106" s="157">
        <f>VLOOKUP($F106,'Valores Base'!$B$8:$S$23,10)</f>
        <v>1</v>
      </c>
      <c r="N106" s="158">
        <f>VLOOKUP($F106,'Valores Base'!$B$8:$S$23,11)</f>
        <v>1</v>
      </c>
      <c r="O106" s="158">
        <f>VLOOKUP($F106,'Valores Base'!$B$8:$S$23,12)</f>
        <v>0</v>
      </c>
      <c r="P106" s="158">
        <f>VLOOKUP($F106,'Valores Base'!$B$8:$S$23,13)</f>
        <v>0</v>
      </c>
      <c r="Q106" s="157"/>
      <c r="R106" s="157">
        <f>VLOOKUP($F106,'Valores Base'!$B$8:$S$23,15)</f>
        <v>1</v>
      </c>
      <c r="S106" s="157">
        <f>VLOOKUP($F106,'Valores Base'!$B$8:$S$23,16)</f>
        <v>0</v>
      </c>
      <c r="T106" s="157">
        <f t="shared" si="14"/>
        <v>1</v>
      </c>
      <c r="U106" s="159"/>
      <c r="V106" s="152"/>
      <c r="W106" s="151"/>
      <c r="X106" s="151"/>
      <c r="Y106" s="151"/>
      <c r="Z106" s="151"/>
      <c r="AA106" s="160"/>
      <c r="AB106" s="161"/>
      <c r="AC106" s="161"/>
      <c r="AD106" s="161"/>
      <c r="AE106" s="162">
        <f t="shared" si="2"/>
        <v>0</v>
      </c>
      <c r="AF106" s="163">
        <f t="shared" si="3"/>
        <v>0</v>
      </c>
      <c r="AG106" s="164">
        <f>+'Valores Base'!$J$3*('T. Generadora'!E106-1)</f>
        <v>0.14000000000000001</v>
      </c>
      <c r="AH106" s="165">
        <f t="shared" si="4"/>
        <v>243271.45500000002</v>
      </c>
      <c r="AI106" s="166">
        <f>VLOOKUP($F106,'Valores Base'!$B$8:$S$23,4)</f>
        <v>47347.5</v>
      </c>
      <c r="AJ106" s="166">
        <f>AI106*(I106*'Valores Base'!$M$4)</f>
        <v>127838.25000000001</v>
      </c>
      <c r="AK106" s="166">
        <f t="shared" si="5"/>
        <v>1609815</v>
      </c>
      <c r="AL106" s="166">
        <f>AI106*(K106*'Valores Base'!$N$4)</f>
        <v>0</v>
      </c>
      <c r="AM106" s="165">
        <f>J106*(AI106*'Valores Base'!$L$4)</f>
        <v>0</v>
      </c>
      <c r="AN106" s="167">
        <f>'Valores Base'!$O$4*'T. Generadora'!S106</f>
        <v>0</v>
      </c>
      <c r="AO106" s="168">
        <f t="shared" si="6"/>
        <v>1990000</v>
      </c>
      <c r="AP106" s="169">
        <f t="shared" si="7"/>
        <v>53783.783783783787</v>
      </c>
      <c r="AQ106" s="170"/>
      <c r="AR106" s="171">
        <f t="shared" si="8"/>
        <v>0</v>
      </c>
      <c r="AS106" s="172">
        <f t="shared" si="9"/>
        <v>0</v>
      </c>
      <c r="AT106" s="173">
        <f t="shared" si="10"/>
        <v>1990000</v>
      </c>
      <c r="AU106" s="174">
        <f t="shared" si="11"/>
        <v>53783.783783783787</v>
      </c>
      <c r="AV106" s="152" t="str">
        <f>+'Control Ventas'!D141</f>
        <v>X Vender</v>
      </c>
      <c r="AW106" s="175"/>
    </row>
    <row r="107" spans="1:49" ht="14.25" customHeight="1" x14ac:dyDescent="0.35">
      <c r="A107" s="148">
        <v>105</v>
      </c>
      <c r="B107" s="149">
        <v>1601</v>
      </c>
      <c r="C107" s="150">
        <v>1</v>
      </c>
      <c r="D107" s="151" t="s">
        <v>114</v>
      </c>
      <c r="E107" s="152">
        <v>16</v>
      </c>
      <c r="F107" s="151">
        <v>1</v>
      </c>
      <c r="G107" s="153" t="str">
        <f>VLOOKUP($F107,'Valores Base'!$B$8:$S$23,2)</f>
        <v>1 M</v>
      </c>
      <c r="H107" s="153">
        <f>VLOOKUP($F107,'Valores Base'!$B$8:$S$23,5)</f>
        <v>30</v>
      </c>
      <c r="I107" s="154">
        <f>VLOOKUP($F107,'Valores Base'!$B$8:$S$23,6)</f>
        <v>5</v>
      </c>
      <c r="J107" s="155">
        <f>VLOOKUP($F107,'Valores Base'!$B$8:$S$23,8)</f>
        <v>0</v>
      </c>
      <c r="K107" s="155">
        <f>VLOOKUP($F107,'Valores Base'!$B$8:$S$23,7)</f>
        <v>0</v>
      </c>
      <c r="L107" s="156">
        <f t="shared" si="0"/>
        <v>35</v>
      </c>
      <c r="M107" s="157">
        <f>VLOOKUP($F107,'Valores Base'!$B$8:$S$23,10)</f>
        <v>1</v>
      </c>
      <c r="N107" s="158">
        <f>VLOOKUP($F107,'Valores Base'!$B$8:$S$23,11)</f>
        <v>1</v>
      </c>
      <c r="O107" s="158">
        <f>VLOOKUP($F107,'Valores Base'!$B$8:$S$23,12)</f>
        <v>0</v>
      </c>
      <c r="P107" s="158">
        <f>VLOOKUP($F107,'Valores Base'!$B$8:$S$23,13)</f>
        <v>0</v>
      </c>
      <c r="Q107" s="157"/>
      <c r="R107" s="157">
        <f>VLOOKUP($F107,'Valores Base'!$B$8:$S$23,15)</f>
        <v>1</v>
      </c>
      <c r="S107" s="157">
        <f>VLOOKUP($F107,'Valores Base'!$B$8:$S$23,16)</f>
        <v>0</v>
      </c>
      <c r="T107" s="157">
        <f t="shared" si="14"/>
        <v>1</v>
      </c>
      <c r="U107" s="159"/>
      <c r="V107" s="152"/>
      <c r="W107" s="151"/>
      <c r="X107" s="151"/>
      <c r="Y107" s="151"/>
      <c r="Z107" s="151"/>
      <c r="AA107" s="160"/>
      <c r="AB107" s="161"/>
      <c r="AC107" s="161"/>
      <c r="AD107" s="161"/>
      <c r="AE107" s="162">
        <f t="shared" si="2"/>
        <v>0</v>
      </c>
      <c r="AF107" s="163">
        <f t="shared" si="3"/>
        <v>0</v>
      </c>
      <c r="AG107" s="164">
        <f>+'Valores Base'!$J$3*('T. Generadora'!E107-1)</f>
        <v>0.15</v>
      </c>
      <c r="AH107" s="165">
        <f t="shared" si="4"/>
        <v>245023.3125</v>
      </c>
      <c r="AI107" s="166">
        <f>VLOOKUP($F107,'Valores Base'!$B$8:$S$23,4)</f>
        <v>47347.5</v>
      </c>
      <c r="AJ107" s="166">
        <f>AI107*(I107*'Valores Base'!$M$4)</f>
        <v>213063.75</v>
      </c>
      <c r="AK107" s="166">
        <f t="shared" si="5"/>
        <v>1420425</v>
      </c>
      <c r="AL107" s="166">
        <f>AI107*(K107*'Valores Base'!$N$4)</f>
        <v>0</v>
      </c>
      <c r="AM107" s="165">
        <f>J107*(AI107*'Valores Base'!$L$4)</f>
        <v>0</v>
      </c>
      <c r="AN107" s="167">
        <f>'Valores Base'!$O$4*'T. Generadora'!S107</f>
        <v>0</v>
      </c>
      <c r="AO107" s="168">
        <f t="shared" si="6"/>
        <v>1880000</v>
      </c>
      <c r="AP107" s="169">
        <f t="shared" si="7"/>
        <v>53714.285714285717</v>
      </c>
      <c r="AQ107" s="170"/>
      <c r="AR107" s="171">
        <f t="shared" si="8"/>
        <v>0</v>
      </c>
      <c r="AS107" s="172">
        <f t="shared" si="9"/>
        <v>0</v>
      </c>
      <c r="AT107" s="173">
        <f t="shared" si="10"/>
        <v>1880000</v>
      </c>
      <c r="AU107" s="174">
        <f t="shared" si="11"/>
        <v>53714.285714285717</v>
      </c>
      <c r="AV107" s="152" t="str">
        <f>+'Control Ventas'!D145</f>
        <v>X Vender</v>
      </c>
      <c r="AW107" s="175"/>
    </row>
    <row r="108" spans="1:49" ht="14.25" customHeight="1" x14ac:dyDescent="0.35">
      <c r="A108" s="148">
        <v>106</v>
      </c>
      <c r="B108" s="149">
        <v>1602</v>
      </c>
      <c r="C108" s="150">
        <v>1</v>
      </c>
      <c r="D108" s="151" t="s">
        <v>114</v>
      </c>
      <c r="E108" s="152">
        <v>16</v>
      </c>
      <c r="F108" s="151">
        <v>2</v>
      </c>
      <c r="G108" s="153" t="str">
        <f>VLOOKUP($F108,'Valores Base'!$B$8:$S$23,2)</f>
        <v>2 M</v>
      </c>
      <c r="H108" s="153">
        <f>VLOOKUP($F108,'Valores Base'!$B$8:$S$23,5)</f>
        <v>59</v>
      </c>
      <c r="I108" s="154">
        <f>VLOOKUP($F108,'Valores Base'!$B$8:$S$23,6)</f>
        <v>8</v>
      </c>
      <c r="J108" s="155">
        <f>VLOOKUP($F108,'Valores Base'!$B$8:$S$23,8)</f>
        <v>0</v>
      </c>
      <c r="K108" s="155">
        <f>VLOOKUP($F108,'Valores Base'!$B$8:$S$23,7)</f>
        <v>0</v>
      </c>
      <c r="L108" s="156">
        <f t="shared" si="0"/>
        <v>67</v>
      </c>
      <c r="M108" s="157">
        <f>VLOOKUP($F108,'Valores Base'!$B$8:$S$23,10)</f>
        <v>2</v>
      </c>
      <c r="N108" s="158">
        <f>VLOOKUP($F108,'Valores Base'!$B$8:$S$23,11)</f>
        <v>2</v>
      </c>
      <c r="O108" s="158">
        <f>VLOOKUP($F108,'Valores Base'!$B$8:$S$23,12)</f>
        <v>0</v>
      </c>
      <c r="P108" s="158">
        <f>VLOOKUP($F108,'Valores Base'!$B$8:$S$23,13)</f>
        <v>0</v>
      </c>
      <c r="Q108" s="157"/>
      <c r="R108" s="157">
        <f>VLOOKUP($F108,'Valores Base'!$B$8:$S$23,15)</f>
        <v>1</v>
      </c>
      <c r="S108" s="157">
        <f>VLOOKUP($F108,'Valores Base'!$B$8:$S$23,16)</f>
        <v>0</v>
      </c>
      <c r="T108" s="157">
        <f t="shared" si="14"/>
        <v>1</v>
      </c>
      <c r="U108" s="159"/>
      <c r="V108" s="152"/>
      <c r="W108" s="151"/>
      <c r="X108" s="151"/>
      <c r="Y108" s="151"/>
      <c r="Z108" s="151"/>
      <c r="AA108" s="160"/>
      <c r="AB108" s="161"/>
      <c r="AC108" s="161"/>
      <c r="AD108" s="161"/>
      <c r="AE108" s="162">
        <f t="shared" si="2"/>
        <v>0</v>
      </c>
      <c r="AF108" s="163">
        <f t="shared" si="3"/>
        <v>0</v>
      </c>
      <c r="AG108" s="164">
        <f>+'Valores Base'!$J$3*('T. Generadora'!E108-1)</f>
        <v>0.15</v>
      </c>
      <c r="AH108" s="165">
        <f t="shared" si="4"/>
        <v>417432.375</v>
      </c>
      <c r="AI108" s="166">
        <f>VLOOKUP($F108,'Valores Base'!$B$8:$S$23,4)</f>
        <v>42037.5</v>
      </c>
      <c r="AJ108" s="166">
        <f>AI108*(I108*'Valores Base'!$M$4)</f>
        <v>302670</v>
      </c>
      <c r="AK108" s="166">
        <f t="shared" si="5"/>
        <v>2480212.5</v>
      </c>
      <c r="AL108" s="166">
        <f>AI108*(K108*'Valores Base'!$N$4)</f>
        <v>0</v>
      </c>
      <c r="AM108" s="165">
        <f>J108*(AI108*'Valores Base'!$L$4)</f>
        <v>0</v>
      </c>
      <c r="AN108" s="167">
        <f>'Valores Base'!$O$4*'T. Generadora'!S108</f>
        <v>0</v>
      </c>
      <c r="AO108" s="168">
        <f t="shared" si="6"/>
        <v>3210000</v>
      </c>
      <c r="AP108" s="169">
        <f t="shared" si="7"/>
        <v>47910.447761194031</v>
      </c>
      <c r="AQ108" s="170"/>
      <c r="AR108" s="171">
        <f t="shared" si="8"/>
        <v>0</v>
      </c>
      <c r="AS108" s="172">
        <f t="shared" si="9"/>
        <v>0</v>
      </c>
      <c r="AT108" s="173">
        <f t="shared" si="10"/>
        <v>3210000</v>
      </c>
      <c r="AU108" s="174">
        <f t="shared" si="11"/>
        <v>47910.447761194031</v>
      </c>
      <c r="AV108" s="152" t="str">
        <f>+'Control Ventas'!D146</f>
        <v>X Vender</v>
      </c>
      <c r="AW108" s="175"/>
    </row>
    <row r="109" spans="1:49" ht="14.25" customHeight="1" x14ac:dyDescent="0.35">
      <c r="A109" s="148">
        <v>107</v>
      </c>
      <c r="B109" s="149">
        <v>1603</v>
      </c>
      <c r="C109" s="150">
        <v>1</v>
      </c>
      <c r="D109" s="151" t="s">
        <v>114</v>
      </c>
      <c r="E109" s="152">
        <v>16</v>
      </c>
      <c r="F109" s="151">
        <v>3</v>
      </c>
      <c r="G109" s="153" t="str">
        <f>VLOOKUP($F109,'Valores Base'!$B$8:$S$23,2)</f>
        <v>3 M</v>
      </c>
      <c r="H109" s="153">
        <f>VLOOKUP($F109,'Valores Base'!$B$8:$S$23,5)</f>
        <v>57</v>
      </c>
      <c r="I109" s="154">
        <f>VLOOKUP($F109,'Valores Base'!$B$8:$S$23,6)</f>
        <v>7</v>
      </c>
      <c r="J109" s="155">
        <f>VLOOKUP($F109,'Valores Base'!$B$8:$S$23,8)</f>
        <v>0</v>
      </c>
      <c r="K109" s="155">
        <f>VLOOKUP($F109,'Valores Base'!$B$8:$S$23,7)</f>
        <v>0</v>
      </c>
      <c r="L109" s="156">
        <f t="shared" si="0"/>
        <v>64</v>
      </c>
      <c r="M109" s="157">
        <f>VLOOKUP($F109,'Valores Base'!$B$8:$S$23,10)</f>
        <v>2</v>
      </c>
      <c r="N109" s="158">
        <f>VLOOKUP($F109,'Valores Base'!$B$8:$S$23,11)</f>
        <v>2</v>
      </c>
      <c r="O109" s="158">
        <f>VLOOKUP($F109,'Valores Base'!$B$8:$S$23,12)</f>
        <v>0</v>
      </c>
      <c r="P109" s="158">
        <f>VLOOKUP($F109,'Valores Base'!$B$8:$S$23,13)</f>
        <v>0</v>
      </c>
      <c r="Q109" s="157"/>
      <c r="R109" s="157">
        <f>VLOOKUP($F109,'Valores Base'!$B$8:$S$23,15)</f>
        <v>1</v>
      </c>
      <c r="S109" s="157">
        <f>VLOOKUP($F109,'Valores Base'!$B$8:$S$23,16)</f>
        <v>0</v>
      </c>
      <c r="T109" s="157">
        <f t="shared" si="14"/>
        <v>1</v>
      </c>
      <c r="U109" s="159"/>
      <c r="V109" s="152"/>
      <c r="W109" s="151"/>
      <c r="X109" s="151"/>
      <c r="Y109" s="151"/>
      <c r="Z109" s="151"/>
      <c r="AA109" s="160"/>
      <c r="AB109" s="161"/>
      <c r="AC109" s="161"/>
      <c r="AD109" s="161"/>
      <c r="AE109" s="162">
        <f t="shared" si="2"/>
        <v>0</v>
      </c>
      <c r="AF109" s="163">
        <f t="shared" si="3"/>
        <v>0</v>
      </c>
      <c r="AG109" s="164">
        <f>+'Valores Base'!$J$3*('T. Generadora'!E109-1)</f>
        <v>0.15</v>
      </c>
      <c r="AH109" s="165">
        <f t="shared" si="4"/>
        <v>403347.6</v>
      </c>
      <c r="AI109" s="166">
        <f>VLOOKUP($F109,'Valores Base'!$B$8:$S$23,4)</f>
        <v>42480</v>
      </c>
      <c r="AJ109" s="166">
        <f>AI109*(I109*'Valores Base'!$M$4)</f>
        <v>267624</v>
      </c>
      <c r="AK109" s="166">
        <f t="shared" si="5"/>
        <v>2421360</v>
      </c>
      <c r="AL109" s="166">
        <f>AI109*(K109*'Valores Base'!$N$4)</f>
        <v>0</v>
      </c>
      <c r="AM109" s="165">
        <f>J109*(AI109*'Valores Base'!$L$4)</f>
        <v>0</v>
      </c>
      <c r="AN109" s="167">
        <f>'Valores Base'!$O$4*'T. Generadora'!S109</f>
        <v>0</v>
      </c>
      <c r="AO109" s="168">
        <f t="shared" si="6"/>
        <v>3100000</v>
      </c>
      <c r="AP109" s="169">
        <f t="shared" si="7"/>
        <v>48437.5</v>
      </c>
      <c r="AQ109" s="170"/>
      <c r="AR109" s="171">
        <f t="shared" si="8"/>
        <v>0</v>
      </c>
      <c r="AS109" s="172">
        <f t="shared" si="9"/>
        <v>0</v>
      </c>
      <c r="AT109" s="173">
        <f t="shared" si="10"/>
        <v>3100000</v>
      </c>
      <c r="AU109" s="174">
        <f t="shared" si="11"/>
        <v>48437.5</v>
      </c>
      <c r="AV109" s="152" t="str">
        <f>+'Control Ventas'!D147</f>
        <v>X Vender</v>
      </c>
      <c r="AW109" s="175"/>
    </row>
    <row r="110" spans="1:49" ht="14.25" customHeight="1" x14ac:dyDescent="0.35">
      <c r="A110" s="148">
        <v>108</v>
      </c>
      <c r="B110" s="149">
        <v>1604</v>
      </c>
      <c r="C110" s="150">
        <v>1</v>
      </c>
      <c r="D110" s="151" t="s">
        <v>114</v>
      </c>
      <c r="E110" s="152">
        <v>16</v>
      </c>
      <c r="F110" s="151">
        <v>4</v>
      </c>
      <c r="G110" s="153" t="str">
        <f>VLOOKUP($F110,'Valores Base'!$B$8:$S$23,2)</f>
        <v>4 M</v>
      </c>
      <c r="H110" s="153">
        <f>VLOOKUP($F110,'Valores Base'!$B$8:$S$23,5)</f>
        <v>59</v>
      </c>
      <c r="I110" s="154">
        <f>VLOOKUP($F110,'Valores Base'!$B$8:$S$23,6)</f>
        <v>13</v>
      </c>
      <c r="J110" s="155">
        <f>VLOOKUP($F110,'Valores Base'!$B$8:$S$23,8)</f>
        <v>0</v>
      </c>
      <c r="K110" s="155">
        <f>VLOOKUP($F110,'Valores Base'!$B$8:$S$23,7)</f>
        <v>0</v>
      </c>
      <c r="L110" s="156">
        <f t="shared" si="0"/>
        <v>72</v>
      </c>
      <c r="M110" s="157">
        <f>VLOOKUP($F110,'Valores Base'!$B$8:$S$23,10)</f>
        <v>2</v>
      </c>
      <c r="N110" s="158">
        <f>VLOOKUP($F110,'Valores Base'!$B$8:$S$23,11)</f>
        <v>2</v>
      </c>
      <c r="O110" s="158">
        <f>VLOOKUP($F110,'Valores Base'!$B$8:$S$23,12)</f>
        <v>0</v>
      </c>
      <c r="P110" s="158">
        <f>VLOOKUP($F110,'Valores Base'!$B$8:$S$23,13)</f>
        <v>0</v>
      </c>
      <c r="Q110" s="157"/>
      <c r="R110" s="157">
        <f>VLOOKUP($F110,'Valores Base'!$B$8:$S$23,15)</f>
        <v>2</v>
      </c>
      <c r="S110" s="157">
        <f>VLOOKUP($F110,'Valores Base'!$B$8:$S$23,16)</f>
        <v>0</v>
      </c>
      <c r="T110" s="157">
        <f t="shared" si="14"/>
        <v>2</v>
      </c>
      <c r="U110" s="159"/>
      <c r="V110" s="152"/>
      <c r="W110" s="151"/>
      <c r="X110" s="151"/>
      <c r="Y110" s="151"/>
      <c r="Z110" s="151"/>
      <c r="AA110" s="160"/>
      <c r="AB110" s="161"/>
      <c r="AC110" s="161"/>
      <c r="AD110" s="161"/>
      <c r="AE110" s="162">
        <f t="shared" si="2"/>
        <v>0</v>
      </c>
      <c r="AF110" s="163">
        <f t="shared" si="3"/>
        <v>0</v>
      </c>
      <c r="AG110" s="164">
        <f>+'Valores Base'!$J$3*('T. Generadora'!E110-1)</f>
        <v>0.15</v>
      </c>
      <c r="AH110" s="165">
        <f t="shared" si="4"/>
        <v>436422.26250000001</v>
      </c>
      <c r="AI110" s="166">
        <f>VLOOKUP($F110,'Valores Base'!$B$8:$S$23,4)</f>
        <v>41152.5</v>
      </c>
      <c r="AJ110" s="166">
        <f>AI110*(I110*'Valores Base'!$M$4)</f>
        <v>481484.25000000006</v>
      </c>
      <c r="AK110" s="166">
        <f t="shared" si="5"/>
        <v>2427997.5</v>
      </c>
      <c r="AL110" s="166">
        <f>AI110*(K110*'Valores Base'!$N$4)</f>
        <v>0</v>
      </c>
      <c r="AM110" s="165">
        <f>J110*(AI110*'Valores Base'!$L$4)</f>
        <v>0</v>
      </c>
      <c r="AN110" s="167">
        <f>'Valores Base'!$O$4*'T. Generadora'!S110</f>
        <v>0</v>
      </c>
      <c r="AO110" s="168">
        <f t="shared" si="6"/>
        <v>3350000</v>
      </c>
      <c r="AP110" s="169">
        <f t="shared" si="7"/>
        <v>46527.777777777781</v>
      </c>
      <c r="AQ110" s="170"/>
      <c r="AR110" s="171">
        <f t="shared" si="8"/>
        <v>0</v>
      </c>
      <c r="AS110" s="172">
        <f t="shared" si="9"/>
        <v>0</v>
      </c>
      <c r="AT110" s="173">
        <f t="shared" si="10"/>
        <v>3350000</v>
      </c>
      <c r="AU110" s="174">
        <f t="shared" si="11"/>
        <v>46527.777777777781</v>
      </c>
      <c r="AV110" s="152" t="str">
        <f>+'Control Ventas'!D148</f>
        <v>X Vender</v>
      </c>
      <c r="AW110" s="175"/>
    </row>
    <row r="111" spans="1:49" ht="14.25" customHeight="1" x14ac:dyDescent="0.35">
      <c r="A111" s="148">
        <v>109</v>
      </c>
      <c r="B111" s="149">
        <v>1605</v>
      </c>
      <c r="C111" s="150">
        <v>1</v>
      </c>
      <c r="D111" s="151" t="s">
        <v>114</v>
      </c>
      <c r="E111" s="152">
        <v>16</v>
      </c>
      <c r="F111" s="151">
        <v>5</v>
      </c>
      <c r="G111" s="153" t="str">
        <f>VLOOKUP($F111,'Valores Base'!$B$8:$S$23,2)</f>
        <v>5 M</v>
      </c>
      <c r="H111" s="153">
        <f>VLOOKUP($F111,'Valores Base'!$B$8:$S$23,5)</f>
        <v>56</v>
      </c>
      <c r="I111" s="155">
        <f>VLOOKUP($F111,'Valores Base'!$B$8:$S$23,6)</f>
        <v>12</v>
      </c>
      <c r="J111" s="155">
        <f>VLOOKUP($F111,'Valores Base'!$B$8:$S$23,8)</f>
        <v>0</v>
      </c>
      <c r="K111" s="155">
        <f>VLOOKUP($F111,'Valores Base'!$B$8:$S$23,7)</f>
        <v>0</v>
      </c>
      <c r="L111" s="156">
        <f t="shared" si="0"/>
        <v>68</v>
      </c>
      <c r="M111" s="157">
        <f>VLOOKUP($F111,'Valores Base'!$B$8:$S$23,10)</f>
        <v>2</v>
      </c>
      <c r="N111" s="158">
        <f>VLOOKUP($F111,'Valores Base'!$B$8:$S$23,11)</f>
        <v>2</v>
      </c>
      <c r="O111" s="158">
        <f>VLOOKUP($F111,'Valores Base'!$B$8:$S$23,12)</f>
        <v>0</v>
      </c>
      <c r="P111" s="158">
        <f>VLOOKUP($F111,'Valores Base'!$B$8:$S$23,13)</f>
        <v>0</v>
      </c>
      <c r="Q111" s="157"/>
      <c r="R111" s="157">
        <f>VLOOKUP($F111,'Valores Base'!$B$8:$S$23,15)</f>
        <v>1</v>
      </c>
      <c r="S111" s="157">
        <f>VLOOKUP($F111,'Valores Base'!$B$8:$S$23,16)</f>
        <v>0</v>
      </c>
      <c r="T111" s="157">
        <f t="shared" si="14"/>
        <v>1</v>
      </c>
      <c r="U111" s="159"/>
      <c r="V111" s="152"/>
      <c r="W111" s="151"/>
      <c r="X111" s="151"/>
      <c r="Y111" s="151"/>
      <c r="Z111" s="151"/>
      <c r="AA111" s="160"/>
      <c r="AB111" s="161"/>
      <c r="AC111" s="161"/>
      <c r="AD111" s="161"/>
      <c r="AE111" s="162">
        <f t="shared" si="2"/>
        <v>0</v>
      </c>
      <c r="AF111" s="163">
        <f t="shared" si="3"/>
        <v>0</v>
      </c>
      <c r="AG111" s="164">
        <f>+'Valores Base'!$J$3*('T. Generadora'!E111-1)</f>
        <v>0.15</v>
      </c>
      <c r="AH111" s="165">
        <f t="shared" si="4"/>
        <v>421215.75</v>
      </c>
      <c r="AI111" s="166">
        <f>VLOOKUP($F111,'Valores Base'!$B$8:$S$23,4)</f>
        <v>42037.5</v>
      </c>
      <c r="AJ111" s="166">
        <f>AI111*(I111*'Valores Base'!$M$4)</f>
        <v>454005.00000000006</v>
      </c>
      <c r="AK111" s="166">
        <f t="shared" si="5"/>
        <v>2354100</v>
      </c>
      <c r="AL111" s="166">
        <f>AI111*(K111*'Valores Base'!$N$4)</f>
        <v>0</v>
      </c>
      <c r="AM111" s="165">
        <f>J111*(AI111*'Valores Base'!$L$4)</f>
        <v>0</v>
      </c>
      <c r="AN111" s="167">
        <f>'Valores Base'!$O$4*'T. Generadora'!S111</f>
        <v>0</v>
      </c>
      <c r="AO111" s="168">
        <f t="shared" si="6"/>
        <v>3230000</v>
      </c>
      <c r="AP111" s="169">
        <f t="shared" si="7"/>
        <v>47500</v>
      </c>
      <c r="AQ111" s="170"/>
      <c r="AR111" s="171">
        <f t="shared" si="8"/>
        <v>0</v>
      </c>
      <c r="AS111" s="172">
        <f t="shared" si="9"/>
        <v>0</v>
      </c>
      <c r="AT111" s="173">
        <f t="shared" si="10"/>
        <v>3230000</v>
      </c>
      <c r="AU111" s="174">
        <f t="shared" si="11"/>
        <v>47500</v>
      </c>
      <c r="AV111" s="152" t="str">
        <f>+'Control Ventas'!D149</f>
        <v>X Vender</v>
      </c>
      <c r="AW111" s="175"/>
    </row>
    <row r="112" spans="1:49" ht="14.25" customHeight="1" x14ac:dyDescent="0.35">
      <c r="A112" s="148">
        <v>110</v>
      </c>
      <c r="B112" s="149">
        <v>1606</v>
      </c>
      <c r="C112" s="150">
        <v>1</v>
      </c>
      <c r="D112" s="151" t="s">
        <v>114</v>
      </c>
      <c r="E112" s="152">
        <v>16</v>
      </c>
      <c r="F112" s="151">
        <v>6</v>
      </c>
      <c r="G112" s="153" t="str">
        <f>VLOOKUP($F112,'Valores Base'!$B$8:$S$23,2)</f>
        <v>6 M</v>
      </c>
      <c r="H112" s="153">
        <f>VLOOKUP($F112,'Valores Base'!$B$8:$S$23,5)</f>
        <v>52</v>
      </c>
      <c r="I112" s="155">
        <f>VLOOKUP($F112,'Valores Base'!$B$8:$S$23,6)</f>
        <v>7</v>
      </c>
      <c r="J112" s="155">
        <f>VLOOKUP($F112,'Valores Base'!$B$8:$S$23,8)</f>
        <v>0</v>
      </c>
      <c r="K112" s="155">
        <f>VLOOKUP($F112,'Valores Base'!$B$8:$S$23,7)</f>
        <v>0</v>
      </c>
      <c r="L112" s="156">
        <f t="shared" si="0"/>
        <v>59</v>
      </c>
      <c r="M112" s="157">
        <f>VLOOKUP($F112,'Valores Base'!$B$8:$S$23,10)</f>
        <v>2</v>
      </c>
      <c r="N112" s="158">
        <f>VLOOKUP($F112,'Valores Base'!$B$8:$S$23,11)</f>
        <v>2</v>
      </c>
      <c r="O112" s="158">
        <f>VLOOKUP($F112,'Valores Base'!$B$8:$S$23,12)</f>
        <v>0</v>
      </c>
      <c r="P112" s="158">
        <f>VLOOKUP($F112,'Valores Base'!$B$8:$S$23,13)</f>
        <v>0</v>
      </c>
      <c r="Q112" s="157"/>
      <c r="R112" s="157">
        <f>VLOOKUP($F112,'Valores Base'!$B$8:$S$23,15)</f>
        <v>1</v>
      </c>
      <c r="S112" s="157">
        <f>VLOOKUP($F112,'Valores Base'!$B$8:$S$23,16)</f>
        <v>0</v>
      </c>
      <c r="T112" s="157">
        <f t="shared" si="14"/>
        <v>1</v>
      </c>
      <c r="U112" s="159"/>
      <c r="V112" s="152"/>
      <c r="W112" s="151"/>
      <c r="X112" s="151"/>
      <c r="Y112" s="151"/>
      <c r="Z112" s="151"/>
      <c r="AA112" s="160"/>
      <c r="AB112" s="161"/>
      <c r="AC112" s="161"/>
      <c r="AD112" s="161"/>
      <c r="AE112" s="162">
        <f t="shared" si="2"/>
        <v>0</v>
      </c>
      <c r="AF112" s="163">
        <f t="shared" si="3"/>
        <v>0</v>
      </c>
      <c r="AG112" s="164">
        <f>+'Valores Base'!$J$3*('T. Generadora'!E112-1)</f>
        <v>0.15</v>
      </c>
      <c r="AH112" s="165">
        <f t="shared" si="4"/>
        <v>383096.58749999997</v>
      </c>
      <c r="AI112" s="166">
        <f>VLOOKUP($F112,'Valores Base'!$B$8:$S$23,4)</f>
        <v>43807.5</v>
      </c>
      <c r="AJ112" s="166">
        <f>AI112*(I112*'Valores Base'!$M$4)</f>
        <v>275987.25</v>
      </c>
      <c r="AK112" s="166">
        <f t="shared" si="5"/>
        <v>2277990</v>
      </c>
      <c r="AL112" s="166">
        <f>AI112*(K112*'Valores Base'!$N$4)</f>
        <v>0</v>
      </c>
      <c r="AM112" s="165">
        <f>J112*(AI112*'Valores Base'!$L$4)</f>
        <v>0</v>
      </c>
      <c r="AN112" s="167">
        <f>'Valores Base'!$O$4*'T. Generadora'!S112</f>
        <v>0</v>
      </c>
      <c r="AO112" s="168">
        <f t="shared" si="6"/>
        <v>2940000</v>
      </c>
      <c r="AP112" s="169">
        <f t="shared" si="7"/>
        <v>49830.508474576272</v>
      </c>
      <c r="AQ112" s="170"/>
      <c r="AR112" s="171">
        <f t="shared" si="8"/>
        <v>0</v>
      </c>
      <c r="AS112" s="172">
        <f t="shared" si="9"/>
        <v>0</v>
      </c>
      <c r="AT112" s="173">
        <f t="shared" si="10"/>
        <v>2940000</v>
      </c>
      <c r="AU112" s="174">
        <f t="shared" si="11"/>
        <v>49830.508474576272</v>
      </c>
      <c r="AV112" s="152" t="str">
        <f>+'Control Ventas'!D150</f>
        <v>X Vender</v>
      </c>
      <c r="AW112" s="175"/>
    </row>
    <row r="113" spans="1:49" ht="14.25" customHeight="1" x14ac:dyDescent="0.35">
      <c r="A113" s="148">
        <v>111</v>
      </c>
      <c r="B113" s="149">
        <v>1607</v>
      </c>
      <c r="C113" s="150">
        <v>1</v>
      </c>
      <c r="D113" s="151" t="s">
        <v>114</v>
      </c>
      <c r="E113" s="152">
        <v>16</v>
      </c>
      <c r="F113" s="151">
        <v>7</v>
      </c>
      <c r="G113" s="153" t="str">
        <f>VLOOKUP($F113,'Valores Base'!$B$8:$S$23,2)</f>
        <v>7 M</v>
      </c>
      <c r="H113" s="153">
        <f>VLOOKUP($F113,'Valores Base'!$B$8:$S$23,5)</f>
        <v>64</v>
      </c>
      <c r="I113" s="155">
        <f>VLOOKUP($F113,'Valores Base'!$B$8:$S$23,6)</f>
        <v>7</v>
      </c>
      <c r="J113" s="155">
        <f>VLOOKUP($F113,'Valores Base'!$B$8:$S$23,8)</f>
        <v>0</v>
      </c>
      <c r="K113" s="155">
        <f>VLOOKUP($F113,'Valores Base'!$B$8:$S$23,7)</f>
        <v>0</v>
      </c>
      <c r="L113" s="156">
        <f t="shared" si="0"/>
        <v>71</v>
      </c>
      <c r="M113" s="157">
        <f>VLOOKUP($F113,'Valores Base'!$B$8:$S$23,10)</f>
        <v>2</v>
      </c>
      <c r="N113" s="158">
        <f>VLOOKUP($F113,'Valores Base'!$B$8:$S$23,11)</f>
        <v>2</v>
      </c>
      <c r="O113" s="158">
        <f>VLOOKUP($F113,'Valores Base'!$B$8:$S$23,12)</f>
        <v>0</v>
      </c>
      <c r="P113" s="158">
        <f>VLOOKUP($F113,'Valores Base'!$B$8:$S$23,13)</f>
        <v>0</v>
      </c>
      <c r="Q113" s="157"/>
      <c r="R113" s="157">
        <f>VLOOKUP($F113,'Valores Base'!$B$8:$S$23,15)</f>
        <v>2</v>
      </c>
      <c r="S113" s="157">
        <f>VLOOKUP($F113,'Valores Base'!$B$8:$S$23,16)</f>
        <v>0</v>
      </c>
      <c r="T113" s="157">
        <f t="shared" si="14"/>
        <v>2</v>
      </c>
      <c r="U113" s="159"/>
      <c r="V113" s="152"/>
      <c r="W113" s="151"/>
      <c r="X113" s="151"/>
      <c r="Y113" s="151"/>
      <c r="Z113" s="151"/>
      <c r="AA113" s="160"/>
      <c r="AB113" s="161"/>
      <c r="AC113" s="161"/>
      <c r="AD113" s="161"/>
      <c r="AE113" s="162">
        <f t="shared" si="2"/>
        <v>0</v>
      </c>
      <c r="AF113" s="163">
        <f t="shared" si="3"/>
        <v>0</v>
      </c>
      <c r="AG113" s="164">
        <f>+'Valores Base'!$J$3*('T. Generadora'!E113-1)</f>
        <v>0.15</v>
      </c>
      <c r="AH113" s="165">
        <f t="shared" si="4"/>
        <v>433953.11249999999</v>
      </c>
      <c r="AI113" s="166">
        <f>VLOOKUP($F113,'Valores Base'!$B$8:$S$23,4)</f>
        <v>41152.5</v>
      </c>
      <c r="AJ113" s="166">
        <f>AI113*(I113*'Valores Base'!$M$4)</f>
        <v>259260.75</v>
      </c>
      <c r="AK113" s="166">
        <f t="shared" si="5"/>
        <v>2633760</v>
      </c>
      <c r="AL113" s="166">
        <f>AI113*(K113*'Valores Base'!$N$4)</f>
        <v>0</v>
      </c>
      <c r="AM113" s="165">
        <f>J113*(AI113*'Valores Base'!$L$4)</f>
        <v>0</v>
      </c>
      <c r="AN113" s="167">
        <f>'Valores Base'!$O$4*'T. Generadora'!S113</f>
        <v>0</v>
      </c>
      <c r="AO113" s="168">
        <f t="shared" si="6"/>
        <v>3330000</v>
      </c>
      <c r="AP113" s="169">
        <f t="shared" si="7"/>
        <v>46901.408450704228</v>
      </c>
      <c r="AQ113" s="170"/>
      <c r="AR113" s="171">
        <f t="shared" si="8"/>
        <v>0</v>
      </c>
      <c r="AS113" s="172">
        <f t="shared" si="9"/>
        <v>0</v>
      </c>
      <c r="AT113" s="173">
        <f t="shared" si="10"/>
        <v>3330000</v>
      </c>
      <c r="AU113" s="174">
        <f t="shared" si="11"/>
        <v>46901.408450704228</v>
      </c>
      <c r="AV113" s="152" t="str">
        <f>+'Control Ventas'!D151</f>
        <v>X Vender</v>
      </c>
      <c r="AW113" s="175"/>
    </row>
    <row r="114" spans="1:49" ht="14.25" customHeight="1" x14ac:dyDescent="0.35">
      <c r="A114" s="148">
        <v>112</v>
      </c>
      <c r="B114" s="149">
        <v>1608</v>
      </c>
      <c r="C114" s="150">
        <v>1</v>
      </c>
      <c r="D114" s="151" t="s">
        <v>114</v>
      </c>
      <c r="E114" s="152">
        <v>16</v>
      </c>
      <c r="F114" s="151">
        <v>8</v>
      </c>
      <c r="G114" s="153" t="str">
        <f>VLOOKUP($F114,'Valores Base'!$B$8:$S$23,2)</f>
        <v>8 M</v>
      </c>
      <c r="H114" s="153">
        <f>VLOOKUP($F114,'Valores Base'!$B$8:$S$23,5)</f>
        <v>34</v>
      </c>
      <c r="I114" s="155">
        <f>VLOOKUP($F114,'Valores Base'!$B$8:$S$23,6)</f>
        <v>3</v>
      </c>
      <c r="J114" s="155">
        <f>VLOOKUP($F114,'Valores Base'!$B$8:$S$23,8)</f>
        <v>0</v>
      </c>
      <c r="K114" s="155">
        <f>VLOOKUP($F114,'Valores Base'!$B$8:$S$23,7)</f>
        <v>0</v>
      </c>
      <c r="L114" s="156">
        <f t="shared" si="0"/>
        <v>37</v>
      </c>
      <c r="M114" s="157">
        <f>VLOOKUP($F114,'Valores Base'!$B$8:$S$23,10)</f>
        <v>1</v>
      </c>
      <c r="N114" s="158">
        <f>VLOOKUP($F114,'Valores Base'!$B$8:$S$23,11)</f>
        <v>1</v>
      </c>
      <c r="O114" s="158">
        <f>VLOOKUP($F114,'Valores Base'!$B$8:$S$23,12)</f>
        <v>0</v>
      </c>
      <c r="P114" s="158">
        <f>VLOOKUP($F114,'Valores Base'!$B$8:$S$23,13)</f>
        <v>0</v>
      </c>
      <c r="Q114" s="157"/>
      <c r="R114" s="157">
        <f>VLOOKUP($F114,'Valores Base'!$B$8:$S$23,15)</f>
        <v>1</v>
      </c>
      <c r="S114" s="157">
        <f>VLOOKUP($F114,'Valores Base'!$B$8:$S$23,16)</f>
        <v>0</v>
      </c>
      <c r="T114" s="157">
        <f t="shared" si="14"/>
        <v>1</v>
      </c>
      <c r="U114" s="159"/>
      <c r="V114" s="152"/>
      <c r="W114" s="151"/>
      <c r="X114" s="151"/>
      <c r="Y114" s="151"/>
      <c r="Z114" s="151"/>
      <c r="AA114" s="160"/>
      <c r="AB114" s="161"/>
      <c r="AC114" s="161"/>
      <c r="AD114" s="161"/>
      <c r="AE114" s="162">
        <f t="shared" si="2"/>
        <v>0</v>
      </c>
      <c r="AF114" s="163">
        <f t="shared" si="3"/>
        <v>0</v>
      </c>
      <c r="AG114" s="164">
        <f>+'Valores Base'!$J$3*('T. Generadora'!E114-1)</f>
        <v>0.15</v>
      </c>
      <c r="AH114" s="165">
        <f t="shared" si="4"/>
        <v>260647.98749999999</v>
      </c>
      <c r="AI114" s="166">
        <f>VLOOKUP($F114,'Valores Base'!$B$8:$S$23,4)</f>
        <v>47347.5</v>
      </c>
      <c r="AJ114" s="166">
        <f>AI114*(I114*'Valores Base'!$M$4)</f>
        <v>127838.25000000001</v>
      </c>
      <c r="AK114" s="166">
        <f t="shared" si="5"/>
        <v>1609815</v>
      </c>
      <c r="AL114" s="166">
        <f>AI114*(K114*'Valores Base'!$N$4)</f>
        <v>0</v>
      </c>
      <c r="AM114" s="165">
        <f>J114*(AI114*'Valores Base'!$L$4)</f>
        <v>0</v>
      </c>
      <c r="AN114" s="167">
        <f>'Valores Base'!$O$4*'T. Generadora'!S114</f>
        <v>0</v>
      </c>
      <c r="AO114" s="168">
        <f t="shared" si="6"/>
        <v>2000000</v>
      </c>
      <c r="AP114" s="169">
        <f t="shared" si="7"/>
        <v>54054.054054054053</v>
      </c>
      <c r="AQ114" s="170"/>
      <c r="AR114" s="171">
        <f t="shared" si="8"/>
        <v>0</v>
      </c>
      <c r="AS114" s="172">
        <f t="shared" si="9"/>
        <v>0</v>
      </c>
      <c r="AT114" s="173">
        <f t="shared" si="10"/>
        <v>2000000</v>
      </c>
      <c r="AU114" s="174">
        <f t="shared" si="11"/>
        <v>54054.054054054053</v>
      </c>
      <c r="AV114" s="152" t="str">
        <f>+'Control Ventas'!D152</f>
        <v>X Vender</v>
      </c>
      <c r="AW114" s="175"/>
    </row>
    <row r="115" spans="1:49" ht="14.25" customHeight="1" x14ac:dyDescent="0.35">
      <c r="A115" s="148">
        <v>113</v>
      </c>
      <c r="B115" s="149" t="s">
        <v>115</v>
      </c>
      <c r="C115" s="150">
        <v>1</v>
      </c>
      <c r="D115" s="151" t="s">
        <v>116</v>
      </c>
      <c r="E115" s="152">
        <v>2</v>
      </c>
      <c r="F115" s="151">
        <v>12</v>
      </c>
      <c r="G115" s="153" t="str">
        <f>VLOOKUP($F115,'Valores Base'!$B$8:$S$23,2)</f>
        <v>1 H</v>
      </c>
      <c r="H115" s="153">
        <f>VLOOKUP($F115,'Valores Base'!$B$8:$S$23,5)</f>
        <v>42</v>
      </c>
      <c r="I115" s="155">
        <f>VLOOKUP($F115,'Valores Base'!$B$8:$S$23,6)</f>
        <v>10</v>
      </c>
      <c r="J115" s="155">
        <f>VLOOKUP($F115,'Valores Base'!$B$8:$S$23,8)</f>
        <v>0</v>
      </c>
      <c r="K115" s="155">
        <f>VLOOKUP($F115,'Valores Base'!$B$8:$S$23,7)</f>
        <v>0</v>
      </c>
      <c r="L115" s="156">
        <f t="shared" si="0"/>
        <v>52</v>
      </c>
      <c r="M115" s="157">
        <f>VLOOKUP($F115,'Valores Base'!$B$8:$S$23,10)</f>
        <v>1</v>
      </c>
      <c r="N115" s="158">
        <f>VLOOKUP($F115,'Valores Base'!$B$8:$S$23,11)</f>
        <v>1</v>
      </c>
      <c r="O115" s="158">
        <f>VLOOKUP($F115,'Valores Base'!$B$8:$S$23,12)</f>
        <v>0</v>
      </c>
      <c r="P115" s="158">
        <f>VLOOKUP($F115,'Valores Base'!$B$8:$S$23,13)</f>
        <v>0</v>
      </c>
      <c r="Q115" s="157"/>
      <c r="R115" s="157">
        <f>VLOOKUP($F115,'Valores Base'!$B$8:$S$23,15)</f>
        <v>1</v>
      </c>
      <c r="S115" s="157">
        <f>VLOOKUP($F115,'Valores Base'!$B$8:$S$23,16)</f>
        <v>0</v>
      </c>
      <c r="T115" s="157">
        <f t="shared" si="14"/>
        <v>1</v>
      </c>
      <c r="U115" s="159"/>
      <c r="V115" s="152"/>
      <c r="W115" s="151"/>
      <c r="X115" s="151"/>
      <c r="Y115" s="151"/>
      <c r="Z115" s="151"/>
      <c r="AA115" s="160"/>
      <c r="AB115" s="161"/>
      <c r="AC115" s="161"/>
      <c r="AD115" s="161"/>
      <c r="AE115" s="162">
        <f t="shared" si="2"/>
        <v>0</v>
      </c>
      <c r="AF115" s="163">
        <f t="shared" si="3"/>
        <v>0</v>
      </c>
      <c r="AG115" s="164">
        <f>+'Valores Base'!$J$3*('T. Generadora'!E115)</f>
        <v>0.02</v>
      </c>
      <c r="AH115" s="165">
        <f t="shared" si="4"/>
        <v>46037.700000000004</v>
      </c>
      <c r="AI115" s="166">
        <f>VLOOKUP($F115,'Valores Base'!$B$8:$S$23,4)</f>
        <v>45135</v>
      </c>
      <c r="AJ115" s="166">
        <f>AI115*(I115*'Valores Base'!$M$4)</f>
        <v>406215</v>
      </c>
      <c r="AK115" s="166">
        <f t="shared" si="5"/>
        <v>1895670</v>
      </c>
      <c r="AL115" s="166">
        <f>AI115*(K115*'Valores Base'!$N$4)</f>
        <v>0</v>
      </c>
      <c r="AM115" s="165">
        <f>J115*(AI115*'Valores Base'!$L$4)</f>
        <v>0</v>
      </c>
      <c r="AN115" s="167">
        <f>'Valores Base'!$O$4*'T. Generadora'!S115</f>
        <v>0</v>
      </c>
      <c r="AO115" s="168">
        <f t="shared" si="6"/>
        <v>2350000</v>
      </c>
      <c r="AP115" s="169">
        <f t="shared" si="7"/>
        <v>45192.307692307695</v>
      </c>
      <c r="AQ115" s="170"/>
      <c r="AR115" s="171">
        <f t="shared" si="8"/>
        <v>0</v>
      </c>
      <c r="AS115" s="172">
        <f t="shared" si="9"/>
        <v>0</v>
      </c>
      <c r="AT115" s="173">
        <f t="shared" si="10"/>
        <v>2350000</v>
      </c>
      <c r="AU115" s="174">
        <f t="shared" si="11"/>
        <v>45192.307692307695</v>
      </c>
      <c r="AV115" s="152" t="str">
        <f>+'Control Ventas'!D156</f>
        <v>X Vender</v>
      </c>
      <c r="AW115" s="175"/>
    </row>
    <row r="116" spans="1:49" ht="14.25" customHeight="1" x14ac:dyDescent="0.35">
      <c r="A116" s="148">
        <v>114</v>
      </c>
      <c r="B116" s="149" t="s">
        <v>117</v>
      </c>
      <c r="C116" s="150">
        <v>1</v>
      </c>
      <c r="D116" s="151" t="s">
        <v>116</v>
      </c>
      <c r="E116" s="152">
        <v>2</v>
      </c>
      <c r="F116" s="151">
        <v>13</v>
      </c>
      <c r="G116" s="153" t="str">
        <f>VLOOKUP($F116,'Valores Base'!$B$8:$S$23,2)</f>
        <v>2 H</v>
      </c>
      <c r="H116" s="153">
        <f>VLOOKUP($F116,'Valores Base'!$B$8:$S$23,5)</f>
        <v>36</v>
      </c>
      <c r="I116" s="155">
        <f>VLOOKUP($F116,'Valores Base'!$B$8:$S$23,6)</f>
        <v>4</v>
      </c>
      <c r="J116" s="155">
        <f>VLOOKUP($F116,'Valores Base'!$B$8:$S$23,8)</f>
        <v>0</v>
      </c>
      <c r="K116" s="155">
        <f>VLOOKUP($F116,'Valores Base'!$B$8:$S$23,7)</f>
        <v>0</v>
      </c>
      <c r="L116" s="156">
        <f t="shared" si="0"/>
        <v>40</v>
      </c>
      <c r="M116" s="157">
        <f>VLOOKUP($F116,'Valores Base'!$B$8:$S$23,10)</f>
        <v>1</v>
      </c>
      <c r="N116" s="158">
        <f>VLOOKUP($F116,'Valores Base'!$B$8:$S$23,11)</f>
        <v>1</v>
      </c>
      <c r="O116" s="158">
        <f>VLOOKUP($F116,'Valores Base'!$B$8:$S$23,12)</f>
        <v>0</v>
      </c>
      <c r="P116" s="158">
        <f>VLOOKUP($F116,'Valores Base'!$B$8:$S$23,13)</f>
        <v>0</v>
      </c>
      <c r="Q116" s="157"/>
      <c r="R116" s="157">
        <f>VLOOKUP($F116,'Valores Base'!$B$8:$S$23,15)</f>
        <v>1</v>
      </c>
      <c r="S116" s="157">
        <f>VLOOKUP($F116,'Valores Base'!$B$8:$S$23,16)</f>
        <v>0</v>
      </c>
      <c r="T116" s="157">
        <f t="shared" si="14"/>
        <v>1</v>
      </c>
      <c r="U116" s="159"/>
      <c r="V116" s="152"/>
      <c r="W116" s="151"/>
      <c r="X116" s="151"/>
      <c r="Y116" s="151"/>
      <c r="Z116" s="151"/>
      <c r="AA116" s="160"/>
      <c r="AB116" s="161"/>
      <c r="AC116" s="161"/>
      <c r="AD116" s="161"/>
      <c r="AE116" s="162">
        <f t="shared" si="2"/>
        <v>0</v>
      </c>
      <c r="AF116" s="163">
        <f t="shared" si="3"/>
        <v>0</v>
      </c>
      <c r="AG116" s="164">
        <f>+'Valores Base'!$J$3*('T. Generadora'!E116)</f>
        <v>0.02</v>
      </c>
      <c r="AH116" s="165">
        <f t="shared" si="4"/>
        <v>37148.76</v>
      </c>
      <c r="AI116" s="166">
        <f>VLOOKUP($F116,'Valores Base'!$B$8:$S$23,4)</f>
        <v>46905</v>
      </c>
      <c r="AJ116" s="166">
        <f>AI116*(I116*'Valores Base'!$M$4)</f>
        <v>168858</v>
      </c>
      <c r="AK116" s="166">
        <f t="shared" si="5"/>
        <v>1688580</v>
      </c>
      <c r="AL116" s="166">
        <f>AI116*(K116*'Valores Base'!$N$4)</f>
        <v>0</v>
      </c>
      <c r="AM116" s="165">
        <f>J116*(AI116*'Valores Base'!$L$4)</f>
        <v>0</v>
      </c>
      <c r="AN116" s="167">
        <f>'Valores Base'!$O$4*'T. Generadora'!S116</f>
        <v>0</v>
      </c>
      <c r="AO116" s="168">
        <f t="shared" si="6"/>
        <v>1900000</v>
      </c>
      <c r="AP116" s="169">
        <f t="shared" si="7"/>
        <v>47500</v>
      </c>
      <c r="AQ116" s="170"/>
      <c r="AR116" s="171">
        <f t="shared" si="8"/>
        <v>0</v>
      </c>
      <c r="AS116" s="172">
        <f t="shared" si="9"/>
        <v>0</v>
      </c>
      <c r="AT116" s="173">
        <f t="shared" si="10"/>
        <v>1900000</v>
      </c>
      <c r="AU116" s="174">
        <f t="shared" si="11"/>
        <v>47500</v>
      </c>
      <c r="AV116" s="152" t="str">
        <f>+'Control Ventas'!D157</f>
        <v>X Vender</v>
      </c>
      <c r="AW116" s="175"/>
    </row>
    <row r="117" spans="1:49" ht="14.25" customHeight="1" x14ac:dyDescent="0.35">
      <c r="A117" s="148">
        <v>115</v>
      </c>
      <c r="B117" s="149" t="s">
        <v>118</v>
      </c>
      <c r="C117" s="150">
        <v>1</v>
      </c>
      <c r="D117" s="151" t="s">
        <v>116</v>
      </c>
      <c r="E117" s="152">
        <v>2</v>
      </c>
      <c r="F117" s="151">
        <v>14</v>
      </c>
      <c r="G117" s="153" t="str">
        <f>VLOOKUP($F117,'Valores Base'!$B$8:$S$23,2)</f>
        <v>3 H</v>
      </c>
      <c r="H117" s="153">
        <f>VLOOKUP($F117,'Valores Base'!$B$8:$S$23,5)</f>
        <v>61</v>
      </c>
      <c r="I117" s="155">
        <f>VLOOKUP($F117,'Valores Base'!$B$8:$S$23,6)</f>
        <v>8</v>
      </c>
      <c r="J117" s="155">
        <f>VLOOKUP($F117,'Valores Base'!$B$8:$S$23,8)</f>
        <v>0</v>
      </c>
      <c r="K117" s="155">
        <f>VLOOKUP($F117,'Valores Base'!$B$8:$S$23,7)</f>
        <v>0</v>
      </c>
      <c r="L117" s="156">
        <f t="shared" si="0"/>
        <v>69</v>
      </c>
      <c r="M117" s="157">
        <f>VLOOKUP($F117,'Valores Base'!$B$8:$S$23,10)</f>
        <v>2</v>
      </c>
      <c r="N117" s="158">
        <f>VLOOKUP($F117,'Valores Base'!$B$8:$S$23,11)</f>
        <v>2</v>
      </c>
      <c r="O117" s="158">
        <f>VLOOKUP($F117,'Valores Base'!$B$8:$S$23,12)</f>
        <v>0</v>
      </c>
      <c r="P117" s="158">
        <f>VLOOKUP($F117,'Valores Base'!$B$8:$S$23,13)</f>
        <v>0</v>
      </c>
      <c r="Q117" s="157"/>
      <c r="R117" s="157">
        <f>VLOOKUP($F117,'Valores Base'!$B$8:$S$23,15)</f>
        <v>1</v>
      </c>
      <c r="S117" s="157">
        <f>VLOOKUP($F117,'Valores Base'!$B$8:$S$23,16)</f>
        <v>0</v>
      </c>
      <c r="T117" s="157">
        <f t="shared" si="14"/>
        <v>1</v>
      </c>
      <c r="U117" s="159"/>
      <c r="V117" s="152"/>
      <c r="W117" s="151"/>
      <c r="X117" s="151"/>
      <c r="Y117" s="151"/>
      <c r="Z117" s="151"/>
      <c r="AA117" s="160"/>
      <c r="AB117" s="161"/>
      <c r="AC117" s="161"/>
      <c r="AD117" s="161"/>
      <c r="AE117" s="162">
        <f t="shared" si="2"/>
        <v>0</v>
      </c>
      <c r="AF117" s="163">
        <f t="shared" si="3"/>
        <v>0</v>
      </c>
      <c r="AG117" s="164">
        <f>+'Valores Base'!$J$3*('T. Generadora'!E117)</f>
        <v>0.02</v>
      </c>
      <c r="AH117" s="165">
        <f t="shared" si="4"/>
        <v>56735.58</v>
      </c>
      <c r="AI117" s="166">
        <f>VLOOKUP($F117,'Valores Base'!$B$8:$S$23,4)</f>
        <v>41595</v>
      </c>
      <c r="AJ117" s="166">
        <f>AI117*(I117*'Valores Base'!$M$4)</f>
        <v>299484</v>
      </c>
      <c r="AK117" s="166">
        <f t="shared" si="5"/>
        <v>2537295</v>
      </c>
      <c r="AL117" s="166">
        <f>AI117*(K117*'Valores Base'!$N$4)</f>
        <v>0</v>
      </c>
      <c r="AM117" s="165">
        <f>J117*(AI117*'Valores Base'!$L$4)</f>
        <v>0</v>
      </c>
      <c r="AN117" s="167">
        <f>'Valores Base'!$O$4*'T. Generadora'!S117</f>
        <v>0</v>
      </c>
      <c r="AO117" s="168">
        <f t="shared" si="6"/>
        <v>2900000</v>
      </c>
      <c r="AP117" s="169">
        <f t="shared" si="7"/>
        <v>42028.985507246376</v>
      </c>
      <c r="AQ117" s="170"/>
      <c r="AR117" s="171">
        <f t="shared" si="8"/>
        <v>0</v>
      </c>
      <c r="AS117" s="172">
        <f t="shared" si="9"/>
        <v>0</v>
      </c>
      <c r="AT117" s="173">
        <f t="shared" si="10"/>
        <v>2900000</v>
      </c>
      <c r="AU117" s="174">
        <f t="shared" si="11"/>
        <v>42028.985507246376</v>
      </c>
      <c r="AV117" s="152" t="str">
        <f>+'Control Ventas'!D158</f>
        <v>X Vender</v>
      </c>
      <c r="AW117" s="175"/>
    </row>
    <row r="118" spans="1:49" ht="14.25" customHeight="1" x14ac:dyDescent="0.35">
      <c r="A118" s="148">
        <v>116</v>
      </c>
      <c r="B118" s="149" t="s">
        <v>119</v>
      </c>
      <c r="C118" s="150">
        <v>1</v>
      </c>
      <c r="D118" s="151" t="s">
        <v>116</v>
      </c>
      <c r="E118" s="152">
        <v>2</v>
      </c>
      <c r="F118" s="151">
        <v>15</v>
      </c>
      <c r="G118" s="153" t="str">
        <f>VLOOKUP($F118,'Valores Base'!$B$8:$S$23,2)</f>
        <v>4 H</v>
      </c>
      <c r="H118" s="153">
        <f>VLOOKUP($F118,'Valores Base'!$B$8:$S$23,5)</f>
        <v>36</v>
      </c>
      <c r="I118" s="155">
        <f>VLOOKUP($F118,'Valores Base'!$B$8:$S$23,6)</f>
        <v>7</v>
      </c>
      <c r="J118" s="155">
        <f>VLOOKUP($F118,'Valores Base'!$B$8:$S$23,8)</f>
        <v>0</v>
      </c>
      <c r="K118" s="155">
        <f>VLOOKUP($F118,'Valores Base'!$B$8:$S$23,7)</f>
        <v>0</v>
      </c>
      <c r="L118" s="156">
        <f t="shared" si="0"/>
        <v>43</v>
      </c>
      <c r="M118" s="157">
        <f>VLOOKUP($F118,'Valores Base'!$B$8:$S$23,10)</f>
        <v>1</v>
      </c>
      <c r="N118" s="158">
        <f>VLOOKUP($F118,'Valores Base'!$B$8:$S$23,11)</f>
        <v>1</v>
      </c>
      <c r="O118" s="158">
        <f>VLOOKUP($F118,'Valores Base'!$B$8:$S$23,12)</f>
        <v>0</v>
      </c>
      <c r="P118" s="158">
        <f>VLOOKUP($F118,'Valores Base'!$B$8:$S$23,13)</f>
        <v>0</v>
      </c>
      <c r="Q118" s="157"/>
      <c r="R118" s="157">
        <f>VLOOKUP($F118,'Valores Base'!$B$8:$S$23,15)</f>
        <v>1</v>
      </c>
      <c r="S118" s="157">
        <f>VLOOKUP($F118,'Valores Base'!$B$8:$S$23,16)</f>
        <v>0</v>
      </c>
      <c r="T118" s="157">
        <f t="shared" si="14"/>
        <v>1</v>
      </c>
      <c r="U118" s="159"/>
      <c r="V118" s="152"/>
      <c r="W118" s="151"/>
      <c r="X118" s="151"/>
      <c r="Y118" s="151"/>
      <c r="Z118" s="151"/>
      <c r="AA118" s="160"/>
      <c r="AB118" s="161"/>
      <c r="AC118" s="161"/>
      <c r="AD118" s="161"/>
      <c r="AE118" s="162">
        <f t="shared" si="2"/>
        <v>0</v>
      </c>
      <c r="AF118" s="163">
        <f t="shared" si="3"/>
        <v>0</v>
      </c>
      <c r="AG118" s="164">
        <f>+'Valores Base'!$J$3*('T. Generadora'!E118)</f>
        <v>0.02</v>
      </c>
      <c r="AH118" s="165">
        <f t="shared" si="4"/>
        <v>39307.275000000001</v>
      </c>
      <c r="AI118" s="166">
        <f>VLOOKUP($F118,'Valores Base'!$B$8:$S$23,4)</f>
        <v>46462.5</v>
      </c>
      <c r="AJ118" s="166">
        <f>AI118*(I118*'Valores Base'!$M$4)</f>
        <v>292713.75</v>
      </c>
      <c r="AK118" s="166">
        <f t="shared" si="5"/>
        <v>1672650</v>
      </c>
      <c r="AL118" s="166">
        <f>AI118*(K118*'Valores Base'!$N$4)</f>
        <v>0</v>
      </c>
      <c r="AM118" s="165">
        <f>J118*(AI118*'Valores Base'!$L$4)</f>
        <v>0</v>
      </c>
      <c r="AN118" s="167">
        <f>'Valores Base'!$O$4*'T. Generadora'!S118</f>
        <v>0</v>
      </c>
      <c r="AO118" s="168">
        <f t="shared" si="6"/>
        <v>2010000</v>
      </c>
      <c r="AP118" s="169">
        <f t="shared" si="7"/>
        <v>46744.186046511626</v>
      </c>
      <c r="AQ118" s="170"/>
      <c r="AR118" s="171">
        <f t="shared" si="8"/>
        <v>0</v>
      </c>
      <c r="AS118" s="172">
        <f t="shared" si="9"/>
        <v>0</v>
      </c>
      <c r="AT118" s="173">
        <f t="shared" si="10"/>
        <v>2010000</v>
      </c>
      <c r="AU118" s="174">
        <f t="shared" si="11"/>
        <v>46744.186046511626</v>
      </c>
      <c r="AV118" s="152" t="str">
        <f>+'Control Ventas'!D159</f>
        <v>X Vender</v>
      </c>
      <c r="AW118" s="175"/>
    </row>
    <row r="119" spans="1:49" ht="14.25" customHeight="1" x14ac:dyDescent="0.35">
      <c r="A119" s="148">
        <v>117</v>
      </c>
      <c r="B119" s="149">
        <v>301</v>
      </c>
      <c r="C119" s="150">
        <v>1</v>
      </c>
      <c r="D119" s="151" t="s">
        <v>116</v>
      </c>
      <c r="E119" s="152">
        <v>3</v>
      </c>
      <c r="F119" s="151">
        <v>12</v>
      </c>
      <c r="G119" s="153" t="str">
        <f>VLOOKUP($F119,'Valores Base'!$B$8:$S$23,2)</f>
        <v>1 H</v>
      </c>
      <c r="H119" s="153">
        <f>VLOOKUP($F119,'Valores Base'!$B$8:$S$23,5)</f>
        <v>42</v>
      </c>
      <c r="I119" s="155">
        <f>VLOOKUP($F119,'Valores Base'!$B$8:$S$23,6)</f>
        <v>10</v>
      </c>
      <c r="J119" s="155">
        <f>VLOOKUP($F119,'Valores Base'!$B$8:$S$23,8)</f>
        <v>0</v>
      </c>
      <c r="K119" s="155">
        <f>VLOOKUP($F119,'Valores Base'!$B$8:$S$23,7)</f>
        <v>0</v>
      </c>
      <c r="L119" s="156">
        <f t="shared" si="0"/>
        <v>52</v>
      </c>
      <c r="M119" s="157">
        <f>VLOOKUP($F119,'Valores Base'!$B$8:$S$23,10)</f>
        <v>1</v>
      </c>
      <c r="N119" s="158">
        <f>VLOOKUP($F119,'Valores Base'!$B$8:$S$23,11)</f>
        <v>1</v>
      </c>
      <c r="O119" s="158">
        <f>VLOOKUP($F119,'Valores Base'!$B$8:$S$23,12)</f>
        <v>0</v>
      </c>
      <c r="P119" s="158">
        <f>VLOOKUP($F119,'Valores Base'!$B$8:$S$23,13)</f>
        <v>0</v>
      </c>
      <c r="Q119" s="157"/>
      <c r="R119" s="157">
        <f>VLOOKUP($F119,'Valores Base'!$B$8:$S$23,15)</f>
        <v>1</v>
      </c>
      <c r="S119" s="157">
        <f>VLOOKUP($F119,'Valores Base'!$B$8:$S$23,16)</f>
        <v>0</v>
      </c>
      <c r="T119" s="157">
        <f t="shared" si="14"/>
        <v>1</v>
      </c>
      <c r="U119" s="159"/>
      <c r="V119" s="152"/>
      <c r="W119" s="151"/>
      <c r="X119" s="151"/>
      <c r="Y119" s="151"/>
      <c r="Z119" s="151"/>
      <c r="AA119" s="160"/>
      <c r="AB119" s="161"/>
      <c r="AC119" s="161"/>
      <c r="AD119" s="161"/>
      <c r="AE119" s="162">
        <f t="shared" si="2"/>
        <v>0</v>
      </c>
      <c r="AF119" s="163">
        <f t="shared" si="3"/>
        <v>0</v>
      </c>
      <c r="AG119" s="164">
        <f>+'Valores Base'!$J$3*('T. Generadora'!E119)</f>
        <v>0.03</v>
      </c>
      <c r="AH119" s="165">
        <f t="shared" si="4"/>
        <v>69056.55</v>
      </c>
      <c r="AI119" s="166">
        <f>VLOOKUP($F119,'Valores Base'!$B$8:$S$23,4)</f>
        <v>45135</v>
      </c>
      <c r="AJ119" s="166">
        <f>AI119*(I119*'Valores Base'!$M$4)</f>
        <v>406215</v>
      </c>
      <c r="AK119" s="166">
        <f t="shared" si="5"/>
        <v>1895670</v>
      </c>
      <c r="AL119" s="166">
        <f>AI119*(K119*'Valores Base'!$N$4)</f>
        <v>0</v>
      </c>
      <c r="AM119" s="165">
        <f>J119*(AI119*'Valores Base'!$L$4)</f>
        <v>0</v>
      </c>
      <c r="AN119" s="167">
        <f>'Valores Base'!$O$4*'T. Generadora'!S119</f>
        <v>0</v>
      </c>
      <c r="AO119" s="168">
        <f t="shared" si="6"/>
        <v>2380000</v>
      </c>
      <c r="AP119" s="169">
        <f t="shared" si="7"/>
        <v>45769.230769230766</v>
      </c>
      <c r="AQ119" s="170"/>
      <c r="AR119" s="171">
        <f t="shared" si="8"/>
        <v>0</v>
      </c>
      <c r="AS119" s="172">
        <f t="shared" si="9"/>
        <v>0</v>
      </c>
      <c r="AT119" s="173">
        <f t="shared" si="10"/>
        <v>2380000</v>
      </c>
      <c r="AU119" s="174">
        <f t="shared" si="11"/>
        <v>45769.230769230766</v>
      </c>
      <c r="AV119" s="152" t="str">
        <f>+'Control Ventas'!D162</f>
        <v>X Vender</v>
      </c>
      <c r="AW119" s="175"/>
    </row>
    <row r="120" spans="1:49" ht="14.25" customHeight="1" x14ac:dyDescent="0.35">
      <c r="A120" s="148">
        <v>118</v>
      </c>
      <c r="B120" s="149">
        <v>302</v>
      </c>
      <c r="C120" s="150">
        <v>1</v>
      </c>
      <c r="D120" s="151" t="s">
        <v>116</v>
      </c>
      <c r="E120" s="152">
        <v>3</v>
      </c>
      <c r="F120" s="151">
        <v>13</v>
      </c>
      <c r="G120" s="153" t="str">
        <f>VLOOKUP($F120,'Valores Base'!$B$8:$S$23,2)</f>
        <v>2 H</v>
      </c>
      <c r="H120" s="153">
        <f>VLOOKUP($F120,'Valores Base'!$B$8:$S$23,5)</f>
        <v>36</v>
      </c>
      <c r="I120" s="155">
        <f>VLOOKUP($F120,'Valores Base'!$B$8:$S$23,6)</f>
        <v>4</v>
      </c>
      <c r="J120" s="155">
        <f>VLOOKUP($F120,'Valores Base'!$B$8:$S$23,8)</f>
        <v>0</v>
      </c>
      <c r="K120" s="155">
        <f>VLOOKUP($F120,'Valores Base'!$B$8:$S$23,7)</f>
        <v>0</v>
      </c>
      <c r="L120" s="156">
        <f t="shared" si="0"/>
        <v>40</v>
      </c>
      <c r="M120" s="157">
        <f>VLOOKUP($F120,'Valores Base'!$B$8:$S$23,10)</f>
        <v>1</v>
      </c>
      <c r="N120" s="158">
        <f>VLOOKUP($F120,'Valores Base'!$B$8:$S$23,11)</f>
        <v>1</v>
      </c>
      <c r="O120" s="158">
        <f>VLOOKUP($F120,'Valores Base'!$B$8:$S$23,12)</f>
        <v>0</v>
      </c>
      <c r="P120" s="158">
        <f>VLOOKUP($F120,'Valores Base'!$B$8:$S$23,13)</f>
        <v>0</v>
      </c>
      <c r="Q120" s="157"/>
      <c r="R120" s="157">
        <f>VLOOKUP($F120,'Valores Base'!$B$8:$S$23,15)</f>
        <v>1</v>
      </c>
      <c r="S120" s="157">
        <f>VLOOKUP($F120,'Valores Base'!$B$8:$S$23,16)</f>
        <v>0</v>
      </c>
      <c r="T120" s="157">
        <f t="shared" si="14"/>
        <v>1</v>
      </c>
      <c r="U120" s="159"/>
      <c r="V120" s="152"/>
      <c r="W120" s="151"/>
      <c r="X120" s="151"/>
      <c r="Y120" s="151"/>
      <c r="Z120" s="151"/>
      <c r="AA120" s="160"/>
      <c r="AB120" s="161"/>
      <c r="AC120" s="161"/>
      <c r="AD120" s="161"/>
      <c r="AE120" s="162">
        <f t="shared" si="2"/>
        <v>0</v>
      </c>
      <c r="AF120" s="163">
        <f t="shared" si="3"/>
        <v>0</v>
      </c>
      <c r="AG120" s="164">
        <f>+'Valores Base'!$J$3*('T. Generadora'!E120)</f>
        <v>0.03</v>
      </c>
      <c r="AH120" s="165">
        <f t="shared" si="4"/>
        <v>55723.14</v>
      </c>
      <c r="AI120" s="166">
        <f>VLOOKUP($F120,'Valores Base'!$B$8:$S$23,4)</f>
        <v>46905</v>
      </c>
      <c r="AJ120" s="166">
        <f>AI120*(I120*'Valores Base'!$M$4)</f>
        <v>168858</v>
      </c>
      <c r="AK120" s="166">
        <f t="shared" si="5"/>
        <v>1688580</v>
      </c>
      <c r="AL120" s="166">
        <f>AI120*(K120*'Valores Base'!$N$4)</f>
        <v>0</v>
      </c>
      <c r="AM120" s="165">
        <f>J120*(AI120*'Valores Base'!$L$4)</f>
        <v>0</v>
      </c>
      <c r="AN120" s="167">
        <f>'Valores Base'!$O$4*'T. Generadora'!S120</f>
        <v>0</v>
      </c>
      <c r="AO120" s="168">
        <f t="shared" si="6"/>
        <v>1920000</v>
      </c>
      <c r="AP120" s="169">
        <f t="shared" si="7"/>
        <v>48000</v>
      </c>
      <c r="AQ120" s="170"/>
      <c r="AR120" s="171">
        <f t="shared" si="8"/>
        <v>0</v>
      </c>
      <c r="AS120" s="172">
        <f t="shared" si="9"/>
        <v>0</v>
      </c>
      <c r="AT120" s="173">
        <f t="shared" si="10"/>
        <v>1920000</v>
      </c>
      <c r="AU120" s="174">
        <f t="shared" si="11"/>
        <v>48000</v>
      </c>
      <c r="AV120" s="152" t="str">
        <f>+'Control Ventas'!D163</f>
        <v>X Vender</v>
      </c>
      <c r="AW120" s="175"/>
    </row>
    <row r="121" spans="1:49" ht="14.25" customHeight="1" x14ac:dyDescent="0.35">
      <c r="A121" s="148">
        <v>119</v>
      </c>
      <c r="B121" s="149">
        <v>303</v>
      </c>
      <c r="C121" s="150">
        <v>1</v>
      </c>
      <c r="D121" s="151" t="s">
        <v>116</v>
      </c>
      <c r="E121" s="152">
        <v>3</v>
      </c>
      <c r="F121" s="151">
        <v>14</v>
      </c>
      <c r="G121" s="153" t="str">
        <f>VLOOKUP($F121,'Valores Base'!$B$8:$S$23,2)</f>
        <v>3 H</v>
      </c>
      <c r="H121" s="153">
        <f>VLOOKUP($F121,'Valores Base'!$B$8:$S$23,5)</f>
        <v>61</v>
      </c>
      <c r="I121" s="155">
        <f>VLOOKUP($F121,'Valores Base'!$B$8:$S$23,6)</f>
        <v>8</v>
      </c>
      <c r="J121" s="155">
        <f>VLOOKUP($F121,'Valores Base'!$B$8:$S$23,8)</f>
        <v>0</v>
      </c>
      <c r="K121" s="155">
        <f>VLOOKUP($F121,'Valores Base'!$B$8:$S$23,7)</f>
        <v>0</v>
      </c>
      <c r="L121" s="156">
        <f t="shared" si="0"/>
        <v>69</v>
      </c>
      <c r="M121" s="157">
        <f>VLOOKUP($F121,'Valores Base'!$B$8:$S$23,10)</f>
        <v>2</v>
      </c>
      <c r="N121" s="158">
        <f>VLOOKUP($F121,'Valores Base'!$B$8:$S$23,11)</f>
        <v>2</v>
      </c>
      <c r="O121" s="158">
        <f>VLOOKUP($F121,'Valores Base'!$B$8:$S$23,12)</f>
        <v>0</v>
      </c>
      <c r="P121" s="158">
        <f>VLOOKUP($F121,'Valores Base'!$B$8:$S$23,13)</f>
        <v>0</v>
      </c>
      <c r="Q121" s="157"/>
      <c r="R121" s="157">
        <f>VLOOKUP($F121,'Valores Base'!$B$8:$S$23,15)</f>
        <v>1</v>
      </c>
      <c r="S121" s="157">
        <f>VLOOKUP($F121,'Valores Base'!$B$8:$S$23,16)</f>
        <v>0</v>
      </c>
      <c r="T121" s="157">
        <f t="shared" si="14"/>
        <v>1</v>
      </c>
      <c r="U121" s="159"/>
      <c r="V121" s="152"/>
      <c r="W121" s="151"/>
      <c r="X121" s="151"/>
      <c r="Y121" s="151"/>
      <c r="Z121" s="151"/>
      <c r="AA121" s="160"/>
      <c r="AB121" s="161"/>
      <c r="AC121" s="161"/>
      <c r="AD121" s="161"/>
      <c r="AE121" s="162">
        <f t="shared" si="2"/>
        <v>0</v>
      </c>
      <c r="AF121" s="163">
        <f t="shared" si="3"/>
        <v>0</v>
      </c>
      <c r="AG121" s="164">
        <f>+'Valores Base'!$J$3*('T. Generadora'!E121)</f>
        <v>0.03</v>
      </c>
      <c r="AH121" s="165">
        <f t="shared" si="4"/>
        <v>85103.37</v>
      </c>
      <c r="AI121" s="166">
        <f>VLOOKUP($F121,'Valores Base'!$B$8:$S$23,4)</f>
        <v>41595</v>
      </c>
      <c r="AJ121" s="166">
        <f>AI121*(I121*'Valores Base'!$M$4)</f>
        <v>299484</v>
      </c>
      <c r="AK121" s="166">
        <f t="shared" si="5"/>
        <v>2537295</v>
      </c>
      <c r="AL121" s="166">
        <f>AI121*(K121*'Valores Base'!$N$4)</f>
        <v>0</v>
      </c>
      <c r="AM121" s="165">
        <f>J121*(AI121*'Valores Base'!$L$4)</f>
        <v>0</v>
      </c>
      <c r="AN121" s="167">
        <f>'Valores Base'!$O$4*'T. Generadora'!S121</f>
        <v>0</v>
      </c>
      <c r="AO121" s="168">
        <f t="shared" si="6"/>
        <v>2930000</v>
      </c>
      <c r="AP121" s="169">
        <f t="shared" si="7"/>
        <v>42463.768115942032</v>
      </c>
      <c r="AQ121" s="170"/>
      <c r="AR121" s="171">
        <f t="shared" si="8"/>
        <v>0</v>
      </c>
      <c r="AS121" s="172">
        <f t="shared" si="9"/>
        <v>0</v>
      </c>
      <c r="AT121" s="173">
        <f t="shared" si="10"/>
        <v>2930000</v>
      </c>
      <c r="AU121" s="174">
        <f t="shared" si="11"/>
        <v>42463.768115942032</v>
      </c>
      <c r="AV121" s="152" t="str">
        <f>+'Control Ventas'!D164</f>
        <v>X Vender</v>
      </c>
      <c r="AW121" s="175"/>
    </row>
    <row r="122" spans="1:49" ht="14.25" customHeight="1" x14ac:dyDescent="0.35">
      <c r="A122" s="148">
        <v>120</v>
      </c>
      <c r="B122" s="149">
        <v>304</v>
      </c>
      <c r="C122" s="150">
        <v>1</v>
      </c>
      <c r="D122" s="151" t="s">
        <v>116</v>
      </c>
      <c r="E122" s="152">
        <v>3</v>
      </c>
      <c r="F122" s="151">
        <v>15</v>
      </c>
      <c r="G122" s="153" t="str">
        <f>VLOOKUP($F122,'Valores Base'!$B$8:$S$23,2)</f>
        <v>4 H</v>
      </c>
      <c r="H122" s="153">
        <f>VLOOKUP($F122,'Valores Base'!$B$8:$S$23,5)</f>
        <v>36</v>
      </c>
      <c r="I122" s="155">
        <f>VLOOKUP($F122,'Valores Base'!$B$8:$S$23,6)</f>
        <v>7</v>
      </c>
      <c r="J122" s="155">
        <f>VLOOKUP($F122,'Valores Base'!$B$8:$S$23,8)</f>
        <v>0</v>
      </c>
      <c r="K122" s="155">
        <f>VLOOKUP($F122,'Valores Base'!$B$8:$S$23,7)</f>
        <v>0</v>
      </c>
      <c r="L122" s="156">
        <f t="shared" si="0"/>
        <v>43</v>
      </c>
      <c r="M122" s="157">
        <f>VLOOKUP($F122,'Valores Base'!$B$8:$S$23,10)</f>
        <v>1</v>
      </c>
      <c r="N122" s="158">
        <f>VLOOKUP($F122,'Valores Base'!$B$8:$S$23,11)</f>
        <v>1</v>
      </c>
      <c r="O122" s="158">
        <f>VLOOKUP($F122,'Valores Base'!$B$8:$S$23,12)</f>
        <v>0</v>
      </c>
      <c r="P122" s="158">
        <f>VLOOKUP($F122,'Valores Base'!$B$8:$S$23,13)</f>
        <v>0</v>
      </c>
      <c r="Q122" s="157"/>
      <c r="R122" s="157">
        <f>VLOOKUP($F122,'Valores Base'!$B$8:$S$23,15)</f>
        <v>1</v>
      </c>
      <c r="S122" s="157">
        <f>VLOOKUP($F122,'Valores Base'!$B$8:$S$23,16)</f>
        <v>0</v>
      </c>
      <c r="T122" s="157">
        <f t="shared" si="14"/>
        <v>1</v>
      </c>
      <c r="U122" s="159"/>
      <c r="V122" s="152"/>
      <c r="W122" s="151"/>
      <c r="X122" s="151"/>
      <c r="Y122" s="151"/>
      <c r="Z122" s="151"/>
      <c r="AA122" s="160"/>
      <c r="AB122" s="161"/>
      <c r="AC122" s="161"/>
      <c r="AD122" s="161"/>
      <c r="AE122" s="162">
        <f t="shared" si="2"/>
        <v>0</v>
      </c>
      <c r="AF122" s="163">
        <f t="shared" si="3"/>
        <v>0</v>
      </c>
      <c r="AG122" s="164">
        <f>+'Valores Base'!$J$3*('T. Generadora'!E122)</f>
        <v>0.03</v>
      </c>
      <c r="AH122" s="165">
        <f t="shared" si="4"/>
        <v>58960.912499999999</v>
      </c>
      <c r="AI122" s="166">
        <f>VLOOKUP($F122,'Valores Base'!$B$8:$S$23,4)</f>
        <v>46462.5</v>
      </c>
      <c r="AJ122" s="166">
        <f>AI122*(I122*'Valores Base'!$M$4)</f>
        <v>292713.75</v>
      </c>
      <c r="AK122" s="166">
        <f t="shared" si="5"/>
        <v>1672650</v>
      </c>
      <c r="AL122" s="166">
        <f>AI122*(K122*'Valores Base'!$N$4)</f>
        <v>0</v>
      </c>
      <c r="AM122" s="165">
        <f>J122*(AI122*'Valores Base'!$L$4)</f>
        <v>0</v>
      </c>
      <c r="AN122" s="167">
        <f>'Valores Base'!$O$4*'T. Generadora'!S122</f>
        <v>0</v>
      </c>
      <c r="AO122" s="168">
        <f t="shared" si="6"/>
        <v>2030000</v>
      </c>
      <c r="AP122" s="169">
        <f t="shared" si="7"/>
        <v>47209.302325581397</v>
      </c>
      <c r="AQ122" s="170"/>
      <c r="AR122" s="171">
        <f t="shared" si="8"/>
        <v>0</v>
      </c>
      <c r="AS122" s="172">
        <f t="shared" si="9"/>
        <v>0</v>
      </c>
      <c r="AT122" s="173">
        <f t="shared" si="10"/>
        <v>2030000</v>
      </c>
      <c r="AU122" s="174">
        <f t="shared" si="11"/>
        <v>47209.302325581397</v>
      </c>
      <c r="AV122" s="152" t="str">
        <f>+'Control Ventas'!D165</f>
        <v>X Vender</v>
      </c>
      <c r="AW122" s="175"/>
    </row>
    <row r="123" spans="1:49" ht="14.25" customHeight="1" x14ac:dyDescent="0.35">
      <c r="A123" s="148">
        <v>121</v>
      </c>
      <c r="B123" s="149">
        <v>401</v>
      </c>
      <c r="C123" s="150">
        <v>1</v>
      </c>
      <c r="D123" s="151" t="s">
        <v>116</v>
      </c>
      <c r="E123" s="152">
        <v>4</v>
      </c>
      <c r="F123" s="151">
        <v>12</v>
      </c>
      <c r="G123" s="153" t="str">
        <f>VLOOKUP($F123,'Valores Base'!$B$8:$S$23,2)</f>
        <v>1 H</v>
      </c>
      <c r="H123" s="153">
        <f>VLOOKUP($F123,'Valores Base'!$B$8:$S$23,5)</f>
        <v>42</v>
      </c>
      <c r="I123" s="155">
        <f>VLOOKUP($F123,'Valores Base'!$B$8:$S$23,6)</f>
        <v>10</v>
      </c>
      <c r="J123" s="155">
        <f>VLOOKUP($F123,'Valores Base'!$B$8:$S$23,8)</f>
        <v>0</v>
      </c>
      <c r="K123" s="155">
        <f>VLOOKUP($F123,'Valores Base'!$B$8:$S$23,7)</f>
        <v>0</v>
      </c>
      <c r="L123" s="156">
        <f t="shared" si="0"/>
        <v>52</v>
      </c>
      <c r="M123" s="157">
        <f>VLOOKUP($F123,'Valores Base'!$B$8:$S$23,10)</f>
        <v>1</v>
      </c>
      <c r="N123" s="158">
        <f>VLOOKUP($F123,'Valores Base'!$B$8:$S$23,11)</f>
        <v>1</v>
      </c>
      <c r="O123" s="158">
        <f>VLOOKUP($F123,'Valores Base'!$B$8:$S$23,12)</f>
        <v>0</v>
      </c>
      <c r="P123" s="158">
        <f>VLOOKUP($F123,'Valores Base'!$B$8:$S$23,13)</f>
        <v>0</v>
      </c>
      <c r="Q123" s="157"/>
      <c r="R123" s="157">
        <f>VLOOKUP($F123,'Valores Base'!$B$8:$S$23,15)</f>
        <v>1</v>
      </c>
      <c r="S123" s="157">
        <f>VLOOKUP($F123,'Valores Base'!$B$8:$S$23,16)</f>
        <v>0</v>
      </c>
      <c r="T123" s="157">
        <f t="shared" si="14"/>
        <v>1</v>
      </c>
      <c r="U123" s="159"/>
      <c r="V123" s="152"/>
      <c r="W123" s="151"/>
      <c r="X123" s="151"/>
      <c r="Y123" s="151"/>
      <c r="Z123" s="151"/>
      <c r="AA123" s="160"/>
      <c r="AB123" s="161"/>
      <c r="AC123" s="161"/>
      <c r="AD123" s="161"/>
      <c r="AE123" s="162">
        <f t="shared" si="2"/>
        <v>0</v>
      </c>
      <c r="AF123" s="163">
        <f t="shared" si="3"/>
        <v>0</v>
      </c>
      <c r="AG123" s="164">
        <f>+'Valores Base'!$J$3*('T. Generadora'!E123)</f>
        <v>0.04</v>
      </c>
      <c r="AH123" s="165">
        <f t="shared" si="4"/>
        <v>92075.400000000009</v>
      </c>
      <c r="AI123" s="166">
        <f>VLOOKUP($F123,'Valores Base'!$B$8:$S$23,4)</f>
        <v>45135</v>
      </c>
      <c r="AJ123" s="166">
        <f>AI123*(I123*'Valores Base'!$M$4)</f>
        <v>406215</v>
      </c>
      <c r="AK123" s="166">
        <f t="shared" si="5"/>
        <v>1895670</v>
      </c>
      <c r="AL123" s="166">
        <f>AI123*(K123*'Valores Base'!$N$4)</f>
        <v>0</v>
      </c>
      <c r="AM123" s="165">
        <f>J123*(AI123*'Valores Base'!$L$4)</f>
        <v>0</v>
      </c>
      <c r="AN123" s="167">
        <f>'Valores Base'!$O$4*'T. Generadora'!S123</f>
        <v>0</v>
      </c>
      <c r="AO123" s="168">
        <f t="shared" si="6"/>
        <v>2400000</v>
      </c>
      <c r="AP123" s="169">
        <f t="shared" si="7"/>
        <v>46153.846153846156</v>
      </c>
      <c r="AQ123" s="170"/>
      <c r="AR123" s="171">
        <f t="shared" si="8"/>
        <v>0</v>
      </c>
      <c r="AS123" s="172">
        <f t="shared" si="9"/>
        <v>0</v>
      </c>
      <c r="AT123" s="173">
        <f t="shared" si="10"/>
        <v>2400000</v>
      </c>
      <c r="AU123" s="174">
        <f t="shared" si="11"/>
        <v>46153.846153846156</v>
      </c>
      <c r="AV123" s="152" t="str">
        <f>+'Control Ventas'!D168</f>
        <v>X Vender</v>
      </c>
      <c r="AW123" s="175"/>
    </row>
    <row r="124" spans="1:49" ht="14.25" customHeight="1" x14ac:dyDescent="0.35">
      <c r="A124" s="148">
        <v>122</v>
      </c>
      <c r="B124" s="149">
        <v>402</v>
      </c>
      <c r="C124" s="150">
        <v>1</v>
      </c>
      <c r="D124" s="151" t="s">
        <v>116</v>
      </c>
      <c r="E124" s="152">
        <v>4</v>
      </c>
      <c r="F124" s="151">
        <v>13</v>
      </c>
      <c r="G124" s="153" t="str">
        <f>VLOOKUP($F124,'Valores Base'!$B$8:$S$23,2)</f>
        <v>2 H</v>
      </c>
      <c r="H124" s="153">
        <f>VLOOKUP($F124,'Valores Base'!$B$8:$S$23,5)</f>
        <v>36</v>
      </c>
      <c r="I124" s="155">
        <f>VLOOKUP($F124,'Valores Base'!$B$8:$S$23,6)</f>
        <v>4</v>
      </c>
      <c r="J124" s="155">
        <f>VLOOKUP($F124,'Valores Base'!$B$8:$S$23,8)</f>
        <v>0</v>
      </c>
      <c r="K124" s="155">
        <f>VLOOKUP($F124,'Valores Base'!$B$8:$S$23,7)</f>
        <v>0</v>
      </c>
      <c r="L124" s="156">
        <f t="shared" si="0"/>
        <v>40</v>
      </c>
      <c r="M124" s="157">
        <f>VLOOKUP($F124,'Valores Base'!$B$8:$S$23,10)</f>
        <v>1</v>
      </c>
      <c r="N124" s="158">
        <f>VLOOKUP($F124,'Valores Base'!$B$8:$S$23,11)</f>
        <v>1</v>
      </c>
      <c r="O124" s="158">
        <f>VLOOKUP($F124,'Valores Base'!$B$8:$S$23,12)</f>
        <v>0</v>
      </c>
      <c r="P124" s="158">
        <f>VLOOKUP($F124,'Valores Base'!$B$8:$S$23,13)</f>
        <v>0</v>
      </c>
      <c r="Q124" s="157"/>
      <c r="R124" s="157">
        <f>VLOOKUP($F124,'Valores Base'!$B$8:$S$23,15)</f>
        <v>1</v>
      </c>
      <c r="S124" s="157">
        <f>VLOOKUP($F124,'Valores Base'!$B$8:$S$23,16)</f>
        <v>0</v>
      </c>
      <c r="T124" s="157">
        <f t="shared" si="14"/>
        <v>1</v>
      </c>
      <c r="U124" s="159"/>
      <c r="V124" s="152"/>
      <c r="W124" s="151"/>
      <c r="X124" s="151"/>
      <c r="Y124" s="151"/>
      <c r="Z124" s="151"/>
      <c r="AA124" s="160"/>
      <c r="AB124" s="161"/>
      <c r="AC124" s="161"/>
      <c r="AD124" s="161"/>
      <c r="AE124" s="162">
        <f t="shared" si="2"/>
        <v>0</v>
      </c>
      <c r="AF124" s="163">
        <f t="shared" si="3"/>
        <v>0</v>
      </c>
      <c r="AG124" s="164">
        <f>+'Valores Base'!$J$3*('T. Generadora'!E124)</f>
        <v>0.04</v>
      </c>
      <c r="AH124" s="165">
        <f t="shared" si="4"/>
        <v>74297.52</v>
      </c>
      <c r="AI124" s="166">
        <f>VLOOKUP($F124,'Valores Base'!$B$8:$S$23,4)</f>
        <v>46905</v>
      </c>
      <c r="AJ124" s="166">
        <f>AI124*(I124*'Valores Base'!$M$4)</f>
        <v>168858</v>
      </c>
      <c r="AK124" s="166">
        <f t="shared" si="5"/>
        <v>1688580</v>
      </c>
      <c r="AL124" s="166">
        <f>AI124*(K124*'Valores Base'!$N$4)</f>
        <v>0</v>
      </c>
      <c r="AM124" s="165">
        <f>J124*(AI124*'Valores Base'!$L$4)</f>
        <v>0</v>
      </c>
      <c r="AN124" s="167">
        <f>'Valores Base'!$O$4*'T. Generadora'!S124</f>
        <v>0</v>
      </c>
      <c r="AO124" s="168">
        <f t="shared" si="6"/>
        <v>1940000</v>
      </c>
      <c r="AP124" s="169">
        <f t="shared" si="7"/>
        <v>48500</v>
      </c>
      <c r="AQ124" s="170"/>
      <c r="AR124" s="171">
        <f t="shared" si="8"/>
        <v>0</v>
      </c>
      <c r="AS124" s="172">
        <f t="shared" si="9"/>
        <v>0</v>
      </c>
      <c r="AT124" s="173">
        <f t="shared" si="10"/>
        <v>1940000</v>
      </c>
      <c r="AU124" s="174">
        <f t="shared" si="11"/>
        <v>48500</v>
      </c>
      <c r="AV124" s="152" t="str">
        <f>+'Control Ventas'!D169</f>
        <v>X Vender</v>
      </c>
      <c r="AW124" s="175"/>
    </row>
    <row r="125" spans="1:49" ht="14.25" customHeight="1" x14ac:dyDescent="0.35">
      <c r="A125" s="148">
        <v>123</v>
      </c>
      <c r="B125" s="149">
        <v>403</v>
      </c>
      <c r="C125" s="150">
        <v>1</v>
      </c>
      <c r="D125" s="151" t="s">
        <v>116</v>
      </c>
      <c r="E125" s="152">
        <v>4</v>
      </c>
      <c r="F125" s="151">
        <v>14</v>
      </c>
      <c r="G125" s="153" t="str">
        <f>VLOOKUP($F125,'Valores Base'!$B$8:$S$23,2)</f>
        <v>3 H</v>
      </c>
      <c r="H125" s="153">
        <f>VLOOKUP($F125,'Valores Base'!$B$8:$S$23,5)</f>
        <v>61</v>
      </c>
      <c r="I125" s="155">
        <f>VLOOKUP($F125,'Valores Base'!$B$8:$S$23,6)</f>
        <v>8</v>
      </c>
      <c r="J125" s="155">
        <f>VLOOKUP($F125,'Valores Base'!$B$8:$S$23,8)</f>
        <v>0</v>
      </c>
      <c r="K125" s="155">
        <f>VLOOKUP($F125,'Valores Base'!$B$8:$S$23,7)</f>
        <v>0</v>
      </c>
      <c r="L125" s="156">
        <f t="shared" si="0"/>
        <v>69</v>
      </c>
      <c r="M125" s="157">
        <f>VLOOKUP($F125,'Valores Base'!$B$8:$S$23,10)</f>
        <v>2</v>
      </c>
      <c r="N125" s="158">
        <f>VLOOKUP($F125,'Valores Base'!$B$8:$S$23,11)</f>
        <v>2</v>
      </c>
      <c r="O125" s="158">
        <f>VLOOKUP($F125,'Valores Base'!$B$8:$S$23,12)</f>
        <v>0</v>
      </c>
      <c r="P125" s="158">
        <f>VLOOKUP($F125,'Valores Base'!$B$8:$S$23,13)</f>
        <v>0</v>
      </c>
      <c r="Q125" s="157"/>
      <c r="R125" s="157">
        <f>VLOOKUP($F125,'Valores Base'!$B$8:$S$23,15)</f>
        <v>1</v>
      </c>
      <c r="S125" s="157">
        <f>VLOOKUP($F125,'Valores Base'!$B$8:$S$23,16)</f>
        <v>0</v>
      </c>
      <c r="T125" s="157">
        <f t="shared" si="14"/>
        <v>1</v>
      </c>
      <c r="U125" s="159"/>
      <c r="V125" s="152"/>
      <c r="W125" s="151"/>
      <c r="X125" s="151"/>
      <c r="Y125" s="151"/>
      <c r="Z125" s="151"/>
      <c r="AA125" s="160"/>
      <c r="AB125" s="161"/>
      <c r="AC125" s="161"/>
      <c r="AD125" s="161"/>
      <c r="AE125" s="162">
        <f t="shared" si="2"/>
        <v>0</v>
      </c>
      <c r="AF125" s="163">
        <f t="shared" si="3"/>
        <v>0</v>
      </c>
      <c r="AG125" s="164">
        <f>+'Valores Base'!$J$3*('T. Generadora'!E125)</f>
        <v>0.04</v>
      </c>
      <c r="AH125" s="165">
        <f t="shared" si="4"/>
        <v>113471.16</v>
      </c>
      <c r="AI125" s="166">
        <f>VLOOKUP($F125,'Valores Base'!$B$8:$S$23,4)</f>
        <v>41595</v>
      </c>
      <c r="AJ125" s="166">
        <f>AI125*(I125*'Valores Base'!$M$4)</f>
        <v>299484</v>
      </c>
      <c r="AK125" s="166">
        <f t="shared" si="5"/>
        <v>2537295</v>
      </c>
      <c r="AL125" s="166">
        <f>AI125*(K125*'Valores Base'!$N$4)</f>
        <v>0</v>
      </c>
      <c r="AM125" s="165">
        <f>J125*(AI125*'Valores Base'!$L$4)</f>
        <v>0</v>
      </c>
      <c r="AN125" s="167">
        <f>'Valores Base'!$O$4*'T. Generadora'!S125</f>
        <v>0</v>
      </c>
      <c r="AO125" s="168">
        <f t="shared" si="6"/>
        <v>2960000</v>
      </c>
      <c r="AP125" s="169">
        <f t="shared" si="7"/>
        <v>42898.55072463768</v>
      </c>
      <c r="AQ125" s="170"/>
      <c r="AR125" s="171">
        <f t="shared" si="8"/>
        <v>0</v>
      </c>
      <c r="AS125" s="172">
        <f t="shared" si="9"/>
        <v>0</v>
      </c>
      <c r="AT125" s="173">
        <f t="shared" si="10"/>
        <v>2960000</v>
      </c>
      <c r="AU125" s="174">
        <f t="shared" si="11"/>
        <v>42898.55072463768</v>
      </c>
      <c r="AV125" s="152" t="str">
        <f>+'Control Ventas'!D170</f>
        <v>X Vender</v>
      </c>
      <c r="AW125" s="175"/>
    </row>
    <row r="126" spans="1:49" ht="14.25" customHeight="1" x14ac:dyDescent="0.35">
      <c r="A126" s="148">
        <v>124</v>
      </c>
      <c r="B126" s="149">
        <v>404</v>
      </c>
      <c r="C126" s="150">
        <v>1</v>
      </c>
      <c r="D126" s="151" t="s">
        <v>116</v>
      </c>
      <c r="E126" s="152">
        <v>4</v>
      </c>
      <c r="F126" s="151">
        <v>15</v>
      </c>
      <c r="G126" s="153" t="str">
        <f>VLOOKUP($F126,'Valores Base'!$B$8:$S$23,2)</f>
        <v>4 H</v>
      </c>
      <c r="H126" s="153">
        <f>VLOOKUP($F126,'Valores Base'!$B$8:$S$23,5)</f>
        <v>36</v>
      </c>
      <c r="I126" s="155">
        <f>VLOOKUP($F126,'Valores Base'!$B$8:$S$23,6)</f>
        <v>7</v>
      </c>
      <c r="J126" s="155">
        <f>VLOOKUP($F126,'Valores Base'!$B$8:$S$23,8)</f>
        <v>0</v>
      </c>
      <c r="K126" s="155">
        <f>VLOOKUP($F126,'Valores Base'!$B$8:$S$23,7)</f>
        <v>0</v>
      </c>
      <c r="L126" s="156">
        <f t="shared" si="0"/>
        <v>43</v>
      </c>
      <c r="M126" s="157">
        <f>VLOOKUP($F126,'Valores Base'!$B$8:$S$23,10)</f>
        <v>1</v>
      </c>
      <c r="N126" s="158">
        <f>VLOOKUP($F126,'Valores Base'!$B$8:$S$23,11)</f>
        <v>1</v>
      </c>
      <c r="O126" s="158">
        <f>VLOOKUP($F126,'Valores Base'!$B$8:$S$23,12)</f>
        <v>0</v>
      </c>
      <c r="P126" s="158">
        <f>VLOOKUP($F126,'Valores Base'!$B$8:$S$23,13)</f>
        <v>0</v>
      </c>
      <c r="Q126" s="157"/>
      <c r="R126" s="157">
        <f>VLOOKUP($F126,'Valores Base'!$B$8:$S$23,15)</f>
        <v>1</v>
      </c>
      <c r="S126" s="157">
        <f>VLOOKUP($F126,'Valores Base'!$B$8:$S$23,16)</f>
        <v>0</v>
      </c>
      <c r="T126" s="157">
        <f t="shared" si="14"/>
        <v>1</v>
      </c>
      <c r="U126" s="159"/>
      <c r="V126" s="152"/>
      <c r="W126" s="151"/>
      <c r="X126" s="151"/>
      <c r="Y126" s="151"/>
      <c r="Z126" s="151"/>
      <c r="AA126" s="160"/>
      <c r="AB126" s="161"/>
      <c r="AC126" s="161"/>
      <c r="AD126" s="161"/>
      <c r="AE126" s="162">
        <f t="shared" si="2"/>
        <v>0</v>
      </c>
      <c r="AF126" s="163">
        <f t="shared" si="3"/>
        <v>0</v>
      </c>
      <c r="AG126" s="164">
        <f>+'Valores Base'!$J$3*('T. Generadora'!E126)</f>
        <v>0.04</v>
      </c>
      <c r="AH126" s="165">
        <f t="shared" si="4"/>
        <v>78614.55</v>
      </c>
      <c r="AI126" s="166">
        <f>VLOOKUP($F126,'Valores Base'!$B$8:$S$23,4)</f>
        <v>46462.5</v>
      </c>
      <c r="AJ126" s="166">
        <f>AI126*(I126*'Valores Base'!$M$4)</f>
        <v>292713.75</v>
      </c>
      <c r="AK126" s="166">
        <f t="shared" si="5"/>
        <v>1672650</v>
      </c>
      <c r="AL126" s="166">
        <f>AI126*(K126*'Valores Base'!$N$4)</f>
        <v>0</v>
      </c>
      <c r="AM126" s="165">
        <f>J126*(AI126*'Valores Base'!$L$4)</f>
        <v>0</v>
      </c>
      <c r="AN126" s="167">
        <f>'Valores Base'!$O$4*'T. Generadora'!S126</f>
        <v>0</v>
      </c>
      <c r="AO126" s="168">
        <f t="shared" si="6"/>
        <v>2050000</v>
      </c>
      <c r="AP126" s="169">
        <f t="shared" si="7"/>
        <v>47674.41860465116</v>
      </c>
      <c r="AQ126" s="170"/>
      <c r="AR126" s="171">
        <f t="shared" si="8"/>
        <v>0</v>
      </c>
      <c r="AS126" s="172">
        <f t="shared" si="9"/>
        <v>0</v>
      </c>
      <c r="AT126" s="173">
        <f t="shared" si="10"/>
        <v>2050000</v>
      </c>
      <c r="AU126" s="174">
        <f t="shared" si="11"/>
        <v>47674.41860465116</v>
      </c>
      <c r="AV126" s="152" t="str">
        <f>+'Control Ventas'!D171</f>
        <v>X Vender</v>
      </c>
      <c r="AW126" s="175"/>
    </row>
    <row r="127" spans="1:49" ht="14.25" customHeight="1" x14ac:dyDescent="0.35">
      <c r="A127" s="148">
        <v>125</v>
      </c>
      <c r="B127" s="149">
        <v>501</v>
      </c>
      <c r="C127" s="150">
        <v>1</v>
      </c>
      <c r="D127" s="151" t="s">
        <v>116</v>
      </c>
      <c r="E127" s="152">
        <v>5</v>
      </c>
      <c r="F127" s="151">
        <v>12</v>
      </c>
      <c r="G127" s="153" t="str">
        <f>VLOOKUP($F127,'Valores Base'!$B$8:$S$23,2)</f>
        <v>1 H</v>
      </c>
      <c r="H127" s="153">
        <f>VLOOKUP($F127,'Valores Base'!$B$8:$S$23,5)</f>
        <v>42</v>
      </c>
      <c r="I127" s="155">
        <f>VLOOKUP($F127,'Valores Base'!$B$8:$S$23,6)</f>
        <v>10</v>
      </c>
      <c r="J127" s="155">
        <f>VLOOKUP($F127,'Valores Base'!$B$8:$S$23,8)</f>
        <v>0</v>
      </c>
      <c r="K127" s="155">
        <f>VLOOKUP($F127,'Valores Base'!$B$8:$S$23,7)</f>
        <v>0</v>
      </c>
      <c r="L127" s="156">
        <f t="shared" si="0"/>
        <v>52</v>
      </c>
      <c r="M127" s="157">
        <f>VLOOKUP($F127,'Valores Base'!$B$8:$S$23,10)</f>
        <v>1</v>
      </c>
      <c r="N127" s="158">
        <f>VLOOKUP($F127,'Valores Base'!$B$8:$S$23,11)</f>
        <v>1</v>
      </c>
      <c r="O127" s="158">
        <f>VLOOKUP($F127,'Valores Base'!$B$8:$S$23,12)</f>
        <v>0</v>
      </c>
      <c r="P127" s="158">
        <f>VLOOKUP($F127,'Valores Base'!$B$8:$S$23,13)</f>
        <v>0</v>
      </c>
      <c r="Q127" s="157"/>
      <c r="R127" s="157">
        <f>VLOOKUP($F127,'Valores Base'!$B$8:$S$23,15)</f>
        <v>1</v>
      </c>
      <c r="S127" s="157">
        <f>VLOOKUP($F127,'Valores Base'!$B$8:$S$23,16)</f>
        <v>0</v>
      </c>
      <c r="T127" s="157">
        <f t="shared" si="14"/>
        <v>1</v>
      </c>
      <c r="U127" s="159"/>
      <c r="V127" s="152"/>
      <c r="W127" s="151"/>
      <c r="X127" s="151"/>
      <c r="Y127" s="151"/>
      <c r="Z127" s="151"/>
      <c r="AA127" s="160"/>
      <c r="AB127" s="161"/>
      <c r="AC127" s="161"/>
      <c r="AD127" s="161"/>
      <c r="AE127" s="162">
        <f t="shared" si="2"/>
        <v>0</v>
      </c>
      <c r="AF127" s="163">
        <f t="shared" si="3"/>
        <v>0</v>
      </c>
      <c r="AG127" s="164">
        <f>+'Valores Base'!$J$3*('T. Generadora'!E127)</f>
        <v>0.05</v>
      </c>
      <c r="AH127" s="165">
        <f t="shared" si="4"/>
        <v>115094.25</v>
      </c>
      <c r="AI127" s="166">
        <f>VLOOKUP($F127,'Valores Base'!$B$8:$S$23,4)</f>
        <v>45135</v>
      </c>
      <c r="AJ127" s="166">
        <f>AI127*(I127*'Valores Base'!$M$4)</f>
        <v>406215</v>
      </c>
      <c r="AK127" s="166">
        <f t="shared" si="5"/>
        <v>1895670</v>
      </c>
      <c r="AL127" s="166">
        <f>AI127*(K127*'Valores Base'!$N$4)</f>
        <v>0</v>
      </c>
      <c r="AM127" s="165">
        <f>J127*(AI127*'Valores Base'!$L$4)</f>
        <v>0</v>
      </c>
      <c r="AN127" s="167">
        <f>'Valores Base'!$O$4*'T. Generadora'!S127</f>
        <v>0</v>
      </c>
      <c r="AO127" s="168">
        <f t="shared" si="6"/>
        <v>2420000</v>
      </c>
      <c r="AP127" s="169">
        <f t="shared" si="7"/>
        <v>46538.461538461539</v>
      </c>
      <c r="AQ127" s="170"/>
      <c r="AR127" s="171">
        <f t="shared" si="8"/>
        <v>0</v>
      </c>
      <c r="AS127" s="172">
        <f t="shared" si="9"/>
        <v>0</v>
      </c>
      <c r="AT127" s="173">
        <f t="shared" si="10"/>
        <v>2420000</v>
      </c>
      <c r="AU127" s="174">
        <f t="shared" si="11"/>
        <v>46538.461538461539</v>
      </c>
      <c r="AV127" s="152" t="str">
        <f>+'Control Ventas'!D174</f>
        <v>X Vender</v>
      </c>
      <c r="AW127" s="175"/>
    </row>
    <row r="128" spans="1:49" ht="14.25" customHeight="1" x14ac:dyDescent="0.35">
      <c r="A128" s="148">
        <v>126</v>
      </c>
      <c r="B128" s="149">
        <v>502</v>
      </c>
      <c r="C128" s="150">
        <v>1</v>
      </c>
      <c r="D128" s="151" t="s">
        <v>116</v>
      </c>
      <c r="E128" s="152">
        <v>5</v>
      </c>
      <c r="F128" s="151">
        <v>13</v>
      </c>
      <c r="G128" s="153" t="str">
        <f>VLOOKUP($F128,'Valores Base'!$B$8:$S$23,2)</f>
        <v>2 H</v>
      </c>
      <c r="H128" s="153">
        <f>VLOOKUP($F128,'Valores Base'!$B$8:$S$23,5)</f>
        <v>36</v>
      </c>
      <c r="I128" s="155">
        <f>VLOOKUP($F128,'Valores Base'!$B$8:$S$23,6)</f>
        <v>4</v>
      </c>
      <c r="J128" s="155">
        <f>VLOOKUP($F128,'Valores Base'!$B$8:$S$23,8)</f>
        <v>0</v>
      </c>
      <c r="K128" s="155">
        <f>VLOOKUP($F128,'Valores Base'!$B$8:$S$23,7)</f>
        <v>0</v>
      </c>
      <c r="L128" s="156">
        <f t="shared" si="0"/>
        <v>40</v>
      </c>
      <c r="M128" s="157">
        <f>VLOOKUP($F128,'Valores Base'!$B$8:$S$23,10)</f>
        <v>1</v>
      </c>
      <c r="N128" s="158">
        <f>VLOOKUP($F128,'Valores Base'!$B$8:$S$23,11)</f>
        <v>1</v>
      </c>
      <c r="O128" s="158">
        <f>VLOOKUP($F128,'Valores Base'!$B$8:$S$23,12)</f>
        <v>0</v>
      </c>
      <c r="P128" s="158">
        <f>VLOOKUP($F128,'Valores Base'!$B$8:$S$23,13)</f>
        <v>0</v>
      </c>
      <c r="Q128" s="157"/>
      <c r="R128" s="157">
        <f>VLOOKUP($F128,'Valores Base'!$B$8:$S$23,15)</f>
        <v>1</v>
      </c>
      <c r="S128" s="157">
        <f>VLOOKUP($F128,'Valores Base'!$B$8:$S$23,16)</f>
        <v>0</v>
      </c>
      <c r="T128" s="157">
        <f t="shared" si="14"/>
        <v>1</v>
      </c>
      <c r="U128" s="159"/>
      <c r="V128" s="152"/>
      <c r="W128" s="151"/>
      <c r="X128" s="151"/>
      <c r="Y128" s="151"/>
      <c r="Z128" s="151"/>
      <c r="AA128" s="160"/>
      <c r="AB128" s="161"/>
      <c r="AC128" s="161"/>
      <c r="AD128" s="161"/>
      <c r="AE128" s="162">
        <f t="shared" si="2"/>
        <v>0</v>
      </c>
      <c r="AF128" s="163">
        <f t="shared" si="3"/>
        <v>0</v>
      </c>
      <c r="AG128" s="164">
        <f>+'Valores Base'!$J$3*('T. Generadora'!E128)</f>
        <v>0.05</v>
      </c>
      <c r="AH128" s="165">
        <f t="shared" si="4"/>
        <v>92871.900000000009</v>
      </c>
      <c r="AI128" s="166">
        <f>VLOOKUP($F128,'Valores Base'!$B$8:$S$23,4)</f>
        <v>46905</v>
      </c>
      <c r="AJ128" s="166">
        <f>AI128*(I128*'Valores Base'!$M$4)</f>
        <v>168858</v>
      </c>
      <c r="AK128" s="166">
        <f t="shared" si="5"/>
        <v>1688580</v>
      </c>
      <c r="AL128" s="166">
        <f>AI128*(K128*'Valores Base'!$N$4)</f>
        <v>0</v>
      </c>
      <c r="AM128" s="165">
        <f>J128*(AI128*'Valores Base'!$L$4)</f>
        <v>0</v>
      </c>
      <c r="AN128" s="167">
        <f>'Valores Base'!$O$4*'T. Generadora'!S128</f>
        <v>0</v>
      </c>
      <c r="AO128" s="168">
        <f t="shared" si="6"/>
        <v>1960000</v>
      </c>
      <c r="AP128" s="169">
        <f t="shared" si="7"/>
        <v>49000</v>
      </c>
      <c r="AQ128" s="170"/>
      <c r="AR128" s="171">
        <f t="shared" si="8"/>
        <v>0</v>
      </c>
      <c r="AS128" s="172">
        <f t="shared" si="9"/>
        <v>0</v>
      </c>
      <c r="AT128" s="173">
        <f t="shared" si="10"/>
        <v>1960000</v>
      </c>
      <c r="AU128" s="174">
        <f t="shared" si="11"/>
        <v>49000</v>
      </c>
      <c r="AV128" s="152" t="str">
        <f>+'Control Ventas'!D175</f>
        <v>X Vender</v>
      </c>
      <c r="AW128" s="175"/>
    </row>
    <row r="129" spans="1:49" ht="14.25" customHeight="1" x14ac:dyDescent="0.35">
      <c r="A129" s="148">
        <v>127</v>
      </c>
      <c r="B129" s="149">
        <v>503</v>
      </c>
      <c r="C129" s="150">
        <v>1</v>
      </c>
      <c r="D129" s="151" t="s">
        <v>116</v>
      </c>
      <c r="E129" s="152">
        <v>5</v>
      </c>
      <c r="F129" s="151">
        <v>14</v>
      </c>
      <c r="G129" s="153" t="str">
        <f>VLOOKUP($F129,'Valores Base'!$B$8:$S$23,2)</f>
        <v>3 H</v>
      </c>
      <c r="H129" s="153">
        <f>VLOOKUP($F129,'Valores Base'!$B$8:$S$23,5)</f>
        <v>61</v>
      </c>
      <c r="I129" s="155">
        <f>VLOOKUP($F129,'Valores Base'!$B$8:$S$23,6)</f>
        <v>8</v>
      </c>
      <c r="J129" s="155">
        <f>VLOOKUP($F129,'Valores Base'!$B$8:$S$23,8)</f>
        <v>0</v>
      </c>
      <c r="K129" s="155">
        <f>VLOOKUP($F129,'Valores Base'!$B$8:$S$23,7)</f>
        <v>0</v>
      </c>
      <c r="L129" s="156">
        <f t="shared" si="0"/>
        <v>69</v>
      </c>
      <c r="M129" s="157">
        <f>VLOOKUP($F129,'Valores Base'!$B$8:$S$23,10)</f>
        <v>2</v>
      </c>
      <c r="N129" s="158">
        <f>VLOOKUP($F129,'Valores Base'!$B$8:$S$23,11)</f>
        <v>2</v>
      </c>
      <c r="O129" s="158">
        <f>VLOOKUP($F129,'Valores Base'!$B$8:$S$23,12)</f>
        <v>0</v>
      </c>
      <c r="P129" s="158">
        <f>VLOOKUP($F129,'Valores Base'!$B$8:$S$23,13)</f>
        <v>0</v>
      </c>
      <c r="Q129" s="157"/>
      <c r="R129" s="157">
        <f>VLOOKUP($F129,'Valores Base'!$B$8:$S$23,15)</f>
        <v>1</v>
      </c>
      <c r="S129" s="157">
        <f>VLOOKUP($F129,'Valores Base'!$B$8:$S$23,16)</f>
        <v>0</v>
      </c>
      <c r="T129" s="157">
        <f t="shared" si="14"/>
        <v>1</v>
      </c>
      <c r="U129" s="159"/>
      <c r="V129" s="152"/>
      <c r="W129" s="151"/>
      <c r="X129" s="151"/>
      <c r="Y129" s="151"/>
      <c r="Z129" s="151"/>
      <c r="AA129" s="160"/>
      <c r="AB129" s="161"/>
      <c r="AC129" s="161"/>
      <c r="AD129" s="161"/>
      <c r="AE129" s="162">
        <f t="shared" si="2"/>
        <v>0</v>
      </c>
      <c r="AF129" s="163">
        <f t="shared" si="3"/>
        <v>0</v>
      </c>
      <c r="AG129" s="164">
        <f>+'Valores Base'!$J$3*('T. Generadora'!E129)</f>
        <v>0.05</v>
      </c>
      <c r="AH129" s="165">
        <f t="shared" si="4"/>
        <v>141838.95000000001</v>
      </c>
      <c r="AI129" s="166">
        <f>VLOOKUP($F129,'Valores Base'!$B$8:$S$23,4)</f>
        <v>41595</v>
      </c>
      <c r="AJ129" s="166">
        <f>AI129*(I129*'Valores Base'!$M$4)</f>
        <v>299484</v>
      </c>
      <c r="AK129" s="166">
        <f t="shared" si="5"/>
        <v>2537295</v>
      </c>
      <c r="AL129" s="166">
        <f>AI129*(K129*'Valores Base'!$N$4)</f>
        <v>0</v>
      </c>
      <c r="AM129" s="165">
        <f>J129*(AI129*'Valores Base'!$L$4)</f>
        <v>0</v>
      </c>
      <c r="AN129" s="167">
        <f>'Valores Base'!$O$4*'T. Generadora'!S129</f>
        <v>0</v>
      </c>
      <c r="AO129" s="168">
        <f t="shared" si="6"/>
        <v>2980000</v>
      </c>
      <c r="AP129" s="169">
        <f t="shared" si="7"/>
        <v>43188.405797101448</v>
      </c>
      <c r="AQ129" s="170"/>
      <c r="AR129" s="171">
        <f t="shared" si="8"/>
        <v>0</v>
      </c>
      <c r="AS129" s="172">
        <f t="shared" si="9"/>
        <v>0</v>
      </c>
      <c r="AT129" s="173">
        <f t="shared" si="10"/>
        <v>2980000</v>
      </c>
      <c r="AU129" s="174">
        <f t="shared" si="11"/>
        <v>43188.405797101448</v>
      </c>
      <c r="AV129" s="152" t="str">
        <f>+'Control Ventas'!D176</f>
        <v>X Vender</v>
      </c>
      <c r="AW129" s="175"/>
    </row>
    <row r="130" spans="1:49" ht="14.25" customHeight="1" x14ac:dyDescent="0.35">
      <c r="A130" s="148">
        <v>128</v>
      </c>
      <c r="B130" s="149">
        <v>504</v>
      </c>
      <c r="C130" s="150">
        <v>1</v>
      </c>
      <c r="D130" s="151" t="s">
        <v>116</v>
      </c>
      <c r="E130" s="152">
        <v>5</v>
      </c>
      <c r="F130" s="151">
        <v>15</v>
      </c>
      <c r="G130" s="153" t="str">
        <f>VLOOKUP($F130,'Valores Base'!$B$8:$S$23,2)</f>
        <v>4 H</v>
      </c>
      <c r="H130" s="153">
        <f>VLOOKUP($F130,'Valores Base'!$B$8:$S$23,5)</f>
        <v>36</v>
      </c>
      <c r="I130" s="155">
        <f>VLOOKUP($F130,'Valores Base'!$B$8:$S$23,6)</f>
        <v>7</v>
      </c>
      <c r="J130" s="155">
        <f>VLOOKUP($F130,'Valores Base'!$B$8:$S$23,8)</f>
        <v>0</v>
      </c>
      <c r="K130" s="155">
        <f>VLOOKUP($F130,'Valores Base'!$B$8:$S$23,7)</f>
        <v>0</v>
      </c>
      <c r="L130" s="156">
        <f t="shared" si="0"/>
        <v>43</v>
      </c>
      <c r="M130" s="157">
        <f>VLOOKUP($F130,'Valores Base'!$B$8:$S$23,10)</f>
        <v>1</v>
      </c>
      <c r="N130" s="158">
        <f>VLOOKUP($F130,'Valores Base'!$B$8:$S$23,11)</f>
        <v>1</v>
      </c>
      <c r="O130" s="158">
        <f>VLOOKUP($F130,'Valores Base'!$B$8:$S$23,12)</f>
        <v>0</v>
      </c>
      <c r="P130" s="158">
        <f>VLOOKUP($F130,'Valores Base'!$B$8:$S$23,13)</f>
        <v>0</v>
      </c>
      <c r="Q130" s="157"/>
      <c r="R130" s="157">
        <f>VLOOKUP($F130,'Valores Base'!$B$8:$S$23,15)</f>
        <v>1</v>
      </c>
      <c r="S130" s="157">
        <f>VLOOKUP($F130,'Valores Base'!$B$8:$S$23,16)</f>
        <v>0</v>
      </c>
      <c r="T130" s="157">
        <f t="shared" si="14"/>
        <v>1</v>
      </c>
      <c r="U130" s="159"/>
      <c r="V130" s="152"/>
      <c r="W130" s="151"/>
      <c r="X130" s="151"/>
      <c r="Y130" s="151"/>
      <c r="Z130" s="151"/>
      <c r="AA130" s="160"/>
      <c r="AB130" s="161"/>
      <c r="AC130" s="161"/>
      <c r="AD130" s="161"/>
      <c r="AE130" s="162">
        <f t="shared" si="2"/>
        <v>0</v>
      </c>
      <c r="AF130" s="163">
        <f t="shared" si="3"/>
        <v>0</v>
      </c>
      <c r="AG130" s="164">
        <f>+'Valores Base'!$J$3*('T. Generadora'!E130)</f>
        <v>0.05</v>
      </c>
      <c r="AH130" s="165">
        <f t="shared" si="4"/>
        <v>98268.1875</v>
      </c>
      <c r="AI130" s="166">
        <f>VLOOKUP($F130,'Valores Base'!$B$8:$S$23,4)</f>
        <v>46462.5</v>
      </c>
      <c r="AJ130" s="166">
        <f>AI130*(I130*'Valores Base'!$M$4)</f>
        <v>292713.75</v>
      </c>
      <c r="AK130" s="166">
        <f t="shared" si="5"/>
        <v>1672650</v>
      </c>
      <c r="AL130" s="166">
        <f>AI130*(K130*'Valores Base'!$N$4)</f>
        <v>0</v>
      </c>
      <c r="AM130" s="165">
        <f>J130*(AI130*'Valores Base'!$L$4)</f>
        <v>0</v>
      </c>
      <c r="AN130" s="167">
        <f>'Valores Base'!$O$4*'T. Generadora'!S130</f>
        <v>0</v>
      </c>
      <c r="AO130" s="168">
        <f t="shared" si="6"/>
        <v>2070000</v>
      </c>
      <c r="AP130" s="169">
        <f t="shared" si="7"/>
        <v>48139.534883720931</v>
      </c>
      <c r="AQ130" s="170"/>
      <c r="AR130" s="171">
        <f t="shared" si="8"/>
        <v>0</v>
      </c>
      <c r="AS130" s="172">
        <f t="shared" si="9"/>
        <v>0</v>
      </c>
      <c r="AT130" s="173">
        <f t="shared" si="10"/>
        <v>2070000</v>
      </c>
      <c r="AU130" s="174">
        <f t="shared" si="11"/>
        <v>48139.534883720931</v>
      </c>
      <c r="AV130" s="152" t="str">
        <f>+'Control Ventas'!D177</f>
        <v>X Vender</v>
      </c>
      <c r="AW130" s="175"/>
    </row>
    <row r="131" spans="1:49" ht="14.25" customHeight="1" x14ac:dyDescent="0.35">
      <c r="A131" s="148">
        <v>129</v>
      </c>
      <c r="B131" s="149">
        <v>601</v>
      </c>
      <c r="C131" s="150">
        <v>1</v>
      </c>
      <c r="D131" s="151" t="s">
        <v>116</v>
      </c>
      <c r="E131" s="152">
        <v>6</v>
      </c>
      <c r="F131" s="151">
        <v>12</v>
      </c>
      <c r="G131" s="153" t="str">
        <f>VLOOKUP($F131,'Valores Base'!$B$8:$S$23,2)</f>
        <v>1 H</v>
      </c>
      <c r="H131" s="153">
        <f>VLOOKUP($F131,'Valores Base'!$B$8:$S$23,5)</f>
        <v>42</v>
      </c>
      <c r="I131" s="155">
        <f>VLOOKUP($F131,'Valores Base'!$B$8:$S$23,6)</f>
        <v>10</v>
      </c>
      <c r="J131" s="155">
        <f>VLOOKUP($F131,'Valores Base'!$B$8:$S$23,8)</f>
        <v>0</v>
      </c>
      <c r="K131" s="155">
        <f>VLOOKUP($F131,'Valores Base'!$B$8:$S$23,7)</f>
        <v>0</v>
      </c>
      <c r="L131" s="156">
        <f t="shared" si="0"/>
        <v>52</v>
      </c>
      <c r="M131" s="157">
        <f>VLOOKUP($F131,'Valores Base'!$B$8:$S$23,10)</f>
        <v>1</v>
      </c>
      <c r="N131" s="158">
        <f>VLOOKUP($F131,'Valores Base'!$B$8:$S$23,11)</f>
        <v>1</v>
      </c>
      <c r="O131" s="158">
        <f>VLOOKUP($F131,'Valores Base'!$B$8:$S$23,12)</f>
        <v>0</v>
      </c>
      <c r="P131" s="158">
        <f>VLOOKUP($F131,'Valores Base'!$B$8:$S$23,13)</f>
        <v>0</v>
      </c>
      <c r="Q131" s="157"/>
      <c r="R131" s="157">
        <f>VLOOKUP($F131,'Valores Base'!$B$8:$S$23,15)</f>
        <v>1</v>
      </c>
      <c r="S131" s="157">
        <f>VLOOKUP($F131,'Valores Base'!$B$8:$S$23,16)</f>
        <v>0</v>
      </c>
      <c r="T131" s="157">
        <f t="shared" si="14"/>
        <v>1</v>
      </c>
      <c r="U131" s="159"/>
      <c r="V131" s="152"/>
      <c r="W131" s="151"/>
      <c r="X131" s="151"/>
      <c r="Y131" s="151"/>
      <c r="Z131" s="151"/>
      <c r="AA131" s="160"/>
      <c r="AB131" s="161"/>
      <c r="AC131" s="161"/>
      <c r="AD131" s="161"/>
      <c r="AE131" s="162">
        <f t="shared" si="2"/>
        <v>0</v>
      </c>
      <c r="AF131" s="163">
        <f t="shared" si="3"/>
        <v>0</v>
      </c>
      <c r="AG131" s="164">
        <f>+'Valores Base'!$J$3*('T. Generadora'!E131)</f>
        <v>0.06</v>
      </c>
      <c r="AH131" s="165">
        <f t="shared" si="4"/>
        <v>138113.1</v>
      </c>
      <c r="AI131" s="166">
        <f>VLOOKUP($F131,'Valores Base'!$B$8:$S$23,4)</f>
        <v>45135</v>
      </c>
      <c r="AJ131" s="166">
        <f>AI131*(I131*'Valores Base'!$M$4)</f>
        <v>406215</v>
      </c>
      <c r="AK131" s="166">
        <f t="shared" si="5"/>
        <v>1895670</v>
      </c>
      <c r="AL131" s="166">
        <f>AI131*(K131*'Valores Base'!$N$4)</f>
        <v>0</v>
      </c>
      <c r="AM131" s="165">
        <f>J131*(AI131*'Valores Base'!$L$4)</f>
        <v>0</v>
      </c>
      <c r="AN131" s="167">
        <f>'Valores Base'!$O$4*'T. Generadora'!S131</f>
        <v>0</v>
      </c>
      <c r="AO131" s="168">
        <f t="shared" si="6"/>
        <v>2440000</v>
      </c>
      <c r="AP131" s="169">
        <f t="shared" si="7"/>
        <v>46923.076923076922</v>
      </c>
      <c r="AQ131" s="170"/>
      <c r="AR131" s="171">
        <f t="shared" si="8"/>
        <v>0</v>
      </c>
      <c r="AS131" s="172">
        <f t="shared" si="9"/>
        <v>0</v>
      </c>
      <c r="AT131" s="173">
        <f t="shared" si="10"/>
        <v>2440000</v>
      </c>
      <c r="AU131" s="174">
        <f t="shared" si="11"/>
        <v>46923.076923076922</v>
      </c>
      <c r="AV131" s="152" t="str">
        <f>+'Control Ventas'!D180</f>
        <v>X Vender</v>
      </c>
      <c r="AW131" s="175"/>
    </row>
    <row r="132" spans="1:49" ht="14.25" customHeight="1" x14ac:dyDescent="0.35">
      <c r="A132" s="148">
        <v>130</v>
      </c>
      <c r="B132" s="149">
        <v>602</v>
      </c>
      <c r="C132" s="150">
        <v>1</v>
      </c>
      <c r="D132" s="151" t="s">
        <v>116</v>
      </c>
      <c r="E132" s="152">
        <v>6</v>
      </c>
      <c r="F132" s="151">
        <v>13</v>
      </c>
      <c r="G132" s="153" t="str">
        <f>VLOOKUP($F132,'Valores Base'!$B$8:$S$23,2)</f>
        <v>2 H</v>
      </c>
      <c r="H132" s="153">
        <f>VLOOKUP($F132,'Valores Base'!$B$8:$S$23,5)</f>
        <v>36</v>
      </c>
      <c r="I132" s="155">
        <f>VLOOKUP($F132,'Valores Base'!$B$8:$S$23,6)</f>
        <v>4</v>
      </c>
      <c r="J132" s="155">
        <f>VLOOKUP($F132,'Valores Base'!$B$8:$S$23,8)</f>
        <v>0</v>
      </c>
      <c r="K132" s="155">
        <f>VLOOKUP($F132,'Valores Base'!$B$8:$S$23,7)</f>
        <v>0</v>
      </c>
      <c r="L132" s="156">
        <f t="shared" si="0"/>
        <v>40</v>
      </c>
      <c r="M132" s="157">
        <f>VLOOKUP($F132,'Valores Base'!$B$8:$S$23,10)</f>
        <v>1</v>
      </c>
      <c r="N132" s="158">
        <f>VLOOKUP($F132,'Valores Base'!$B$8:$S$23,11)</f>
        <v>1</v>
      </c>
      <c r="O132" s="158">
        <f>VLOOKUP($F132,'Valores Base'!$B$8:$S$23,12)</f>
        <v>0</v>
      </c>
      <c r="P132" s="158">
        <f>VLOOKUP($F132,'Valores Base'!$B$8:$S$23,13)</f>
        <v>0</v>
      </c>
      <c r="Q132" s="157"/>
      <c r="R132" s="157">
        <f>VLOOKUP($F132,'Valores Base'!$B$8:$S$23,15)</f>
        <v>1</v>
      </c>
      <c r="S132" s="157">
        <f>VLOOKUP($F132,'Valores Base'!$B$8:$S$23,16)</f>
        <v>0</v>
      </c>
      <c r="T132" s="157">
        <f t="shared" si="14"/>
        <v>1</v>
      </c>
      <c r="U132" s="159"/>
      <c r="V132" s="152"/>
      <c r="W132" s="151"/>
      <c r="X132" s="151"/>
      <c r="Y132" s="151"/>
      <c r="Z132" s="151"/>
      <c r="AA132" s="160"/>
      <c r="AB132" s="161"/>
      <c r="AC132" s="161"/>
      <c r="AD132" s="161"/>
      <c r="AE132" s="162">
        <f t="shared" si="2"/>
        <v>0</v>
      </c>
      <c r="AF132" s="163">
        <f t="shared" si="3"/>
        <v>0</v>
      </c>
      <c r="AG132" s="164">
        <f>+'Valores Base'!$J$3*('T. Generadora'!E132)</f>
        <v>0.06</v>
      </c>
      <c r="AH132" s="165">
        <f t="shared" si="4"/>
        <v>111446.28</v>
      </c>
      <c r="AI132" s="166">
        <f>VLOOKUP($F132,'Valores Base'!$B$8:$S$23,4)</f>
        <v>46905</v>
      </c>
      <c r="AJ132" s="166">
        <f>AI132*(I132*'Valores Base'!$M$4)</f>
        <v>168858</v>
      </c>
      <c r="AK132" s="166">
        <f t="shared" si="5"/>
        <v>1688580</v>
      </c>
      <c r="AL132" s="166">
        <f>AI132*(K132*'Valores Base'!$N$4)</f>
        <v>0</v>
      </c>
      <c r="AM132" s="165">
        <f>J132*(AI132*'Valores Base'!$L$4)</f>
        <v>0</v>
      </c>
      <c r="AN132" s="167">
        <f>'Valores Base'!$O$4*'T. Generadora'!S132</f>
        <v>0</v>
      </c>
      <c r="AO132" s="168">
        <f t="shared" si="6"/>
        <v>1970000</v>
      </c>
      <c r="AP132" s="169">
        <f t="shared" si="7"/>
        <v>49250</v>
      </c>
      <c r="AQ132" s="170"/>
      <c r="AR132" s="171">
        <f t="shared" si="8"/>
        <v>0</v>
      </c>
      <c r="AS132" s="172">
        <f t="shared" si="9"/>
        <v>0</v>
      </c>
      <c r="AT132" s="173">
        <f t="shared" si="10"/>
        <v>1970000</v>
      </c>
      <c r="AU132" s="174">
        <f t="shared" si="11"/>
        <v>49250</v>
      </c>
      <c r="AV132" s="152" t="str">
        <f>+'Control Ventas'!D181</f>
        <v>X Vender</v>
      </c>
      <c r="AW132" s="175"/>
    </row>
    <row r="133" spans="1:49" ht="14.25" customHeight="1" x14ac:dyDescent="0.35">
      <c r="A133" s="148">
        <v>131</v>
      </c>
      <c r="B133" s="149">
        <v>603</v>
      </c>
      <c r="C133" s="150">
        <v>1</v>
      </c>
      <c r="D133" s="151" t="s">
        <v>116</v>
      </c>
      <c r="E133" s="152">
        <v>6</v>
      </c>
      <c r="F133" s="151">
        <v>14</v>
      </c>
      <c r="G133" s="153" t="str">
        <f>VLOOKUP($F133,'Valores Base'!$B$8:$S$23,2)</f>
        <v>3 H</v>
      </c>
      <c r="H133" s="153">
        <f>VLOOKUP($F133,'Valores Base'!$B$8:$S$23,5)</f>
        <v>61</v>
      </c>
      <c r="I133" s="155">
        <f>VLOOKUP($F133,'Valores Base'!$B$8:$S$23,6)</f>
        <v>8</v>
      </c>
      <c r="J133" s="155">
        <f>VLOOKUP($F133,'Valores Base'!$B$8:$S$23,8)</f>
        <v>0</v>
      </c>
      <c r="K133" s="155">
        <f>VLOOKUP($F133,'Valores Base'!$B$8:$S$23,7)</f>
        <v>0</v>
      </c>
      <c r="L133" s="156">
        <f t="shared" si="0"/>
        <v>69</v>
      </c>
      <c r="M133" s="157">
        <f>VLOOKUP($F133,'Valores Base'!$B$8:$S$23,10)</f>
        <v>2</v>
      </c>
      <c r="N133" s="158">
        <f>VLOOKUP($F133,'Valores Base'!$B$8:$S$23,11)</f>
        <v>2</v>
      </c>
      <c r="O133" s="158">
        <f>VLOOKUP($F133,'Valores Base'!$B$8:$S$23,12)</f>
        <v>0</v>
      </c>
      <c r="P133" s="158">
        <f>VLOOKUP($F133,'Valores Base'!$B$8:$S$23,13)</f>
        <v>0</v>
      </c>
      <c r="Q133" s="157"/>
      <c r="R133" s="157">
        <f>VLOOKUP($F133,'Valores Base'!$B$8:$S$23,15)</f>
        <v>1</v>
      </c>
      <c r="S133" s="157">
        <f>VLOOKUP($F133,'Valores Base'!$B$8:$S$23,16)</f>
        <v>0</v>
      </c>
      <c r="T133" s="157">
        <v>2</v>
      </c>
      <c r="U133" s="159"/>
      <c r="V133" s="152"/>
      <c r="W133" s="151"/>
      <c r="X133" s="151"/>
      <c r="Y133" s="151"/>
      <c r="Z133" s="151"/>
      <c r="AA133" s="160"/>
      <c r="AB133" s="161"/>
      <c r="AC133" s="161"/>
      <c r="AD133" s="161"/>
      <c r="AE133" s="162">
        <f t="shared" si="2"/>
        <v>0</v>
      </c>
      <c r="AF133" s="163">
        <f t="shared" si="3"/>
        <v>0</v>
      </c>
      <c r="AG133" s="164">
        <f>+'Valores Base'!$J$3*('T. Generadora'!E133)</f>
        <v>0.06</v>
      </c>
      <c r="AH133" s="165">
        <f t="shared" si="4"/>
        <v>170206.74</v>
      </c>
      <c r="AI133" s="166">
        <f>VLOOKUP($F133,'Valores Base'!$B$8:$S$23,4)</f>
        <v>41595</v>
      </c>
      <c r="AJ133" s="166">
        <f>AI133*(I133*'Valores Base'!$M$4)</f>
        <v>299484</v>
      </c>
      <c r="AK133" s="166">
        <f t="shared" si="5"/>
        <v>2537295</v>
      </c>
      <c r="AL133" s="166">
        <f>AI133*(K133*'Valores Base'!$N$4)</f>
        <v>0</v>
      </c>
      <c r="AM133" s="165">
        <f>J133*(AI133*'Valores Base'!$L$4)</f>
        <v>0</v>
      </c>
      <c r="AN133" s="167">
        <f>'Valores Base'!$O$4*'T. Generadora'!S133</f>
        <v>0</v>
      </c>
      <c r="AO133" s="168">
        <f t="shared" si="6"/>
        <v>3010000</v>
      </c>
      <c r="AP133" s="169">
        <f t="shared" si="7"/>
        <v>43623.188405797104</v>
      </c>
      <c r="AQ133" s="170"/>
      <c r="AR133" s="171">
        <f t="shared" si="8"/>
        <v>0</v>
      </c>
      <c r="AS133" s="172">
        <f t="shared" si="9"/>
        <v>0</v>
      </c>
      <c r="AT133" s="173">
        <f t="shared" si="10"/>
        <v>3010000</v>
      </c>
      <c r="AU133" s="174">
        <f t="shared" si="11"/>
        <v>43623.188405797104</v>
      </c>
      <c r="AV133" s="152" t="str">
        <f>+'Control Ventas'!D182</f>
        <v>X Vender</v>
      </c>
      <c r="AW133" s="175"/>
    </row>
    <row r="134" spans="1:49" ht="14.25" customHeight="1" x14ac:dyDescent="0.35">
      <c r="A134" s="148">
        <v>132</v>
      </c>
      <c r="B134" s="149">
        <v>604</v>
      </c>
      <c r="C134" s="150">
        <v>1</v>
      </c>
      <c r="D134" s="151" t="s">
        <v>116</v>
      </c>
      <c r="E134" s="152">
        <v>6</v>
      </c>
      <c r="F134" s="151">
        <v>15</v>
      </c>
      <c r="G134" s="153" t="str">
        <f>VLOOKUP($F134,'Valores Base'!$B$8:$S$23,2)</f>
        <v>4 H</v>
      </c>
      <c r="H134" s="153">
        <f>VLOOKUP($F134,'Valores Base'!$B$8:$S$23,5)</f>
        <v>36</v>
      </c>
      <c r="I134" s="155">
        <f>VLOOKUP($F134,'Valores Base'!$B$8:$S$23,6)</f>
        <v>7</v>
      </c>
      <c r="J134" s="155">
        <f>VLOOKUP($F134,'Valores Base'!$B$8:$S$23,8)</f>
        <v>0</v>
      </c>
      <c r="K134" s="155">
        <f>VLOOKUP($F134,'Valores Base'!$B$8:$S$23,7)</f>
        <v>0</v>
      </c>
      <c r="L134" s="156">
        <f t="shared" si="0"/>
        <v>43</v>
      </c>
      <c r="M134" s="157">
        <f>VLOOKUP($F134,'Valores Base'!$B$8:$S$23,10)</f>
        <v>1</v>
      </c>
      <c r="N134" s="158">
        <f>VLOOKUP($F134,'Valores Base'!$B$8:$S$23,11)</f>
        <v>1</v>
      </c>
      <c r="O134" s="158">
        <f>VLOOKUP($F134,'Valores Base'!$B$8:$S$23,12)</f>
        <v>0</v>
      </c>
      <c r="P134" s="158">
        <f>VLOOKUP($F134,'Valores Base'!$B$8:$S$23,13)</f>
        <v>0</v>
      </c>
      <c r="Q134" s="157"/>
      <c r="R134" s="157">
        <f>VLOOKUP($F134,'Valores Base'!$B$8:$S$23,15)</f>
        <v>1</v>
      </c>
      <c r="S134" s="157">
        <f>VLOOKUP($F134,'Valores Base'!$B$8:$S$23,16)</f>
        <v>0</v>
      </c>
      <c r="T134" s="157">
        <f t="shared" ref="T134:T136" si="15">R134+S134</f>
        <v>1</v>
      </c>
      <c r="U134" s="159"/>
      <c r="V134" s="152"/>
      <c r="W134" s="151"/>
      <c r="X134" s="151"/>
      <c r="Y134" s="151"/>
      <c r="Z134" s="151"/>
      <c r="AA134" s="160"/>
      <c r="AB134" s="161"/>
      <c r="AC134" s="161"/>
      <c r="AD134" s="161"/>
      <c r="AE134" s="162">
        <f t="shared" si="2"/>
        <v>0</v>
      </c>
      <c r="AF134" s="163">
        <f t="shared" si="3"/>
        <v>0</v>
      </c>
      <c r="AG134" s="164">
        <f>+'Valores Base'!$J$3*('T. Generadora'!E134)</f>
        <v>0.06</v>
      </c>
      <c r="AH134" s="165">
        <f t="shared" si="4"/>
        <v>117921.825</v>
      </c>
      <c r="AI134" s="166">
        <f>VLOOKUP($F134,'Valores Base'!$B$8:$S$23,4)</f>
        <v>46462.5</v>
      </c>
      <c r="AJ134" s="166">
        <f>AI134*(I134*'Valores Base'!$M$4)</f>
        <v>292713.75</v>
      </c>
      <c r="AK134" s="166">
        <f t="shared" si="5"/>
        <v>1672650</v>
      </c>
      <c r="AL134" s="166">
        <f>AI134*(K134*'Valores Base'!$N$4)</f>
        <v>0</v>
      </c>
      <c r="AM134" s="165">
        <f>J134*(AI134*'Valores Base'!$L$4)</f>
        <v>0</v>
      </c>
      <c r="AN134" s="167">
        <f>'Valores Base'!$O$4*'T. Generadora'!S134</f>
        <v>0</v>
      </c>
      <c r="AO134" s="168">
        <f t="shared" si="6"/>
        <v>2090000</v>
      </c>
      <c r="AP134" s="169">
        <f t="shared" si="7"/>
        <v>48604.651162790695</v>
      </c>
      <c r="AQ134" s="170"/>
      <c r="AR134" s="171">
        <f t="shared" si="8"/>
        <v>0</v>
      </c>
      <c r="AS134" s="172">
        <f t="shared" si="9"/>
        <v>0</v>
      </c>
      <c r="AT134" s="173">
        <f t="shared" si="10"/>
        <v>2090000</v>
      </c>
      <c r="AU134" s="174">
        <f t="shared" si="11"/>
        <v>48604.651162790695</v>
      </c>
      <c r="AV134" s="152" t="str">
        <f>+'Control Ventas'!D183</f>
        <v>X Vender</v>
      </c>
      <c r="AW134" s="175"/>
    </row>
    <row r="135" spans="1:49" ht="14.25" customHeight="1" x14ac:dyDescent="0.35">
      <c r="A135" s="148">
        <v>133</v>
      </c>
      <c r="B135" s="149">
        <v>701</v>
      </c>
      <c r="C135" s="150">
        <v>1</v>
      </c>
      <c r="D135" s="151" t="s">
        <v>116</v>
      </c>
      <c r="E135" s="152">
        <v>7</v>
      </c>
      <c r="F135" s="151">
        <v>12</v>
      </c>
      <c r="G135" s="153" t="str">
        <f>VLOOKUP($F135,'Valores Base'!$B$8:$S$23,2)</f>
        <v>1 H</v>
      </c>
      <c r="H135" s="153">
        <f>VLOOKUP($F135,'Valores Base'!$B$8:$S$23,5)</f>
        <v>42</v>
      </c>
      <c r="I135" s="155">
        <f>VLOOKUP($F135,'Valores Base'!$B$8:$S$23,6)</f>
        <v>10</v>
      </c>
      <c r="J135" s="155">
        <f>VLOOKUP($F135,'Valores Base'!$B$8:$S$23,8)</f>
        <v>0</v>
      </c>
      <c r="K135" s="155">
        <f>VLOOKUP($F135,'Valores Base'!$B$8:$S$23,7)</f>
        <v>0</v>
      </c>
      <c r="L135" s="156">
        <f t="shared" si="0"/>
        <v>52</v>
      </c>
      <c r="M135" s="157">
        <f>VLOOKUP($F135,'Valores Base'!$B$8:$S$23,10)</f>
        <v>1</v>
      </c>
      <c r="N135" s="158">
        <f>VLOOKUP($F135,'Valores Base'!$B$8:$S$23,11)</f>
        <v>1</v>
      </c>
      <c r="O135" s="158">
        <f>VLOOKUP($F135,'Valores Base'!$B$8:$S$23,12)</f>
        <v>0</v>
      </c>
      <c r="P135" s="158">
        <f>VLOOKUP($F135,'Valores Base'!$B$8:$S$23,13)</f>
        <v>0</v>
      </c>
      <c r="Q135" s="157"/>
      <c r="R135" s="157">
        <f>VLOOKUP($F135,'Valores Base'!$B$8:$S$23,15)</f>
        <v>1</v>
      </c>
      <c r="S135" s="157">
        <f>VLOOKUP($F135,'Valores Base'!$B$8:$S$23,16)</f>
        <v>0</v>
      </c>
      <c r="T135" s="157">
        <f t="shared" si="15"/>
        <v>1</v>
      </c>
      <c r="U135" s="159"/>
      <c r="V135" s="152"/>
      <c r="W135" s="151"/>
      <c r="X135" s="151"/>
      <c r="Y135" s="151"/>
      <c r="Z135" s="151"/>
      <c r="AA135" s="160"/>
      <c r="AB135" s="161"/>
      <c r="AC135" s="161"/>
      <c r="AD135" s="161"/>
      <c r="AE135" s="162">
        <f t="shared" si="2"/>
        <v>0</v>
      </c>
      <c r="AF135" s="163">
        <f t="shared" si="3"/>
        <v>0</v>
      </c>
      <c r="AG135" s="164">
        <f>+'Valores Base'!$J$3*('T. Generadora'!E135)</f>
        <v>7.0000000000000007E-2</v>
      </c>
      <c r="AH135" s="165">
        <f t="shared" si="4"/>
        <v>161131.95000000001</v>
      </c>
      <c r="AI135" s="166">
        <f>VLOOKUP($F135,'Valores Base'!$B$8:$S$23,4)</f>
        <v>45135</v>
      </c>
      <c r="AJ135" s="166">
        <f>AI135*(I135*'Valores Base'!$M$4)</f>
        <v>406215</v>
      </c>
      <c r="AK135" s="166">
        <f t="shared" si="5"/>
        <v>1895670</v>
      </c>
      <c r="AL135" s="166">
        <f>AI135*(K135*'Valores Base'!$N$4)</f>
        <v>0</v>
      </c>
      <c r="AM135" s="165">
        <f>J135*(AI135*'Valores Base'!$L$4)</f>
        <v>0</v>
      </c>
      <c r="AN135" s="167">
        <f>'Valores Base'!$O$4*'T. Generadora'!S135</f>
        <v>0</v>
      </c>
      <c r="AO135" s="168">
        <f t="shared" si="6"/>
        <v>2470000</v>
      </c>
      <c r="AP135" s="169">
        <f t="shared" si="7"/>
        <v>47500</v>
      </c>
      <c r="AQ135" s="170"/>
      <c r="AR135" s="171">
        <f t="shared" si="8"/>
        <v>0</v>
      </c>
      <c r="AS135" s="172">
        <f t="shared" si="9"/>
        <v>0</v>
      </c>
      <c r="AT135" s="173">
        <f t="shared" si="10"/>
        <v>2470000</v>
      </c>
      <c r="AU135" s="174">
        <f t="shared" si="11"/>
        <v>47500</v>
      </c>
      <c r="AV135" s="152" t="str">
        <f>+'Control Ventas'!D186</f>
        <v>X Vender</v>
      </c>
      <c r="AW135" s="175"/>
    </row>
    <row r="136" spans="1:49" ht="14.25" customHeight="1" x14ac:dyDescent="0.35">
      <c r="A136" s="148">
        <v>134</v>
      </c>
      <c r="B136" s="149">
        <v>702</v>
      </c>
      <c r="C136" s="150">
        <v>1</v>
      </c>
      <c r="D136" s="151" t="s">
        <v>116</v>
      </c>
      <c r="E136" s="152">
        <v>7</v>
      </c>
      <c r="F136" s="151">
        <v>13</v>
      </c>
      <c r="G136" s="153" t="str">
        <f>VLOOKUP($F136,'Valores Base'!$B$8:$S$23,2)</f>
        <v>2 H</v>
      </c>
      <c r="H136" s="153">
        <f>VLOOKUP($F136,'Valores Base'!$B$8:$S$23,5)</f>
        <v>36</v>
      </c>
      <c r="I136" s="155">
        <f>VLOOKUP($F136,'Valores Base'!$B$8:$S$23,6)</f>
        <v>4</v>
      </c>
      <c r="J136" s="155">
        <f>VLOOKUP($F136,'Valores Base'!$B$8:$S$23,8)</f>
        <v>0</v>
      </c>
      <c r="K136" s="155">
        <f>VLOOKUP($F136,'Valores Base'!$B$8:$S$23,7)</f>
        <v>0</v>
      </c>
      <c r="L136" s="156">
        <f t="shared" si="0"/>
        <v>40</v>
      </c>
      <c r="M136" s="157">
        <f>VLOOKUP($F136,'Valores Base'!$B$8:$S$23,10)</f>
        <v>1</v>
      </c>
      <c r="N136" s="158">
        <f>VLOOKUP($F136,'Valores Base'!$B$8:$S$23,11)</f>
        <v>1</v>
      </c>
      <c r="O136" s="158">
        <f>VLOOKUP($F136,'Valores Base'!$B$8:$S$23,12)</f>
        <v>0</v>
      </c>
      <c r="P136" s="158">
        <f>VLOOKUP($F136,'Valores Base'!$B$8:$S$23,13)</f>
        <v>0</v>
      </c>
      <c r="Q136" s="157"/>
      <c r="R136" s="157">
        <f>VLOOKUP($F136,'Valores Base'!$B$8:$S$23,15)</f>
        <v>1</v>
      </c>
      <c r="S136" s="157">
        <f>VLOOKUP($F136,'Valores Base'!$B$8:$S$23,16)</f>
        <v>0</v>
      </c>
      <c r="T136" s="157">
        <f t="shared" si="15"/>
        <v>1</v>
      </c>
      <c r="U136" s="159"/>
      <c r="V136" s="152"/>
      <c r="W136" s="151"/>
      <c r="X136" s="151"/>
      <c r="Y136" s="151"/>
      <c r="Z136" s="151"/>
      <c r="AA136" s="160"/>
      <c r="AB136" s="161"/>
      <c r="AC136" s="161"/>
      <c r="AD136" s="161"/>
      <c r="AE136" s="162">
        <f t="shared" si="2"/>
        <v>0</v>
      </c>
      <c r="AF136" s="163">
        <f t="shared" si="3"/>
        <v>0</v>
      </c>
      <c r="AG136" s="164">
        <f>+'Valores Base'!$J$3*('T. Generadora'!E136)</f>
        <v>7.0000000000000007E-2</v>
      </c>
      <c r="AH136" s="165">
        <f t="shared" si="4"/>
        <v>130020.66000000002</v>
      </c>
      <c r="AI136" s="166">
        <f>VLOOKUP($F136,'Valores Base'!$B$8:$S$23,4)</f>
        <v>46905</v>
      </c>
      <c r="AJ136" s="166">
        <f>AI136*(I136*'Valores Base'!$M$4)</f>
        <v>168858</v>
      </c>
      <c r="AK136" s="166">
        <f t="shared" si="5"/>
        <v>1688580</v>
      </c>
      <c r="AL136" s="166">
        <f>AI136*(K136*'Valores Base'!$N$4)</f>
        <v>0</v>
      </c>
      <c r="AM136" s="165">
        <f>J136*(AI136*'Valores Base'!$L$4)</f>
        <v>0</v>
      </c>
      <c r="AN136" s="167">
        <f>'Valores Base'!$O$4*'T. Generadora'!S136</f>
        <v>0</v>
      </c>
      <c r="AO136" s="168">
        <f t="shared" si="6"/>
        <v>1990000</v>
      </c>
      <c r="AP136" s="169">
        <f t="shared" si="7"/>
        <v>49750</v>
      </c>
      <c r="AQ136" s="170"/>
      <c r="AR136" s="171">
        <f t="shared" si="8"/>
        <v>0</v>
      </c>
      <c r="AS136" s="172">
        <f t="shared" si="9"/>
        <v>0</v>
      </c>
      <c r="AT136" s="173">
        <f t="shared" si="10"/>
        <v>1990000</v>
      </c>
      <c r="AU136" s="174">
        <f t="shared" si="11"/>
        <v>49750</v>
      </c>
      <c r="AV136" s="152" t="str">
        <f>+'Control Ventas'!D187</f>
        <v>X Vender</v>
      </c>
      <c r="AW136" s="175"/>
    </row>
    <row r="137" spans="1:49" ht="14.25" customHeight="1" x14ac:dyDescent="0.35">
      <c r="A137" s="148">
        <v>135</v>
      </c>
      <c r="B137" s="149">
        <v>703</v>
      </c>
      <c r="C137" s="150">
        <v>1</v>
      </c>
      <c r="D137" s="151" t="s">
        <v>116</v>
      </c>
      <c r="E137" s="152">
        <v>7</v>
      </c>
      <c r="F137" s="151">
        <v>14</v>
      </c>
      <c r="G137" s="153" t="str">
        <f>VLOOKUP($F137,'Valores Base'!$B$8:$S$23,2)</f>
        <v>3 H</v>
      </c>
      <c r="H137" s="153">
        <f>VLOOKUP($F137,'Valores Base'!$B$8:$S$23,5)</f>
        <v>61</v>
      </c>
      <c r="I137" s="155">
        <f>VLOOKUP($F137,'Valores Base'!$B$8:$S$23,6)</f>
        <v>8</v>
      </c>
      <c r="J137" s="155">
        <f>VLOOKUP($F137,'Valores Base'!$B$8:$S$23,8)</f>
        <v>0</v>
      </c>
      <c r="K137" s="155">
        <f>VLOOKUP($F137,'Valores Base'!$B$8:$S$23,7)</f>
        <v>0</v>
      </c>
      <c r="L137" s="156">
        <f t="shared" si="0"/>
        <v>69</v>
      </c>
      <c r="M137" s="157">
        <f>VLOOKUP($F137,'Valores Base'!$B$8:$S$23,10)</f>
        <v>2</v>
      </c>
      <c r="N137" s="158">
        <f>VLOOKUP($F137,'Valores Base'!$B$8:$S$23,11)</f>
        <v>2</v>
      </c>
      <c r="O137" s="158">
        <f>VLOOKUP($F137,'Valores Base'!$B$8:$S$23,12)</f>
        <v>0</v>
      </c>
      <c r="P137" s="158">
        <f>VLOOKUP($F137,'Valores Base'!$B$8:$S$23,13)</f>
        <v>0</v>
      </c>
      <c r="Q137" s="157"/>
      <c r="R137" s="157">
        <f>VLOOKUP($F137,'Valores Base'!$B$8:$S$23,15)</f>
        <v>1</v>
      </c>
      <c r="S137" s="157">
        <f>VLOOKUP($F137,'Valores Base'!$B$8:$S$23,16)</f>
        <v>0</v>
      </c>
      <c r="T137" s="157">
        <v>2</v>
      </c>
      <c r="U137" s="159"/>
      <c r="V137" s="152"/>
      <c r="W137" s="151"/>
      <c r="X137" s="151"/>
      <c r="Y137" s="151"/>
      <c r="Z137" s="151"/>
      <c r="AA137" s="160"/>
      <c r="AB137" s="161"/>
      <c r="AC137" s="161"/>
      <c r="AD137" s="161"/>
      <c r="AE137" s="162">
        <f t="shared" si="2"/>
        <v>0</v>
      </c>
      <c r="AF137" s="163">
        <f t="shared" si="3"/>
        <v>0</v>
      </c>
      <c r="AG137" s="164">
        <f>+'Valores Base'!$J$3*('T. Generadora'!E137)</f>
        <v>7.0000000000000007E-2</v>
      </c>
      <c r="AH137" s="165">
        <f t="shared" si="4"/>
        <v>198574.53000000003</v>
      </c>
      <c r="AI137" s="166">
        <f>VLOOKUP($F137,'Valores Base'!$B$8:$S$23,4)</f>
        <v>41595</v>
      </c>
      <c r="AJ137" s="166">
        <f>AI137*(I137*'Valores Base'!$M$4)</f>
        <v>299484</v>
      </c>
      <c r="AK137" s="166">
        <f t="shared" si="5"/>
        <v>2537295</v>
      </c>
      <c r="AL137" s="166">
        <f>AI137*(K137*'Valores Base'!$N$4)</f>
        <v>0</v>
      </c>
      <c r="AM137" s="165">
        <f>J137*(AI137*'Valores Base'!$L$4)</f>
        <v>0</v>
      </c>
      <c r="AN137" s="167">
        <f>'Valores Base'!$O$4*'T. Generadora'!S137</f>
        <v>0</v>
      </c>
      <c r="AO137" s="168">
        <f t="shared" si="6"/>
        <v>3040000</v>
      </c>
      <c r="AP137" s="169">
        <f t="shared" si="7"/>
        <v>44057.971014492752</v>
      </c>
      <c r="AQ137" s="170"/>
      <c r="AR137" s="171">
        <f t="shared" si="8"/>
        <v>0</v>
      </c>
      <c r="AS137" s="172">
        <f t="shared" si="9"/>
        <v>0</v>
      </c>
      <c r="AT137" s="173">
        <f t="shared" si="10"/>
        <v>3040000</v>
      </c>
      <c r="AU137" s="174">
        <f t="shared" si="11"/>
        <v>44057.971014492752</v>
      </c>
      <c r="AV137" s="152" t="str">
        <f>+'Control Ventas'!D188</f>
        <v>X Vender</v>
      </c>
      <c r="AW137" s="175"/>
    </row>
    <row r="138" spans="1:49" ht="14.25" customHeight="1" x14ac:dyDescent="0.35">
      <c r="A138" s="148">
        <v>136</v>
      </c>
      <c r="B138" s="149">
        <v>704</v>
      </c>
      <c r="C138" s="150">
        <v>1</v>
      </c>
      <c r="D138" s="151" t="s">
        <v>116</v>
      </c>
      <c r="E138" s="152">
        <v>7</v>
      </c>
      <c r="F138" s="151">
        <v>15</v>
      </c>
      <c r="G138" s="153" t="str">
        <f>VLOOKUP($F138,'Valores Base'!$B$8:$S$23,2)</f>
        <v>4 H</v>
      </c>
      <c r="H138" s="153">
        <f>VLOOKUP($F138,'Valores Base'!$B$8:$S$23,5)</f>
        <v>36</v>
      </c>
      <c r="I138" s="155">
        <f>VLOOKUP($F138,'Valores Base'!$B$8:$S$23,6)</f>
        <v>7</v>
      </c>
      <c r="J138" s="155">
        <f>VLOOKUP($F138,'Valores Base'!$B$8:$S$23,8)</f>
        <v>0</v>
      </c>
      <c r="K138" s="155">
        <f>VLOOKUP($F138,'Valores Base'!$B$8:$S$23,7)</f>
        <v>0</v>
      </c>
      <c r="L138" s="156">
        <f t="shared" si="0"/>
        <v>43</v>
      </c>
      <c r="M138" s="157">
        <f>VLOOKUP($F138,'Valores Base'!$B$8:$S$23,10)</f>
        <v>1</v>
      </c>
      <c r="N138" s="158">
        <f>VLOOKUP($F138,'Valores Base'!$B$8:$S$23,11)</f>
        <v>1</v>
      </c>
      <c r="O138" s="158">
        <f>VLOOKUP($F138,'Valores Base'!$B$8:$S$23,12)</f>
        <v>0</v>
      </c>
      <c r="P138" s="158">
        <f>VLOOKUP($F138,'Valores Base'!$B$8:$S$23,13)</f>
        <v>0</v>
      </c>
      <c r="Q138" s="157"/>
      <c r="R138" s="157">
        <f>VLOOKUP($F138,'Valores Base'!$B$8:$S$23,15)</f>
        <v>1</v>
      </c>
      <c r="S138" s="157">
        <f>VLOOKUP($F138,'Valores Base'!$B$8:$S$23,16)</f>
        <v>0</v>
      </c>
      <c r="T138" s="157">
        <f t="shared" ref="T138:T140" si="16">R138+S138</f>
        <v>1</v>
      </c>
      <c r="U138" s="159"/>
      <c r="V138" s="152"/>
      <c r="W138" s="151"/>
      <c r="X138" s="151"/>
      <c r="Y138" s="151"/>
      <c r="Z138" s="151"/>
      <c r="AA138" s="160"/>
      <c r="AB138" s="161"/>
      <c r="AC138" s="161"/>
      <c r="AD138" s="161"/>
      <c r="AE138" s="162">
        <f t="shared" si="2"/>
        <v>0</v>
      </c>
      <c r="AF138" s="163">
        <f t="shared" si="3"/>
        <v>0</v>
      </c>
      <c r="AG138" s="164">
        <f>+'Valores Base'!$J$3*('T. Generadora'!E138)</f>
        <v>7.0000000000000007E-2</v>
      </c>
      <c r="AH138" s="165">
        <f t="shared" si="4"/>
        <v>137575.46250000002</v>
      </c>
      <c r="AI138" s="166">
        <f>VLOOKUP($F138,'Valores Base'!$B$8:$S$23,4)</f>
        <v>46462.5</v>
      </c>
      <c r="AJ138" s="166">
        <f>AI138*(I138*'Valores Base'!$M$4)</f>
        <v>292713.75</v>
      </c>
      <c r="AK138" s="166">
        <f t="shared" si="5"/>
        <v>1672650</v>
      </c>
      <c r="AL138" s="166">
        <f>AI138*(K138*'Valores Base'!$N$4)</f>
        <v>0</v>
      </c>
      <c r="AM138" s="165">
        <f>J138*(AI138*'Valores Base'!$L$4)</f>
        <v>0</v>
      </c>
      <c r="AN138" s="167">
        <f>'Valores Base'!$O$4*'T. Generadora'!S138</f>
        <v>0</v>
      </c>
      <c r="AO138" s="168">
        <f t="shared" si="6"/>
        <v>2110000</v>
      </c>
      <c r="AP138" s="169">
        <f t="shared" si="7"/>
        <v>49069.767441860466</v>
      </c>
      <c r="AQ138" s="170"/>
      <c r="AR138" s="171">
        <f t="shared" si="8"/>
        <v>0</v>
      </c>
      <c r="AS138" s="172">
        <f t="shared" si="9"/>
        <v>0</v>
      </c>
      <c r="AT138" s="173">
        <f t="shared" si="10"/>
        <v>2110000</v>
      </c>
      <c r="AU138" s="174">
        <f t="shared" si="11"/>
        <v>49069.767441860466</v>
      </c>
      <c r="AV138" s="152" t="str">
        <f>+'Control Ventas'!D189</f>
        <v>X Vender</v>
      </c>
      <c r="AW138" s="175"/>
    </row>
    <row r="139" spans="1:49" ht="14.25" customHeight="1" x14ac:dyDescent="0.35">
      <c r="A139" s="148">
        <v>137</v>
      </c>
      <c r="B139" s="149">
        <v>801</v>
      </c>
      <c r="C139" s="150">
        <v>1</v>
      </c>
      <c r="D139" s="151" t="s">
        <v>116</v>
      </c>
      <c r="E139" s="152">
        <v>8</v>
      </c>
      <c r="F139" s="151">
        <v>12</v>
      </c>
      <c r="G139" s="153" t="str">
        <f>VLOOKUP($F139,'Valores Base'!$B$8:$S$23,2)</f>
        <v>1 H</v>
      </c>
      <c r="H139" s="153">
        <f>VLOOKUP($F139,'Valores Base'!$B$8:$S$23,5)</f>
        <v>42</v>
      </c>
      <c r="I139" s="155">
        <f>VLOOKUP($F139,'Valores Base'!$B$8:$S$23,6)</f>
        <v>10</v>
      </c>
      <c r="J139" s="155">
        <f>VLOOKUP($F139,'Valores Base'!$B$8:$S$23,8)</f>
        <v>0</v>
      </c>
      <c r="K139" s="155">
        <f>VLOOKUP($F139,'Valores Base'!$B$8:$S$23,7)</f>
        <v>0</v>
      </c>
      <c r="L139" s="156">
        <f t="shared" si="0"/>
        <v>52</v>
      </c>
      <c r="M139" s="157">
        <f>VLOOKUP($F139,'Valores Base'!$B$8:$S$23,10)</f>
        <v>1</v>
      </c>
      <c r="N139" s="158">
        <f>VLOOKUP($F139,'Valores Base'!$B$8:$S$23,11)</f>
        <v>1</v>
      </c>
      <c r="O139" s="158">
        <f>VLOOKUP($F139,'Valores Base'!$B$8:$S$23,12)</f>
        <v>0</v>
      </c>
      <c r="P139" s="158">
        <f>VLOOKUP($F139,'Valores Base'!$B$8:$S$23,13)</f>
        <v>0</v>
      </c>
      <c r="Q139" s="157"/>
      <c r="R139" s="157">
        <f>VLOOKUP($F139,'Valores Base'!$B$8:$S$23,15)</f>
        <v>1</v>
      </c>
      <c r="S139" s="157">
        <f>VLOOKUP($F139,'Valores Base'!$B$8:$S$23,16)</f>
        <v>0</v>
      </c>
      <c r="T139" s="157">
        <f t="shared" si="16"/>
        <v>1</v>
      </c>
      <c r="U139" s="159"/>
      <c r="V139" s="152"/>
      <c r="W139" s="151"/>
      <c r="X139" s="151"/>
      <c r="Y139" s="151"/>
      <c r="Z139" s="151"/>
      <c r="AA139" s="160"/>
      <c r="AB139" s="161"/>
      <c r="AC139" s="161"/>
      <c r="AD139" s="161"/>
      <c r="AE139" s="162">
        <f t="shared" si="2"/>
        <v>0</v>
      </c>
      <c r="AF139" s="163">
        <f t="shared" si="3"/>
        <v>0</v>
      </c>
      <c r="AG139" s="164">
        <f>+'Valores Base'!$J$3*('T. Generadora'!E139)</f>
        <v>0.08</v>
      </c>
      <c r="AH139" s="165">
        <f t="shared" si="4"/>
        <v>184150.80000000002</v>
      </c>
      <c r="AI139" s="166">
        <f>VLOOKUP($F139,'Valores Base'!$B$8:$S$23,4)</f>
        <v>45135</v>
      </c>
      <c r="AJ139" s="166">
        <f>AI139*(I139*'Valores Base'!$M$4)</f>
        <v>406215</v>
      </c>
      <c r="AK139" s="166">
        <f t="shared" si="5"/>
        <v>1895670</v>
      </c>
      <c r="AL139" s="166">
        <f>AI139*(K139*'Valores Base'!$N$4)</f>
        <v>0</v>
      </c>
      <c r="AM139" s="165">
        <f>J139*(AI139*'Valores Base'!$L$4)</f>
        <v>0</v>
      </c>
      <c r="AN139" s="167">
        <f>'Valores Base'!$O$4*'T. Generadora'!S139</f>
        <v>0</v>
      </c>
      <c r="AO139" s="168">
        <f t="shared" si="6"/>
        <v>2490000</v>
      </c>
      <c r="AP139" s="169">
        <f t="shared" si="7"/>
        <v>47884.615384615383</v>
      </c>
      <c r="AQ139" s="170"/>
      <c r="AR139" s="171">
        <f t="shared" si="8"/>
        <v>0</v>
      </c>
      <c r="AS139" s="172">
        <f t="shared" si="9"/>
        <v>0</v>
      </c>
      <c r="AT139" s="173">
        <f t="shared" si="10"/>
        <v>2490000</v>
      </c>
      <c r="AU139" s="174">
        <f t="shared" si="11"/>
        <v>47884.615384615383</v>
      </c>
      <c r="AV139" s="152" t="str">
        <f>+'Control Ventas'!D187</f>
        <v>X Vender</v>
      </c>
      <c r="AW139" s="175"/>
    </row>
    <row r="140" spans="1:49" ht="14.25" customHeight="1" x14ac:dyDescent="0.35">
      <c r="A140" s="148">
        <v>138</v>
      </c>
      <c r="B140" s="149">
        <v>802</v>
      </c>
      <c r="C140" s="150">
        <v>1</v>
      </c>
      <c r="D140" s="151" t="s">
        <v>116</v>
      </c>
      <c r="E140" s="152">
        <v>8</v>
      </c>
      <c r="F140" s="151">
        <v>13</v>
      </c>
      <c r="G140" s="153" t="str">
        <f>VLOOKUP($F140,'Valores Base'!$B$8:$S$23,2)</f>
        <v>2 H</v>
      </c>
      <c r="H140" s="153">
        <f>VLOOKUP($F140,'Valores Base'!$B$8:$S$23,5)</f>
        <v>36</v>
      </c>
      <c r="I140" s="155">
        <f>VLOOKUP($F140,'Valores Base'!$B$8:$S$23,6)</f>
        <v>4</v>
      </c>
      <c r="J140" s="155">
        <f>VLOOKUP($F140,'Valores Base'!$B$8:$S$23,8)</f>
        <v>0</v>
      </c>
      <c r="K140" s="155">
        <f>VLOOKUP($F140,'Valores Base'!$B$8:$S$23,7)</f>
        <v>0</v>
      </c>
      <c r="L140" s="156">
        <f t="shared" si="0"/>
        <v>40</v>
      </c>
      <c r="M140" s="157">
        <f>VLOOKUP($F140,'Valores Base'!$B$8:$S$23,10)</f>
        <v>1</v>
      </c>
      <c r="N140" s="158">
        <f>VLOOKUP($F140,'Valores Base'!$B$8:$S$23,11)</f>
        <v>1</v>
      </c>
      <c r="O140" s="158">
        <f>VLOOKUP($F140,'Valores Base'!$B$8:$S$23,12)</f>
        <v>0</v>
      </c>
      <c r="P140" s="158">
        <f>VLOOKUP($F140,'Valores Base'!$B$8:$S$23,13)</f>
        <v>0</v>
      </c>
      <c r="Q140" s="157"/>
      <c r="R140" s="157">
        <f>VLOOKUP($F140,'Valores Base'!$B$8:$S$23,15)</f>
        <v>1</v>
      </c>
      <c r="S140" s="157">
        <f>VLOOKUP($F140,'Valores Base'!$B$8:$S$23,16)</f>
        <v>0</v>
      </c>
      <c r="T140" s="157">
        <f t="shared" si="16"/>
        <v>1</v>
      </c>
      <c r="U140" s="159"/>
      <c r="V140" s="152"/>
      <c r="W140" s="151"/>
      <c r="X140" s="151"/>
      <c r="Y140" s="151"/>
      <c r="Z140" s="151"/>
      <c r="AA140" s="160"/>
      <c r="AB140" s="161"/>
      <c r="AC140" s="161"/>
      <c r="AD140" s="161"/>
      <c r="AE140" s="162">
        <f t="shared" si="2"/>
        <v>0</v>
      </c>
      <c r="AF140" s="163">
        <f t="shared" si="3"/>
        <v>0</v>
      </c>
      <c r="AG140" s="164">
        <f>+'Valores Base'!$J$3*('T. Generadora'!E140)</f>
        <v>0.08</v>
      </c>
      <c r="AH140" s="165">
        <f t="shared" si="4"/>
        <v>148595.04</v>
      </c>
      <c r="AI140" s="166">
        <f>VLOOKUP($F140,'Valores Base'!$B$8:$S$23,4)</f>
        <v>46905</v>
      </c>
      <c r="AJ140" s="166">
        <f>AI140*(I140*'Valores Base'!$M$4)</f>
        <v>168858</v>
      </c>
      <c r="AK140" s="166">
        <f t="shared" si="5"/>
        <v>1688580</v>
      </c>
      <c r="AL140" s="166">
        <f>AI140*(K140*'Valores Base'!$N$4)</f>
        <v>0</v>
      </c>
      <c r="AM140" s="165">
        <f>J140*(AI140*'Valores Base'!$L$4)</f>
        <v>0</v>
      </c>
      <c r="AN140" s="167">
        <f>'Valores Base'!$O$4*'T. Generadora'!S140</f>
        <v>0</v>
      </c>
      <c r="AO140" s="168">
        <f t="shared" si="6"/>
        <v>2010000</v>
      </c>
      <c r="AP140" s="169">
        <f t="shared" si="7"/>
        <v>50250</v>
      </c>
      <c r="AQ140" s="170"/>
      <c r="AR140" s="171">
        <f t="shared" si="8"/>
        <v>0</v>
      </c>
      <c r="AS140" s="172">
        <f t="shared" si="9"/>
        <v>0</v>
      </c>
      <c r="AT140" s="173">
        <f t="shared" si="10"/>
        <v>2010000</v>
      </c>
      <c r="AU140" s="174">
        <f t="shared" si="11"/>
        <v>50250</v>
      </c>
      <c r="AV140" s="152" t="str">
        <f>+'Control Ventas'!D188</f>
        <v>X Vender</v>
      </c>
      <c r="AW140" s="175"/>
    </row>
    <row r="141" spans="1:49" ht="14.25" customHeight="1" x14ac:dyDescent="0.35">
      <c r="A141" s="148">
        <v>139</v>
      </c>
      <c r="B141" s="149">
        <v>803</v>
      </c>
      <c r="C141" s="150">
        <v>1</v>
      </c>
      <c r="D141" s="151" t="s">
        <v>116</v>
      </c>
      <c r="E141" s="152">
        <v>8</v>
      </c>
      <c r="F141" s="151">
        <v>14</v>
      </c>
      <c r="G141" s="153" t="str">
        <f>VLOOKUP($F141,'Valores Base'!$B$8:$S$23,2)</f>
        <v>3 H</v>
      </c>
      <c r="H141" s="153">
        <f>VLOOKUP($F141,'Valores Base'!$B$8:$S$23,5)</f>
        <v>61</v>
      </c>
      <c r="I141" s="155">
        <f>VLOOKUP($F141,'Valores Base'!$B$8:$S$23,6)</f>
        <v>8</v>
      </c>
      <c r="J141" s="155">
        <f>VLOOKUP($F141,'Valores Base'!$B$8:$S$23,8)</f>
        <v>0</v>
      </c>
      <c r="K141" s="155">
        <f>VLOOKUP($F141,'Valores Base'!$B$8:$S$23,7)</f>
        <v>0</v>
      </c>
      <c r="L141" s="156">
        <f t="shared" si="0"/>
        <v>69</v>
      </c>
      <c r="M141" s="157">
        <f>VLOOKUP($F141,'Valores Base'!$B$8:$S$23,10)</f>
        <v>2</v>
      </c>
      <c r="N141" s="158">
        <f>VLOOKUP($F141,'Valores Base'!$B$8:$S$23,11)</f>
        <v>2</v>
      </c>
      <c r="O141" s="158">
        <f>VLOOKUP($F141,'Valores Base'!$B$8:$S$23,12)</f>
        <v>0</v>
      </c>
      <c r="P141" s="158">
        <f>VLOOKUP($F141,'Valores Base'!$B$8:$S$23,13)</f>
        <v>0</v>
      </c>
      <c r="Q141" s="157"/>
      <c r="R141" s="157">
        <f>VLOOKUP($F141,'Valores Base'!$B$8:$S$23,15)</f>
        <v>1</v>
      </c>
      <c r="S141" s="157">
        <f>VLOOKUP($F141,'Valores Base'!$B$8:$S$23,16)</f>
        <v>0</v>
      </c>
      <c r="T141" s="157">
        <v>2</v>
      </c>
      <c r="U141" s="159"/>
      <c r="V141" s="152"/>
      <c r="W141" s="151"/>
      <c r="X141" s="151"/>
      <c r="Y141" s="151"/>
      <c r="Z141" s="151"/>
      <c r="AA141" s="160"/>
      <c r="AB141" s="161"/>
      <c r="AC141" s="161"/>
      <c r="AD141" s="161"/>
      <c r="AE141" s="162">
        <f t="shared" si="2"/>
        <v>0</v>
      </c>
      <c r="AF141" s="163">
        <f t="shared" si="3"/>
        <v>0</v>
      </c>
      <c r="AG141" s="164">
        <f>+'Valores Base'!$J$3*('T. Generadora'!E141)</f>
        <v>0.08</v>
      </c>
      <c r="AH141" s="165">
        <f t="shared" si="4"/>
        <v>226942.32</v>
      </c>
      <c r="AI141" s="166">
        <f>VLOOKUP($F141,'Valores Base'!$B$8:$S$23,4)</f>
        <v>41595</v>
      </c>
      <c r="AJ141" s="166">
        <f>AI141*(I141*'Valores Base'!$M$4)</f>
        <v>299484</v>
      </c>
      <c r="AK141" s="166">
        <f t="shared" si="5"/>
        <v>2537295</v>
      </c>
      <c r="AL141" s="166">
        <f>AI141*(K141*'Valores Base'!$N$4)</f>
        <v>0</v>
      </c>
      <c r="AM141" s="165">
        <f>J141*(AI141*'Valores Base'!$L$4)</f>
        <v>0</v>
      </c>
      <c r="AN141" s="167">
        <f>'Valores Base'!$O$4*'T. Generadora'!S141</f>
        <v>0</v>
      </c>
      <c r="AO141" s="168">
        <f t="shared" si="6"/>
        <v>3070000</v>
      </c>
      <c r="AP141" s="169">
        <f t="shared" si="7"/>
        <v>44492.753623188408</v>
      </c>
      <c r="AQ141" s="170"/>
      <c r="AR141" s="171">
        <f t="shared" si="8"/>
        <v>0</v>
      </c>
      <c r="AS141" s="172">
        <f t="shared" si="9"/>
        <v>0</v>
      </c>
      <c r="AT141" s="173">
        <f t="shared" si="10"/>
        <v>3070000</v>
      </c>
      <c r="AU141" s="174">
        <f t="shared" si="11"/>
        <v>44492.753623188408</v>
      </c>
      <c r="AV141" s="152" t="str">
        <f>+'Control Ventas'!D189</f>
        <v>X Vender</v>
      </c>
      <c r="AW141" s="175"/>
    </row>
    <row r="142" spans="1:49" ht="14.25" customHeight="1" x14ac:dyDescent="0.35">
      <c r="A142" s="148">
        <v>140</v>
      </c>
      <c r="B142" s="149">
        <v>804</v>
      </c>
      <c r="C142" s="150">
        <v>1</v>
      </c>
      <c r="D142" s="151" t="s">
        <v>116</v>
      </c>
      <c r="E142" s="152">
        <v>8</v>
      </c>
      <c r="F142" s="151">
        <v>15</v>
      </c>
      <c r="G142" s="153" t="str">
        <f>VLOOKUP($F142,'Valores Base'!$B$8:$S$23,2)</f>
        <v>4 H</v>
      </c>
      <c r="H142" s="153">
        <f>VLOOKUP($F142,'Valores Base'!$B$8:$S$23,5)</f>
        <v>36</v>
      </c>
      <c r="I142" s="155">
        <f>VLOOKUP($F142,'Valores Base'!$B$8:$S$23,6)</f>
        <v>7</v>
      </c>
      <c r="J142" s="155">
        <f>VLOOKUP($F142,'Valores Base'!$B$8:$S$23,8)</f>
        <v>0</v>
      </c>
      <c r="K142" s="155">
        <f>VLOOKUP($F142,'Valores Base'!$B$8:$S$23,7)</f>
        <v>0</v>
      </c>
      <c r="L142" s="156">
        <f t="shared" si="0"/>
        <v>43</v>
      </c>
      <c r="M142" s="157">
        <f>VLOOKUP($F142,'Valores Base'!$B$8:$S$23,10)</f>
        <v>1</v>
      </c>
      <c r="N142" s="158">
        <f>VLOOKUP($F142,'Valores Base'!$B$8:$S$23,11)</f>
        <v>1</v>
      </c>
      <c r="O142" s="158">
        <f>VLOOKUP($F142,'Valores Base'!$B$8:$S$23,12)</f>
        <v>0</v>
      </c>
      <c r="P142" s="158">
        <f>VLOOKUP($F142,'Valores Base'!$B$8:$S$23,13)</f>
        <v>0</v>
      </c>
      <c r="Q142" s="157"/>
      <c r="R142" s="157">
        <f>VLOOKUP($F142,'Valores Base'!$B$8:$S$23,15)</f>
        <v>1</v>
      </c>
      <c r="S142" s="157">
        <f>VLOOKUP($F142,'Valores Base'!$B$8:$S$23,16)</f>
        <v>0</v>
      </c>
      <c r="T142" s="157">
        <f t="shared" ref="T142:T172" si="17">R142+S142</f>
        <v>1</v>
      </c>
      <c r="U142" s="159"/>
      <c r="V142" s="152"/>
      <c r="W142" s="151"/>
      <c r="X142" s="151"/>
      <c r="Y142" s="151"/>
      <c r="Z142" s="151"/>
      <c r="AA142" s="160"/>
      <c r="AB142" s="161"/>
      <c r="AC142" s="161"/>
      <c r="AD142" s="161"/>
      <c r="AE142" s="162">
        <f t="shared" si="2"/>
        <v>0</v>
      </c>
      <c r="AF142" s="163">
        <f t="shared" si="3"/>
        <v>0</v>
      </c>
      <c r="AG142" s="164">
        <f>+'Valores Base'!$J$3*('T. Generadora'!E142)</f>
        <v>0.08</v>
      </c>
      <c r="AH142" s="165">
        <f t="shared" si="4"/>
        <v>157229.1</v>
      </c>
      <c r="AI142" s="166">
        <f>VLOOKUP($F142,'Valores Base'!$B$8:$S$23,4)</f>
        <v>46462.5</v>
      </c>
      <c r="AJ142" s="166">
        <f>AI142*(I142*'Valores Base'!$M$4)</f>
        <v>292713.75</v>
      </c>
      <c r="AK142" s="166">
        <f t="shared" si="5"/>
        <v>1672650</v>
      </c>
      <c r="AL142" s="166">
        <f>AI142*(K142*'Valores Base'!$N$4)</f>
        <v>0</v>
      </c>
      <c r="AM142" s="165">
        <f>J142*(AI142*'Valores Base'!$L$4)</f>
        <v>0</v>
      </c>
      <c r="AN142" s="167">
        <f>'Valores Base'!$O$4*'T. Generadora'!S142</f>
        <v>0</v>
      </c>
      <c r="AO142" s="168">
        <f t="shared" si="6"/>
        <v>2130000</v>
      </c>
      <c r="AP142" s="169">
        <f t="shared" si="7"/>
        <v>49534.883720930229</v>
      </c>
      <c r="AQ142" s="170"/>
      <c r="AR142" s="171">
        <f t="shared" si="8"/>
        <v>0</v>
      </c>
      <c r="AS142" s="172">
        <f t="shared" si="9"/>
        <v>0</v>
      </c>
      <c r="AT142" s="173">
        <f t="shared" si="10"/>
        <v>2130000</v>
      </c>
      <c r="AU142" s="174">
        <f t="shared" si="11"/>
        <v>49534.883720930229</v>
      </c>
      <c r="AV142" s="152" t="str">
        <f>+'Control Ventas'!D190</f>
        <v>X Vender</v>
      </c>
      <c r="AW142" s="175"/>
    </row>
    <row r="143" spans="1:49" ht="14.25" customHeight="1" x14ac:dyDescent="0.35">
      <c r="A143" s="148">
        <v>141</v>
      </c>
      <c r="B143" s="149">
        <v>901</v>
      </c>
      <c r="C143" s="150">
        <v>1</v>
      </c>
      <c r="D143" s="151" t="s">
        <v>116</v>
      </c>
      <c r="E143" s="152">
        <v>9</v>
      </c>
      <c r="F143" s="151">
        <v>12</v>
      </c>
      <c r="G143" s="153" t="str">
        <f>VLOOKUP($F143,'Valores Base'!$B$8:$S$23,2)</f>
        <v>1 H</v>
      </c>
      <c r="H143" s="153">
        <f>VLOOKUP($F143,'Valores Base'!$B$8:$S$23,5)</f>
        <v>42</v>
      </c>
      <c r="I143" s="155">
        <f>VLOOKUP($F143,'Valores Base'!$B$8:$S$23,6)</f>
        <v>10</v>
      </c>
      <c r="J143" s="155">
        <f>VLOOKUP($F143,'Valores Base'!$B$8:$S$23,8)</f>
        <v>0</v>
      </c>
      <c r="K143" s="155">
        <f>VLOOKUP($F143,'Valores Base'!$B$8:$S$23,7)</f>
        <v>0</v>
      </c>
      <c r="L143" s="156">
        <f t="shared" si="0"/>
        <v>52</v>
      </c>
      <c r="M143" s="157">
        <f>VLOOKUP($F143,'Valores Base'!$B$8:$S$23,10)</f>
        <v>1</v>
      </c>
      <c r="N143" s="158">
        <f>VLOOKUP($F143,'Valores Base'!$B$8:$S$23,11)</f>
        <v>1</v>
      </c>
      <c r="O143" s="158">
        <f>VLOOKUP($F143,'Valores Base'!$B$8:$S$23,12)</f>
        <v>0</v>
      </c>
      <c r="P143" s="158">
        <f>VLOOKUP($F143,'Valores Base'!$B$8:$S$23,13)</f>
        <v>0</v>
      </c>
      <c r="Q143" s="157"/>
      <c r="R143" s="157">
        <f>VLOOKUP($F143,'Valores Base'!$B$8:$S$23,15)</f>
        <v>1</v>
      </c>
      <c r="S143" s="157">
        <f>VLOOKUP($F143,'Valores Base'!$B$8:$S$23,16)</f>
        <v>0</v>
      </c>
      <c r="T143" s="157">
        <f t="shared" si="17"/>
        <v>1</v>
      </c>
      <c r="U143" s="159"/>
      <c r="V143" s="152"/>
      <c r="W143" s="151"/>
      <c r="X143" s="151"/>
      <c r="Y143" s="151"/>
      <c r="Z143" s="151"/>
      <c r="AA143" s="160"/>
      <c r="AB143" s="161"/>
      <c r="AC143" s="161"/>
      <c r="AD143" s="161"/>
      <c r="AE143" s="162">
        <f t="shared" si="2"/>
        <v>0</v>
      </c>
      <c r="AF143" s="163">
        <f t="shared" si="3"/>
        <v>0</v>
      </c>
      <c r="AG143" s="164">
        <f>+'Valores Base'!$J$3*('T. Generadora'!E143)</f>
        <v>0.09</v>
      </c>
      <c r="AH143" s="165">
        <f t="shared" si="4"/>
        <v>207169.65</v>
      </c>
      <c r="AI143" s="166">
        <f>VLOOKUP($F143,'Valores Base'!$B$8:$S$23,4)</f>
        <v>45135</v>
      </c>
      <c r="AJ143" s="166">
        <f>AI143*(I143*'Valores Base'!$M$4)</f>
        <v>406215</v>
      </c>
      <c r="AK143" s="166">
        <f t="shared" si="5"/>
        <v>1895670</v>
      </c>
      <c r="AL143" s="166">
        <f>AI143*(K143*'Valores Base'!$N$4)</f>
        <v>0</v>
      </c>
      <c r="AM143" s="165">
        <f>J143*(AI143*'Valores Base'!$L$4)</f>
        <v>0</v>
      </c>
      <c r="AN143" s="167">
        <f>'Valores Base'!$O$4*'T. Generadora'!S143</f>
        <v>0</v>
      </c>
      <c r="AO143" s="168">
        <f t="shared" si="6"/>
        <v>2510000</v>
      </c>
      <c r="AP143" s="169">
        <f t="shared" si="7"/>
        <v>48269.230769230766</v>
      </c>
      <c r="AQ143" s="170"/>
      <c r="AR143" s="171">
        <f t="shared" si="8"/>
        <v>0</v>
      </c>
      <c r="AS143" s="172">
        <f t="shared" si="9"/>
        <v>0</v>
      </c>
      <c r="AT143" s="173">
        <f t="shared" si="10"/>
        <v>2510000</v>
      </c>
      <c r="AU143" s="174">
        <f t="shared" si="11"/>
        <v>48269.230769230766</v>
      </c>
      <c r="AV143" s="152" t="str">
        <f>+'Control Ventas'!D188</f>
        <v>X Vender</v>
      </c>
      <c r="AW143" s="175"/>
    </row>
    <row r="144" spans="1:49" ht="14.25" customHeight="1" x14ac:dyDescent="0.35">
      <c r="A144" s="148">
        <v>142</v>
      </c>
      <c r="B144" s="149">
        <v>902</v>
      </c>
      <c r="C144" s="150">
        <v>1</v>
      </c>
      <c r="D144" s="151" t="s">
        <v>116</v>
      </c>
      <c r="E144" s="152">
        <v>9</v>
      </c>
      <c r="F144" s="151">
        <v>13</v>
      </c>
      <c r="G144" s="153" t="str">
        <f>VLOOKUP($F144,'Valores Base'!$B$8:$S$23,2)</f>
        <v>2 H</v>
      </c>
      <c r="H144" s="153">
        <f>VLOOKUP($F144,'Valores Base'!$B$8:$S$23,5)</f>
        <v>36</v>
      </c>
      <c r="I144" s="155">
        <f>VLOOKUP($F144,'Valores Base'!$B$8:$S$23,6)</f>
        <v>4</v>
      </c>
      <c r="J144" s="155">
        <f>VLOOKUP($F144,'Valores Base'!$B$8:$S$23,8)</f>
        <v>0</v>
      </c>
      <c r="K144" s="155">
        <f>VLOOKUP($F144,'Valores Base'!$B$8:$S$23,7)</f>
        <v>0</v>
      </c>
      <c r="L144" s="156">
        <f t="shared" si="0"/>
        <v>40</v>
      </c>
      <c r="M144" s="157">
        <f>VLOOKUP($F144,'Valores Base'!$B$8:$S$23,10)</f>
        <v>1</v>
      </c>
      <c r="N144" s="158">
        <f>VLOOKUP($F144,'Valores Base'!$B$8:$S$23,11)</f>
        <v>1</v>
      </c>
      <c r="O144" s="158">
        <f>VLOOKUP($F144,'Valores Base'!$B$8:$S$23,12)</f>
        <v>0</v>
      </c>
      <c r="P144" s="158">
        <f>VLOOKUP($F144,'Valores Base'!$B$8:$S$23,13)</f>
        <v>0</v>
      </c>
      <c r="Q144" s="157"/>
      <c r="R144" s="157">
        <f>VLOOKUP($F144,'Valores Base'!$B$8:$S$23,15)</f>
        <v>1</v>
      </c>
      <c r="S144" s="157">
        <f>VLOOKUP($F144,'Valores Base'!$B$8:$S$23,16)</f>
        <v>0</v>
      </c>
      <c r="T144" s="157">
        <f t="shared" si="17"/>
        <v>1</v>
      </c>
      <c r="U144" s="159"/>
      <c r="V144" s="152"/>
      <c r="W144" s="151"/>
      <c r="X144" s="151"/>
      <c r="Y144" s="151"/>
      <c r="Z144" s="151"/>
      <c r="AA144" s="160"/>
      <c r="AB144" s="161"/>
      <c r="AC144" s="161"/>
      <c r="AD144" s="161"/>
      <c r="AE144" s="162">
        <f t="shared" si="2"/>
        <v>0</v>
      </c>
      <c r="AF144" s="163">
        <f t="shared" si="3"/>
        <v>0</v>
      </c>
      <c r="AG144" s="164">
        <f>+'Valores Base'!$J$3*('T. Generadora'!E144)</f>
        <v>0.09</v>
      </c>
      <c r="AH144" s="165">
        <f t="shared" si="4"/>
        <v>167169.41999999998</v>
      </c>
      <c r="AI144" s="166">
        <f>VLOOKUP($F144,'Valores Base'!$B$8:$S$23,4)</f>
        <v>46905</v>
      </c>
      <c r="AJ144" s="166">
        <f>AI144*(I144*'Valores Base'!$M$4)</f>
        <v>168858</v>
      </c>
      <c r="AK144" s="166">
        <f t="shared" si="5"/>
        <v>1688580</v>
      </c>
      <c r="AL144" s="166">
        <f>AI144*(K144*'Valores Base'!$N$4)</f>
        <v>0</v>
      </c>
      <c r="AM144" s="165">
        <f>J144*(AI144*'Valores Base'!$L$4)</f>
        <v>0</v>
      </c>
      <c r="AN144" s="167">
        <f>'Valores Base'!$O$4*'T. Generadora'!S144</f>
        <v>0</v>
      </c>
      <c r="AO144" s="168">
        <f t="shared" si="6"/>
        <v>2030000</v>
      </c>
      <c r="AP144" s="169">
        <f t="shared" si="7"/>
        <v>50750</v>
      </c>
      <c r="AQ144" s="170"/>
      <c r="AR144" s="171">
        <f t="shared" si="8"/>
        <v>0</v>
      </c>
      <c r="AS144" s="172">
        <f t="shared" si="9"/>
        <v>0</v>
      </c>
      <c r="AT144" s="173">
        <f t="shared" si="10"/>
        <v>2030000</v>
      </c>
      <c r="AU144" s="174">
        <f t="shared" si="11"/>
        <v>50750</v>
      </c>
      <c r="AV144" s="152" t="str">
        <f>+'Control Ventas'!D189</f>
        <v>X Vender</v>
      </c>
      <c r="AW144" s="175"/>
    </row>
    <row r="145" spans="1:49" ht="14.25" customHeight="1" x14ac:dyDescent="0.35">
      <c r="A145" s="148">
        <v>143</v>
      </c>
      <c r="B145" s="149">
        <v>903</v>
      </c>
      <c r="C145" s="150">
        <v>1</v>
      </c>
      <c r="D145" s="151" t="s">
        <v>116</v>
      </c>
      <c r="E145" s="152">
        <v>9</v>
      </c>
      <c r="F145" s="151">
        <v>14</v>
      </c>
      <c r="G145" s="153" t="str">
        <f>VLOOKUP($F145,'Valores Base'!$B$8:$S$23,2)</f>
        <v>3 H</v>
      </c>
      <c r="H145" s="153">
        <f>VLOOKUP($F145,'Valores Base'!$B$8:$S$23,5)</f>
        <v>61</v>
      </c>
      <c r="I145" s="155">
        <f>VLOOKUP($F145,'Valores Base'!$B$8:$S$23,6)</f>
        <v>8</v>
      </c>
      <c r="J145" s="155">
        <f>VLOOKUP($F145,'Valores Base'!$B$8:$S$23,8)</f>
        <v>0</v>
      </c>
      <c r="K145" s="155">
        <f>VLOOKUP($F145,'Valores Base'!$B$8:$S$23,7)</f>
        <v>0</v>
      </c>
      <c r="L145" s="156">
        <f t="shared" si="0"/>
        <v>69</v>
      </c>
      <c r="M145" s="157">
        <f>VLOOKUP($F145,'Valores Base'!$B$8:$S$23,10)</f>
        <v>2</v>
      </c>
      <c r="N145" s="158">
        <f>VLOOKUP($F145,'Valores Base'!$B$8:$S$23,11)</f>
        <v>2</v>
      </c>
      <c r="O145" s="158">
        <f>VLOOKUP($F145,'Valores Base'!$B$8:$S$23,12)</f>
        <v>0</v>
      </c>
      <c r="P145" s="158">
        <f>VLOOKUP($F145,'Valores Base'!$B$8:$S$23,13)</f>
        <v>0</v>
      </c>
      <c r="Q145" s="157"/>
      <c r="R145" s="157">
        <f>VLOOKUP($F145,'Valores Base'!$B$8:$S$23,15)</f>
        <v>1</v>
      </c>
      <c r="S145" s="157">
        <f>VLOOKUP($F145,'Valores Base'!$B$8:$S$23,16)</f>
        <v>0</v>
      </c>
      <c r="T145" s="157">
        <f t="shared" si="17"/>
        <v>1</v>
      </c>
      <c r="U145" s="159"/>
      <c r="V145" s="152"/>
      <c r="W145" s="151"/>
      <c r="X145" s="151"/>
      <c r="Y145" s="151"/>
      <c r="Z145" s="151"/>
      <c r="AA145" s="160"/>
      <c r="AB145" s="161"/>
      <c r="AC145" s="161"/>
      <c r="AD145" s="161"/>
      <c r="AE145" s="162">
        <f t="shared" si="2"/>
        <v>0</v>
      </c>
      <c r="AF145" s="163">
        <f t="shared" si="3"/>
        <v>0</v>
      </c>
      <c r="AG145" s="164">
        <f>+'Valores Base'!$J$3*('T. Generadora'!E145)</f>
        <v>0.09</v>
      </c>
      <c r="AH145" s="165">
        <f t="shared" si="4"/>
        <v>255310.11</v>
      </c>
      <c r="AI145" s="166">
        <f>VLOOKUP($F145,'Valores Base'!$B$8:$S$23,4)</f>
        <v>41595</v>
      </c>
      <c r="AJ145" s="166">
        <f>AI145*(I145*'Valores Base'!$M$4)</f>
        <v>299484</v>
      </c>
      <c r="AK145" s="166">
        <f t="shared" si="5"/>
        <v>2537295</v>
      </c>
      <c r="AL145" s="166">
        <f>AI145*(K145*'Valores Base'!$N$4)</f>
        <v>0</v>
      </c>
      <c r="AM145" s="165">
        <f>J145*(AI145*'Valores Base'!$L$4)</f>
        <v>0</v>
      </c>
      <c r="AN145" s="167">
        <f>'Valores Base'!$O$4*'T. Generadora'!S145</f>
        <v>0</v>
      </c>
      <c r="AO145" s="168">
        <f t="shared" si="6"/>
        <v>3100000</v>
      </c>
      <c r="AP145" s="169">
        <f t="shared" si="7"/>
        <v>44927.536231884056</v>
      </c>
      <c r="AQ145" s="170"/>
      <c r="AR145" s="171">
        <f t="shared" si="8"/>
        <v>0</v>
      </c>
      <c r="AS145" s="172">
        <f t="shared" si="9"/>
        <v>0</v>
      </c>
      <c r="AT145" s="173">
        <f t="shared" si="10"/>
        <v>3100000</v>
      </c>
      <c r="AU145" s="174">
        <f t="shared" si="11"/>
        <v>44927.536231884056</v>
      </c>
      <c r="AV145" s="152" t="str">
        <f>+'Control Ventas'!D190</f>
        <v>X Vender</v>
      </c>
      <c r="AW145" s="175"/>
    </row>
    <row r="146" spans="1:49" ht="14.25" customHeight="1" x14ac:dyDescent="0.35">
      <c r="A146" s="148">
        <v>144</v>
      </c>
      <c r="B146" s="149">
        <v>904</v>
      </c>
      <c r="C146" s="150">
        <v>1</v>
      </c>
      <c r="D146" s="151" t="s">
        <v>116</v>
      </c>
      <c r="E146" s="152">
        <v>9</v>
      </c>
      <c r="F146" s="151">
        <v>15</v>
      </c>
      <c r="G146" s="153" t="str">
        <f>VLOOKUP($F146,'Valores Base'!$B$8:$S$23,2)</f>
        <v>4 H</v>
      </c>
      <c r="H146" s="153">
        <f>VLOOKUP($F146,'Valores Base'!$B$8:$S$23,5)</f>
        <v>36</v>
      </c>
      <c r="I146" s="155">
        <f>VLOOKUP($F146,'Valores Base'!$B$8:$S$23,6)</f>
        <v>7</v>
      </c>
      <c r="J146" s="155">
        <f>VLOOKUP($F146,'Valores Base'!$B$8:$S$23,8)</f>
        <v>0</v>
      </c>
      <c r="K146" s="155">
        <f>VLOOKUP($F146,'Valores Base'!$B$8:$S$23,7)</f>
        <v>0</v>
      </c>
      <c r="L146" s="156">
        <f t="shared" si="0"/>
        <v>43</v>
      </c>
      <c r="M146" s="157">
        <f>VLOOKUP($F146,'Valores Base'!$B$8:$S$23,10)</f>
        <v>1</v>
      </c>
      <c r="N146" s="158">
        <f>VLOOKUP($F146,'Valores Base'!$B$8:$S$23,11)</f>
        <v>1</v>
      </c>
      <c r="O146" s="158">
        <f>VLOOKUP($F146,'Valores Base'!$B$8:$S$23,12)</f>
        <v>0</v>
      </c>
      <c r="P146" s="158">
        <f>VLOOKUP($F146,'Valores Base'!$B$8:$S$23,13)</f>
        <v>0</v>
      </c>
      <c r="Q146" s="157"/>
      <c r="R146" s="157">
        <f>VLOOKUP($F146,'Valores Base'!$B$8:$S$23,15)</f>
        <v>1</v>
      </c>
      <c r="S146" s="157">
        <f>VLOOKUP($F146,'Valores Base'!$B$8:$S$23,16)</f>
        <v>0</v>
      </c>
      <c r="T146" s="157">
        <f t="shared" si="17"/>
        <v>1</v>
      </c>
      <c r="U146" s="159"/>
      <c r="V146" s="152"/>
      <c r="W146" s="151"/>
      <c r="X146" s="151"/>
      <c r="Y146" s="151"/>
      <c r="Z146" s="151"/>
      <c r="AA146" s="160"/>
      <c r="AB146" s="161"/>
      <c r="AC146" s="161"/>
      <c r="AD146" s="161"/>
      <c r="AE146" s="162">
        <f t="shared" si="2"/>
        <v>0</v>
      </c>
      <c r="AF146" s="163">
        <f t="shared" si="3"/>
        <v>0</v>
      </c>
      <c r="AG146" s="164">
        <f>+'Valores Base'!$J$3*('T. Generadora'!E146)</f>
        <v>0.09</v>
      </c>
      <c r="AH146" s="165">
        <f t="shared" si="4"/>
        <v>176882.73749999999</v>
      </c>
      <c r="AI146" s="166">
        <f>VLOOKUP($F146,'Valores Base'!$B$8:$S$23,4)</f>
        <v>46462.5</v>
      </c>
      <c r="AJ146" s="166">
        <f>AI146*(I146*'Valores Base'!$M$4)</f>
        <v>292713.75</v>
      </c>
      <c r="AK146" s="166">
        <f t="shared" si="5"/>
        <v>1672650</v>
      </c>
      <c r="AL146" s="166">
        <f>AI146*(K146*'Valores Base'!$N$4)</f>
        <v>0</v>
      </c>
      <c r="AM146" s="165">
        <f>J146*(AI146*'Valores Base'!$L$4)</f>
        <v>0</v>
      </c>
      <c r="AN146" s="167">
        <f>'Valores Base'!$O$4*'T. Generadora'!S146</f>
        <v>0</v>
      </c>
      <c r="AO146" s="168">
        <f t="shared" si="6"/>
        <v>2150000</v>
      </c>
      <c r="AP146" s="169">
        <f t="shared" si="7"/>
        <v>50000</v>
      </c>
      <c r="AQ146" s="170"/>
      <c r="AR146" s="171">
        <f t="shared" si="8"/>
        <v>0</v>
      </c>
      <c r="AS146" s="172">
        <f t="shared" si="9"/>
        <v>0</v>
      </c>
      <c r="AT146" s="173">
        <f t="shared" si="10"/>
        <v>2150000</v>
      </c>
      <c r="AU146" s="174">
        <f t="shared" si="11"/>
        <v>50000</v>
      </c>
      <c r="AV146" s="152" t="str">
        <f>+'Control Ventas'!D191</f>
        <v>X Vender</v>
      </c>
      <c r="AW146" s="175"/>
    </row>
    <row r="147" spans="1:49" ht="14.25" customHeight="1" x14ac:dyDescent="0.35">
      <c r="A147" s="148">
        <v>145</v>
      </c>
      <c r="B147" s="149">
        <v>1001</v>
      </c>
      <c r="C147" s="150">
        <v>1</v>
      </c>
      <c r="D147" s="151" t="s">
        <v>116</v>
      </c>
      <c r="E147" s="152">
        <v>10</v>
      </c>
      <c r="F147" s="151">
        <v>12</v>
      </c>
      <c r="G147" s="153" t="str">
        <f>VLOOKUP($F147,'Valores Base'!$B$8:$S$23,2)</f>
        <v>1 H</v>
      </c>
      <c r="H147" s="153">
        <f>VLOOKUP($F147,'Valores Base'!$B$8:$S$23,5)</f>
        <v>42</v>
      </c>
      <c r="I147" s="155">
        <f>VLOOKUP($F147,'Valores Base'!$B$8:$S$23,6)</f>
        <v>10</v>
      </c>
      <c r="J147" s="155">
        <f>VLOOKUP($F147,'Valores Base'!$B$8:$S$23,8)</f>
        <v>0</v>
      </c>
      <c r="K147" s="155">
        <f>VLOOKUP($F147,'Valores Base'!$B$8:$S$23,7)</f>
        <v>0</v>
      </c>
      <c r="L147" s="156">
        <f t="shared" si="0"/>
        <v>52</v>
      </c>
      <c r="M147" s="157">
        <f>VLOOKUP($F147,'Valores Base'!$B$8:$S$23,10)</f>
        <v>1</v>
      </c>
      <c r="N147" s="158">
        <f>VLOOKUP($F147,'Valores Base'!$B$8:$S$23,11)</f>
        <v>1</v>
      </c>
      <c r="O147" s="158">
        <f>VLOOKUP($F147,'Valores Base'!$B$8:$S$23,12)</f>
        <v>0</v>
      </c>
      <c r="P147" s="158">
        <f>VLOOKUP($F147,'Valores Base'!$B$8:$S$23,13)</f>
        <v>0</v>
      </c>
      <c r="Q147" s="157"/>
      <c r="R147" s="157">
        <f>VLOOKUP($F147,'Valores Base'!$B$8:$S$23,15)</f>
        <v>1</v>
      </c>
      <c r="S147" s="157">
        <f>VLOOKUP($F147,'Valores Base'!$B$8:$S$23,16)</f>
        <v>0</v>
      </c>
      <c r="T147" s="157">
        <f t="shared" si="17"/>
        <v>1</v>
      </c>
      <c r="U147" s="159"/>
      <c r="V147" s="152"/>
      <c r="W147" s="151"/>
      <c r="X147" s="151"/>
      <c r="Y147" s="151"/>
      <c r="Z147" s="151"/>
      <c r="AA147" s="160"/>
      <c r="AB147" s="161"/>
      <c r="AC147" s="161"/>
      <c r="AD147" s="161"/>
      <c r="AE147" s="162">
        <f t="shared" si="2"/>
        <v>0</v>
      </c>
      <c r="AF147" s="163">
        <f t="shared" si="3"/>
        <v>0</v>
      </c>
      <c r="AG147" s="164">
        <f>+'Valores Base'!$J$3*('T. Generadora'!E147)</f>
        <v>0.1</v>
      </c>
      <c r="AH147" s="165">
        <f t="shared" si="4"/>
        <v>230188.5</v>
      </c>
      <c r="AI147" s="166">
        <f>VLOOKUP($F147,'Valores Base'!$B$8:$S$23,4)</f>
        <v>45135</v>
      </c>
      <c r="AJ147" s="166">
        <f>AI147*(I147*'Valores Base'!$M$4)</f>
        <v>406215</v>
      </c>
      <c r="AK147" s="166">
        <f t="shared" si="5"/>
        <v>1895670</v>
      </c>
      <c r="AL147" s="166">
        <f>AI147*(K147*'Valores Base'!$N$4)</f>
        <v>0</v>
      </c>
      <c r="AM147" s="165">
        <f>J147*(AI147*'Valores Base'!$L$4)</f>
        <v>0</v>
      </c>
      <c r="AN147" s="167">
        <f>'Valores Base'!$O$4*'T. Generadora'!S147</f>
        <v>0</v>
      </c>
      <c r="AO147" s="168">
        <f t="shared" si="6"/>
        <v>2540000</v>
      </c>
      <c r="AP147" s="169">
        <f t="shared" si="7"/>
        <v>48846.153846153844</v>
      </c>
      <c r="AQ147" s="170"/>
      <c r="AR147" s="171">
        <f t="shared" si="8"/>
        <v>0</v>
      </c>
      <c r="AS147" s="172">
        <f t="shared" si="9"/>
        <v>0</v>
      </c>
      <c r="AT147" s="173">
        <f t="shared" si="10"/>
        <v>2540000</v>
      </c>
      <c r="AU147" s="174">
        <f t="shared" si="11"/>
        <v>48846.153846153844</v>
      </c>
      <c r="AV147" s="152" t="str">
        <f>+'Control Ventas'!D189</f>
        <v>X Vender</v>
      </c>
      <c r="AW147" s="175"/>
    </row>
    <row r="148" spans="1:49" ht="14.25" customHeight="1" x14ac:dyDescent="0.35">
      <c r="A148" s="148">
        <v>146</v>
      </c>
      <c r="B148" s="149">
        <v>1002</v>
      </c>
      <c r="C148" s="150">
        <v>1</v>
      </c>
      <c r="D148" s="151" t="s">
        <v>116</v>
      </c>
      <c r="E148" s="152">
        <v>10</v>
      </c>
      <c r="F148" s="151">
        <v>13</v>
      </c>
      <c r="G148" s="153" t="str">
        <f>VLOOKUP($F148,'Valores Base'!$B$8:$S$23,2)</f>
        <v>2 H</v>
      </c>
      <c r="H148" s="153">
        <f>VLOOKUP($F148,'Valores Base'!$B$8:$S$23,5)</f>
        <v>36</v>
      </c>
      <c r="I148" s="155">
        <f>VLOOKUP($F148,'Valores Base'!$B$8:$S$23,6)</f>
        <v>4</v>
      </c>
      <c r="J148" s="155">
        <f>VLOOKUP($F148,'Valores Base'!$B$8:$S$23,8)</f>
        <v>0</v>
      </c>
      <c r="K148" s="155">
        <f>VLOOKUP($F148,'Valores Base'!$B$8:$S$23,7)</f>
        <v>0</v>
      </c>
      <c r="L148" s="156">
        <f t="shared" si="0"/>
        <v>40</v>
      </c>
      <c r="M148" s="157">
        <f>VLOOKUP($F148,'Valores Base'!$B$8:$S$23,10)</f>
        <v>1</v>
      </c>
      <c r="N148" s="158">
        <f>VLOOKUP($F148,'Valores Base'!$B$8:$S$23,11)</f>
        <v>1</v>
      </c>
      <c r="O148" s="158">
        <f>VLOOKUP($F148,'Valores Base'!$B$8:$S$23,12)</f>
        <v>0</v>
      </c>
      <c r="P148" s="158">
        <f>VLOOKUP($F148,'Valores Base'!$B$8:$S$23,13)</f>
        <v>0</v>
      </c>
      <c r="Q148" s="157"/>
      <c r="R148" s="157">
        <f>VLOOKUP($F148,'Valores Base'!$B$8:$S$23,15)</f>
        <v>1</v>
      </c>
      <c r="S148" s="157">
        <f>VLOOKUP($F148,'Valores Base'!$B$8:$S$23,16)</f>
        <v>0</v>
      </c>
      <c r="T148" s="157">
        <f t="shared" si="17"/>
        <v>1</v>
      </c>
      <c r="U148" s="159"/>
      <c r="V148" s="152"/>
      <c r="W148" s="151"/>
      <c r="X148" s="151"/>
      <c r="Y148" s="151"/>
      <c r="Z148" s="151"/>
      <c r="AA148" s="160"/>
      <c r="AB148" s="161"/>
      <c r="AC148" s="161"/>
      <c r="AD148" s="161"/>
      <c r="AE148" s="162">
        <f t="shared" si="2"/>
        <v>0</v>
      </c>
      <c r="AF148" s="163">
        <f t="shared" si="3"/>
        <v>0</v>
      </c>
      <c r="AG148" s="164">
        <f>+'Valores Base'!$J$3*('T. Generadora'!E148)</f>
        <v>0.1</v>
      </c>
      <c r="AH148" s="165">
        <f t="shared" si="4"/>
        <v>185743.80000000002</v>
      </c>
      <c r="AI148" s="166">
        <f>VLOOKUP($F148,'Valores Base'!$B$8:$S$23,4)</f>
        <v>46905</v>
      </c>
      <c r="AJ148" s="166">
        <f>AI148*(I148*'Valores Base'!$M$4)</f>
        <v>168858</v>
      </c>
      <c r="AK148" s="166">
        <f t="shared" si="5"/>
        <v>1688580</v>
      </c>
      <c r="AL148" s="166">
        <f>AI148*(K148*'Valores Base'!$N$4)</f>
        <v>0</v>
      </c>
      <c r="AM148" s="165">
        <f>J148*(AI148*'Valores Base'!$L$4)</f>
        <v>0</v>
      </c>
      <c r="AN148" s="167">
        <f>'Valores Base'!$O$4*'T. Generadora'!S148</f>
        <v>0</v>
      </c>
      <c r="AO148" s="168">
        <f t="shared" si="6"/>
        <v>2050000</v>
      </c>
      <c r="AP148" s="169">
        <f t="shared" si="7"/>
        <v>51250</v>
      </c>
      <c r="AQ148" s="170"/>
      <c r="AR148" s="171">
        <f t="shared" si="8"/>
        <v>0</v>
      </c>
      <c r="AS148" s="172">
        <f t="shared" si="9"/>
        <v>0</v>
      </c>
      <c r="AT148" s="173">
        <f t="shared" si="10"/>
        <v>2050000</v>
      </c>
      <c r="AU148" s="174">
        <f t="shared" si="11"/>
        <v>51250</v>
      </c>
      <c r="AV148" s="152" t="str">
        <f>+'Control Ventas'!D205</f>
        <v>X Vender</v>
      </c>
      <c r="AW148" s="175"/>
    </row>
    <row r="149" spans="1:49" ht="14.25" customHeight="1" x14ac:dyDescent="0.35">
      <c r="A149" s="148">
        <v>147</v>
      </c>
      <c r="B149" s="149">
        <v>1003</v>
      </c>
      <c r="C149" s="150">
        <v>1</v>
      </c>
      <c r="D149" s="151" t="s">
        <v>116</v>
      </c>
      <c r="E149" s="152">
        <v>10</v>
      </c>
      <c r="F149" s="151">
        <v>14</v>
      </c>
      <c r="G149" s="153" t="str">
        <f>VLOOKUP($F149,'Valores Base'!$B$8:$S$23,2)</f>
        <v>3 H</v>
      </c>
      <c r="H149" s="153">
        <f>VLOOKUP($F149,'Valores Base'!$B$8:$S$23,5)</f>
        <v>61</v>
      </c>
      <c r="I149" s="155">
        <f>VLOOKUP($F149,'Valores Base'!$B$8:$S$23,6)</f>
        <v>8</v>
      </c>
      <c r="J149" s="155">
        <f>VLOOKUP($F149,'Valores Base'!$B$8:$S$23,8)</f>
        <v>0</v>
      </c>
      <c r="K149" s="155">
        <f>VLOOKUP($F149,'Valores Base'!$B$8:$S$23,7)</f>
        <v>0</v>
      </c>
      <c r="L149" s="156">
        <f t="shared" si="0"/>
        <v>69</v>
      </c>
      <c r="M149" s="157">
        <f>VLOOKUP($F149,'Valores Base'!$B$8:$S$23,10)</f>
        <v>2</v>
      </c>
      <c r="N149" s="158">
        <f>VLOOKUP($F149,'Valores Base'!$B$8:$S$23,11)</f>
        <v>2</v>
      </c>
      <c r="O149" s="158">
        <f>VLOOKUP($F149,'Valores Base'!$B$8:$S$23,12)</f>
        <v>0</v>
      </c>
      <c r="P149" s="158">
        <f>VLOOKUP($F149,'Valores Base'!$B$8:$S$23,13)</f>
        <v>0</v>
      </c>
      <c r="Q149" s="157"/>
      <c r="R149" s="157">
        <f>VLOOKUP($F149,'Valores Base'!$B$8:$S$23,15)</f>
        <v>1</v>
      </c>
      <c r="S149" s="157">
        <f>VLOOKUP($F149,'Valores Base'!$B$8:$S$23,16)</f>
        <v>0</v>
      </c>
      <c r="T149" s="157">
        <f t="shared" si="17"/>
        <v>1</v>
      </c>
      <c r="U149" s="159"/>
      <c r="V149" s="152"/>
      <c r="W149" s="151"/>
      <c r="X149" s="151"/>
      <c r="Y149" s="151"/>
      <c r="Z149" s="151"/>
      <c r="AA149" s="160"/>
      <c r="AB149" s="161"/>
      <c r="AC149" s="161"/>
      <c r="AD149" s="161"/>
      <c r="AE149" s="162">
        <f t="shared" si="2"/>
        <v>0</v>
      </c>
      <c r="AF149" s="163">
        <f t="shared" si="3"/>
        <v>0</v>
      </c>
      <c r="AG149" s="164">
        <f>+'Valores Base'!$J$3*('T. Generadora'!E149)</f>
        <v>0.1</v>
      </c>
      <c r="AH149" s="165">
        <f t="shared" si="4"/>
        <v>283677.90000000002</v>
      </c>
      <c r="AI149" s="166">
        <f>VLOOKUP($F149,'Valores Base'!$B$8:$S$23,4)</f>
        <v>41595</v>
      </c>
      <c r="AJ149" s="166">
        <f>AI149*(I149*'Valores Base'!$M$4)</f>
        <v>299484</v>
      </c>
      <c r="AK149" s="166">
        <f t="shared" si="5"/>
        <v>2537295</v>
      </c>
      <c r="AL149" s="166">
        <f>AI149*(K149*'Valores Base'!$N$4)</f>
        <v>0</v>
      </c>
      <c r="AM149" s="165">
        <f>J149*(AI149*'Valores Base'!$L$4)</f>
        <v>0</v>
      </c>
      <c r="AN149" s="167">
        <f>'Valores Base'!$O$4*'T. Generadora'!S149</f>
        <v>0</v>
      </c>
      <c r="AO149" s="168">
        <f t="shared" si="6"/>
        <v>3130000</v>
      </c>
      <c r="AP149" s="169">
        <f t="shared" si="7"/>
        <v>45362.318840579712</v>
      </c>
      <c r="AQ149" s="170"/>
      <c r="AR149" s="171">
        <f t="shared" si="8"/>
        <v>0</v>
      </c>
      <c r="AS149" s="172">
        <f t="shared" si="9"/>
        <v>0</v>
      </c>
      <c r="AT149" s="173">
        <f t="shared" si="10"/>
        <v>3130000</v>
      </c>
      <c r="AU149" s="174">
        <f t="shared" si="11"/>
        <v>45362.318840579712</v>
      </c>
      <c r="AV149" s="152" t="str">
        <f>+'Control Ventas'!D206</f>
        <v>X Vender</v>
      </c>
      <c r="AW149" s="175"/>
    </row>
    <row r="150" spans="1:49" ht="14.25" customHeight="1" x14ac:dyDescent="0.35">
      <c r="A150" s="148">
        <v>148</v>
      </c>
      <c r="B150" s="149">
        <v>1004</v>
      </c>
      <c r="C150" s="150">
        <v>1</v>
      </c>
      <c r="D150" s="151" t="s">
        <v>116</v>
      </c>
      <c r="E150" s="152">
        <v>10</v>
      </c>
      <c r="F150" s="151">
        <v>15</v>
      </c>
      <c r="G150" s="153" t="str">
        <f>VLOOKUP($F150,'Valores Base'!$B$8:$S$23,2)</f>
        <v>4 H</v>
      </c>
      <c r="H150" s="153">
        <f>VLOOKUP($F150,'Valores Base'!$B$8:$S$23,5)</f>
        <v>36</v>
      </c>
      <c r="I150" s="155">
        <f>VLOOKUP($F150,'Valores Base'!$B$8:$S$23,6)</f>
        <v>7</v>
      </c>
      <c r="J150" s="155">
        <f>VLOOKUP($F150,'Valores Base'!$B$8:$S$23,8)</f>
        <v>0</v>
      </c>
      <c r="K150" s="155">
        <f>VLOOKUP($F150,'Valores Base'!$B$8:$S$23,7)</f>
        <v>0</v>
      </c>
      <c r="L150" s="156">
        <f t="shared" si="0"/>
        <v>43</v>
      </c>
      <c r="M150" s="157">
        <f>VLOOKUP($F150,'Valores Base'!$B$8:$S$23,10)</f>
        <v>1</v>
      </c>
      <c r="N150" s="158">
        <f>VLOOKUP($F150,'Valores Base'!$B$8:$S$23,11)</f>
        <v>1</v>
      </c>
      <c r="O150" s="158">
        <f>VLOOKUP($F150,'Valores Base'!$B$8:$S$23,12)</f>
        <v>0</v>
      </c>
      <c r="P150" s="158">
        <f>VLOOKUP($F150,'Valores Base'!$B$8:$S$23,13)</f>
        <v>0</v>
      </c>
      <c r="Q150" s="157"/>
      <c r="R150" s="157">
        <f>VLOOKUP($F150,'Valores Base'!$B$8:$S$23,15)</f>
        <v>1</v>
      </c>
      <c r="S150" s="157">
        <f>VLOOKUP($F150,'Valores Base'!$B$8:$S$23,16)</f>
        <v>0</v>
      </c>
      <c r="T150" s="157">
        <f t="shared" si="17"/>
        <v>1</v>
      </c>
      <c r="U150" s="159"/>
      <c r="V150" s="152"/>
      <c r="W150" s="151"/>
      <c r="X150" s="151"/>
      <c r="Y150" s="151"/>
      <c r="Z150" s="151"/>
      <c r="AA150" s="160"/>
      <c r="AB150" s="161"/>
      <c r="AC150" s="161"/>
      <c r="AD150" s="161"/>
      <c r="AE150" s="162">
        <f t="shared" si="2"/>
        <v>0</v>
      </c>
      <c r="AF150" s="163">
        <f t="shared" si="3"/>
        <v>0</v>
      </c>
      <c r="AG150" s="164">
        <f>+'Valores Base'!$J$3*('T. Generadora'!E150)</f>
        <v>0.1</v>
      </c>
      <c r="AH150" s="165">
        <f t="shared" si="4"/>
        <v>196536.375</v>
      </c>
      <c r="AI150" s="166">
        <f>VLOOKUP($F150,'Valores Base'!$B$8:$S$23,4)</f>
        <v>46462.5</v>
      </c>
      <c r="AJ150" s="166">
        <f>AI150*(I150*'Valores Base'!$M$4)</f>
        <v>292713.75</v>
      </c>
      <c r="AK150" s="166">
        <f t="shared" si="5"/>
        <v>1672650</v>
      </c>
      <c r="AL150" s="166">
        <f>AI150*(K150*'Valores Base'!$N$4)</f>
        <v>0</v>
      </c>
      <c r="AM150" s="165">
        <f>J150*(AI150*'Valores Base'!$L$4)</f>
        <v>0</v>
      </c>
      <c r="AN150" s="167">
        <f>'Valores Base'!$O$4*'T. Generadora'!S150</f>
        <v>0</v>
      </c>
      <c r="AO150" s="168">
        <f t="shared" si="6"/>
        <v>2170000</v>
      </c>
      <c r="AP150" s="169">
        <f t="shared" si="7"/>
        <v>50465.116279069771</v>
      </c>
      <c r="AQ150" s="170"/>
      <c r="AR150" s="171">
        <f t="shared" si="8"/>
        <v>0</v>
      </c>
      <c r="AS150" s="172">
        <f t="shared" si="9"/>
        <v>0</v>
      </c>
      <c r="AT150" s="173">
        <f t="shared" si="10"/>
        <v>2170000</v>
      </c>
      <c r="AU150" s="174">
        <f t="shared" si="11"/>
        <v>50465.116279069771</v>
      </c>
      <c r="AV150" s="152" t="str">
        <f>+'Control Ventas'!D207</f>
        <v>X Vender</v>
      </c>
      <c r="AW150" s="175"/>
    </row>
    <row r="151" spans="1:49" ht="14.25" customHeight="1" x14ac:dyDescent="0.35">
      <c r="A151" s="148">
        <v>149</v>
      </c>
      <c r="B151" s="149">
        <v>1101</v>
      </c>
      <c r="C151" s="150">
        <v>1</v>
      </c>
      <c r="D151" s="151" t="s">
        <v>116</v>
      </c>
      <c r="E151" s="152">
        <v>11</v>
      </c>
      <c r="F151" s="151">
        <v>12</v>
      </c>
      <c r="G151" s="153" t="str">
        <f>VLOOKUP($F151,'Valores Base'!$B$8:$S$23,2)</f>
        <v>1 H</v>
      </c>
      <c r="H151" s="153">
        <f>VLOOKUP($F151,'Valores Base'!$B$8:$S$23,5)</f>
        <v>42</v>
      </c>
      <c r="I151" s="155">
        <f>VLOOKUP($F151,'Valores Base'!$B$8:$S$23,6)</f>
        <v>10</v>
      </c>
      <c r="J151" s="155">
        <f>VLOOKUP($F151,'Valores Base'!$B$8:$S$23,8)</f>
        <v>0</v>
      </c>
      <c r="K151" s="155">
        <f>VLOOKUP($F151,'Valores Base'!$B$8:$S$23,7)</f>
        <v>0</v>
      </c>
      <c r="L151" s="156">
        <f t="shared" si="0"/>
        <v>52</v>
      </c>
      <c r="M151" s="157">
        <f>VLOOKUP($F151,'Valores Base'!$B$8:$S$23,10)</f>
        <v>1</v>
      </c>
      <c r="N151" s="158">
        <f>VLOOKUP($F151,'Valores Base'!$B$8:$S$23,11)</f>
        <v>1</v>
      </c>
      <c r="O151" s="158">
        <f>VLOOKUP($F151,'Valores Base'!$B$8:$S$23,12)</f>
        <v>0</v>
      </c>
      <c r="P151" s="158">
        <f>VLOOKUP($F151,'Valores Base'!$B$8:$S$23,13)</f>
        <v>0</v>
      </c>
      <c r="Q151" s="157"/>
      <c r="R151" s="157">
        <f>VLOOKUP($F151,'Valores Base'!$B$8:$S$23,15)</f>
        <v>1</v>
      </c>
      <c r="S151" s="157">
        <f>VLOOKUP($F151,'Valores Base'!$B$8:$S$23,16)</f>
        <v>0</v>
      </c>
      <c r="T151" s="157">
        <f t="shared" si="17"/>
        <v>1</v>
      </c>
      <c r="U151" s="159"/>
      <c r="V151" s="152"/>
      <c r="W151" s="151"/>
      <c r="X151" s="151"/>
      <c r="Y151" s="151"/>
      <c r="Z151" s="151"/>
      <c r="AA151" s="160"/>
      <c r="AB151" s="161"/>
      <c r="AC151" s="161"/>
      <c r="AD151" s="161"/>
      <c r="AE151" s="162">
        <f t="shared" si="2"/>
        <v>0</v>
      </c>
      <c r="AF151" s="163">
        <f t="shared" si="3"/>
        <v>0</v>
      </c>
      <c r="AG151" s="164">
        <f>+'Valores Base'!$J$3*('T. Generadora'!E151)</f>
        <v>0.11</v>
      </c>
      <c r="AH151" s="165">
        <f t="shared" si="4"/>
        <v>253207.35</v>
      </c>
      <c r="AI151" s="166">
        <f>VLOOKUP($F151,'Valores Base'!$B$8:$S$23,4)</f>
        <v>45135</v>
      </c>
      <c r="AJ151" s="166">
        <f>AI151*(I151*'Valores Base'!$M$4)</f>
        <v>406215</v>
      </c>
      <c r="AK151" s="166">
        <f t="shared" si="5"/>
        <v>1895670</v>
      </c>
      <c r="AL151" s="166">
        <f>AI151*(K151*'Valores Base'!$N$4)</f>
        <v>0</v>
      </c>
      <c r="AM151" s="165">
        <f>J151*(AI151*'Valores Base'!$L$4)</f>
        <v>0</v>
      </c>
      <c r="AN151" s="167">
        <f>'Valores Base'!$O$4*'T. Generadora'!S151</f>
        <v>0</v>
      </c>
      <c r="AO151" s="168">
        <f t="shared" si="6"/>
        <v>2560000</v>
      </c>
      <c r="AP151" s="169">
        <f t="shared" si="7"/>
        <v>49230.769230769234</v>
      </c>
      <c r="AQ151" s="170"/>
      <c r="AR151" s="171">
        <f t="shared" si="8"/>
        <v>0</v>
      </c>
      <c r="AS151" s="172">
        <f t="shared" si="9"/>
        <v>0</v>
      </c>
      <c r="AT151" s="173">
        <f t="shared" si="10"/>
        <v>2560000</v>
      </c>
      <c r="AU151" s="174">
        <f t="shared" si="11"/>
        <v>49230.769230769234</v>
      </c>
      <c r="AV151" s="152" t="str">
        <f>+'Control Ventas'!D210</f>
        <v>X Vender</v>
      </c>
      <c r="AW151" s="175"/>
    </row>
    <row r="152" spans="1:49" ht="14.25" customHeight="1" x14ac:dyDescent="0.35">
      <c r="A152" s="148">
        <v>150</v>
      </c>
      <c r="B152" s="149">
        <v>1102</v>
      </c>
      <c r="C152" s="150">
        <v>1</v>
      </c>
      <c r="D152" s="151" t="s">
        <v>116</v>
      </c>
      <c r="E152" s="152">
        <v>11</v>
      </c>
      <c r="F152" s="151">
        <v>13</v>
      </c>
      <c r="G152" s="153" t="str">
        <f>VLOOKUP($F152,'Valores Base'!$B$8:$S$23,2)</f>
        <v>2 H</v>
      </c>
      <c r="H152" s="153">
        <f>VLOOKUP($F152,'Valores Base'!$B$8:$S$23,5)</f>
        <v>36</v>
      </c>
      <c r="I152" s="155">
        <f>VLOOKUP($F152,'Valores Base'!$B$8:$S$23,6)</f>
        <v>4</v>
      </c>
      <c r="J152" s="155">
        <f>VLOOKUP($F152,'Valores Base'!$B$8:$S$23,8)</f>
        <v>0</v>
      </c>
      <c r="K152" s="155">
        <f>VLOOKUP($F152,'Valores Base'!$B$8:$S$23,7)</f>
        <v>0</v>
      </c>
      <c r="L152" s="156">
        <f t="shared" si="0"/>
        <v>40</v>
      </c>
      <c r="M152" s="157">
        <f>VLOOKUP($F152,'Valores Base'!$B$8:$S$23,10)</f>
        <v>1</v>
      </c>
      <c r="N152" s="158">
        <f>VLOOKUP($F152,'Valores Base'!$B$8:$S$23,11)</f>
        <v>1</v>
      </c>
      <c r="O152" s="158">
        <f>VLOOKUP($F152,'Valores Base'!$B$8:$S$23,12)</f>
        <v>0</v>
      </c>
      <c r="P152" s="158">
        <f>VLOOKUP($F152,'Valores Base'!$B$8:$S$23,13)</f>
        <v>0</v>
      </c>
      <c r="Q152" s="157"/>
      <c r="R152" s="157">
        <f>VLOOKUP($F152,'Valores Base'!$B$8:$S$23,15)</f>
        <v>1</v>
      </c>
      <c r="S152" s="157">
        <f>VLOOKUP($F152,'Valores Base'!$B$8:$S$23,16)</f>
        <v>0</v>
      </c>
      <c r="T152" s="157">
        <f t="shared" si="17"/>
        <v>1</v>
      </c>
      <c r="U152" s="159"/>
      <c r="V152" s="152"/>
      <c r="W152" s="151"/>
      <c r="X152" s="151"/>
      <c r="Y152" s="151"/>
      <c r="Z152" s="151"/>
      <c r="AA152" s="160"/>
      <c r="AB152" s="161"/>
      <c r="AC152" s="161"/>
      <c r="AD152" s="161"/>
      <c r="AE152" s="162">
        <f t="shared" si="2"/>
        <v>0</v>
      </c>
      <c r="AF152" s="163">
        <f t="shared" si="3"/>
        <v>0</v>
      </c>
      <c r="AG152" s="164">
        <f>+'Valores Base'!$J$3*('T. Generadora'!E152)</f>
        <v>0.11</v>
      </c>
      <c r="AH152" s="165">
        <f t="shared" si="4"/>
        <v>204318.18</v>
      </c>
      <c r="AI152" s="166">
        <f>VLOOKUP($F152,'Valores Base'!$B$8:$S$23,4)</f>
        <v>46905</v>
      </c>
      <c r="AJ152" s="166">
        <f>AI152*(I152*'Valores Base'!$M$4)</f>
        <v>168858</v>
      </c>
      <c r="AK152" s="166">
        <f t="shared" si="5"/>
        <v>1688580</v>
      </c>
      <c r="AL152" s="166">
        <f>AI152*(K152*'Valores Base'!$N$4)</f>
        <v>0</v>
      </c>
      <c r="AM152" s="165">
        <f>J152*(AI152*'Valores Base'!$L$4)</f>
        <v>0</v>
      </c>
      <c r="AN152" s="167">
        <f>'Valores Base'!$O$4*'T. Generadora'!S152</f>
        <v>0</v>
      </c>
      <c r="AO152" s="168">
        <f t="shared" si="6"/>
        <v>2070000</v>
      </c>
      <c r="AP152" s="169">
        <f t="shared" si="7"/>
        <v>51750</v>
      </c>
      <c r="AQ152" s="170"/>
      <c r="AR152" s="171">
        <f t="shared" si="8"/>
        <v>0</v>
      </c>
      <c r="AS152" s="172">
        <f t="shared" si="9"/>
        <v>0</v>
      </c>
      <c r="AT152" s="173">
        <f t="shared" si="10"/>
        <v>2070000</v>
      </c>
      <c r="AU152" s="174">
        <f t="shared" si="11"/>
        <v>51750</v>
      </c>
      <c r="AV152" s="152" t="str">
        <f>+'Control Ventas'!D211</f>
        <v>X Vender</v>
      </c>
      <c r="AW152" s="175"/>
    </row>
    <row r="153" spans="1:49" ht="14.25" customHeight="1" x14ac:dyDescent="0.35">
      <c r="A153" s="148">
        <v>151</v>
      </c>
      <c r="B153" s="149">
        <v>1103</v>
      </c>
      <c r="C153" s="150">
        <v>1</v>
      </c>
      <c r="D153" s="151" t="s">
        <v>116</v>
      </c>
      <c r="E153" s="152">
        <v>11</v>
      </c>
      <c r="F153" s="151">
        <v>14</v>
      </c>
      <c r="G153" s="153" t="str">
        <f>VLOOKUP($F153,'Valores Base'!$B$8:$S$23,2)</f>
        <v>3 H</v>
      </c>
      <c r="H153" s="153">
        <f>VLOOKUP($F153,'Valores Base'!$B$8:$S$23,5)</f>
        <v>61</v>
      </c>
      <c r="I153" s="155">
        <f>VLOOKUP($F153,'Valores Base'!$B$8:$S$23,6)</f>
        <v>8</v>
      </c>
      <c r="J153" s="155">
        <f>VLOOKUP($F153,'Valores Base'!$B$8:$S$23,8)</f>
        <v>0</v>
      </c>
      <c r="K153" s="155">
        <f>VLOOKUP($F153,'Valores Base'!$B$8:$S$23,7)</f>
        <v>0</v>
      </c>
      <c r="L153" s="156">
        <f t="shared" si="0"/>
        <v>69</v>
      </c>
      <c r="M153" s="157">
        <f>VLOOKUP($F153,'Valores Base'!$B$8:$S$23,10)</f>
        <v>2</v>
      </c>
      <c r="N153" s="158">
        <f>VLOOKUP($F153,'Valores Base'!$B$8:$S$23,11)</f>
        <v>2</v>
      </c>
      <c r="O153" s="158">
        <f>VLOOKUP($F153,'Valores Base'!$B$8:$S$23,12)</f>
        <v>0</v>
      </c>
      <c r="P153" s="158">
        <f>VLOOKUP($F153,'Valores Base'!$B$8:$S$23,13)</f>
        <v>0</v>
      </c>
      <c r="Q153" s="157"/>
      <c r="R153" s="157">
        <f>VLOOKUP($F153,'Valores Base'!$B$8:$S$23,15)</f>
        <v>1</v>
      </c>
      <c r="S153" s="157">
        <f>VLOOKUP($F153,'Valores Base'!$B$8:$S$23,16)</f>
        <v>0</v>
      </c>
      <c r="T153" s="157">
        <f t="shared" si="17"/>
        <v>1</v>
      </c>
      <c r="U153" s="159"/>
      <c r="V153" s="152"/>
      <c r="W153" s="151"/>
      <c r="X153" s="151"/>
      <c r="Y153" s="151"/>
      <c r="Z153" s="151"/>
      <c r="AA153" s="160"/>
      <c r="AB153" s="161"/>
      <c r="AC153" s="161"/>
      <c r="AD153" s="161"/>
      <c r="AE153" s="162">
        <f t="shared" si="2"/>
        <v>0</v>
      </c>
      <c r="AF153" s="163">
        <f t="shared" si="3"/>
        <v>0</v>
      </c>
      <c r="AG153" s="164">
        <f>+'Valores Base'!$J$3*('T. Generadora'!E153)</f>
        <v>0.11</v>
      </c>
      <c r="AH153" s="165">
        <f t="shared" si="4"/>
        <v>312045.69</v>
      </c>
      <c r="AI153" s="166">
        <f>VLOOKUP($F153,'Valores Base'!$B$8:$S$23,4)</f>
        <v>41595</v>
      </c>
      <c r="AJ153" s="166">
        <f>AI153*(I153*'Valores Base'!$M$4)</f>
        <v>299484</v>
      </c>
      <c r="AK153" s="166">
        <f t="shared" si="5"/>
        <v>2537295</v>
      </c>
      <c r="AL153" s="166">
        <f>AI153*(K153*'Valores Base'!$N$4)</f>
        <v>0</v>
      </c>
      <c r="AM153" s="165">
        <f>J153*(AI153*'Valores Base'!$L$4)</f>
        <v>0</v>
      </c>
      <c r="AN153" s="167">
        <f>'Valores Base'!$O$4*'T. Generadora'!S153</f>
        <v>0</v>
      </c>
      <c r="AO153" s="168">
        <f t="shared" si="6"/>
        <v>3150000</v>
      </c>
      <c r="AP153" s="169">
        <f t="shared" si="7"/>
        <v>45652.17391304348</v>
      </c>
      <c r="AQ153" s="170"/>
      <c r="AR153" s="171">
        <f t="shared" si="8"/>
        <v>0</v>
      </c>
      <c r="AS153" s="172">
        <f t="shared" si="9"/>
        <v>0</v>
      </c>
      <c r="AT153" s="173">
        <f t="shared" si="10"/>
        <v>3150000</v>
      </c>
      <c r="AU153" s="174">
        <f t="shared" si="11"/>
        <v>45652.17391304348</v>
      </c>
      <c r="AV153" s="152" t="str">
        <f>+'Control Ventas'!D212</f>
        <v>X Vender</v>
      </c>
      <c r="AW153" s="175"/>
    </row>
    <row r="154" spans="1:49" ht="14.25" customHeight="1" x14ac:dyDescent="0.35">
      <c r="A154" s="148">
        <v>152</v>
      </c>
      <c r="B154" s="149">
        <v>1104</v>
      </c>
      <c r="C154" s="150">
        <v>1</v>
      </c>
      <c r="D154" s="151" t="s">
        <v>116</v>
      </c>
      <c r="E154" s="152">
        <v>11</v>
      </c>
      <c r="F154" s="151">
        <v>15</v>
      </c>
      <c r="G154" s="153" t="str">
        <f>VLOOKUP($F154,'Valores Base'!$B$8:$S$23,2)</f>
        <v>4 H</v>
      </c>
      <c r="H154" s="153">
        <f>VLOOKUP($F154,'Valores Base'!$B$8:$S$23,5)</f>
        <v>36</v>
      </c>
      <c r="I154" s="155">
        <f>VLOOKUP($F154,'Valores Base'!$B$8:$S$23,6)</f>
        <v>7</v>
      </c>
      <c r="J154" s="155">
        <f>VLOOKUP($F154,'Valores Base'!$B$8:$S$23,8)</f>
        <v>0</v>
      </c>
      <c r="K154" s="155">
        <f>VLOOKUP($F154,'Valores Base'!$B$8:$S$23,7)</f>
        <v>0</v>
      </c>
      <c r="L154" s="156">
        <f t="shared" si="0"/>
        <v>43</v>
      </c>
      <c r="M154" s="157">
        <f>VLOOKUP($F154,'Valores Base'!$B$8:$S$23,10)</f>
        <v>1</v>
      </c>
      <c r="N154" s="158">
        <f>VLOOKUP($F154,'Valores Base'!$B$8:$S$23,11)</f>
        <v>1</v>
      </c>
      <c r="O154" s="158">
        <f>VLOOKUP($F154,'Valores Base'!$B$8:$S$23,12)</f>
        <v>0</v>
      </c>
      <c r="P154" s="158">
        <f>VLOOKUP($F154,'Valores Base'!$B$8:$S$23,13)</f>
        <v>0</v>
      </c>
      <c r="Q154" s="157"/>
      <c r="R154" s="157">
        <f>VLOOKUP($F154,'Valores Base'!$B$8:$S$23,15)</f>
        <v>1</v>
      </c>
      <c r="S154" s="157">
        <f>VLOOKUP($F154,'Valores Base'!$B$8:$S$23,16)</f>
        <v>0</v>
      </c>
      <c r="T154" s="157">
        <f t="shared" si="17"/>
        <v>1</v>
      </c>
      <c r="U154" s="159"/>
      <c r="V154" s="152"/>
      <c r="W154" s="151"/>
      <c r="X154" s="151"/>
      <c r="Y154" s="151"/>
      <c r="Z154" s="151"/>
      <c r="AA154" s="160"/>
      <c r="AB154" s="161"/>
      <c r="AC154" s="161"/>
      <c r="AD154" s="161"/>
      <c r="AE154" s="162">
        <f t="shared" si="2"/>
        <v>0</v>
      </c>
      <c r="AF154" s="163">
        <f t="shared" si="3"/>
        <v>0</v>
      </c>
      <c r="AG154" s="164">
        <f>+'Valores Base'!$J$3*('T. Generadora'!E154)</f>
        <v>0.11</v>
      </c>
      <c r="AH154" s="165">
        <f t="shared" si="4"/>
        <v>216190.01250000001</v>
      </c>
      <c r="AI154" s="166">
        <f>VLOOKUP($F154,'Valores Base'!$B$8:$S$23,4)</f>
        <v>46462.5</v>
      </c>
      <c r="AJ154" s="166">
        <f>AI154*(I154*'Valores Base'!$M$4)</f>
        <v>292713.75</v>
      </c>
      <c r="AK154" s="166">
        <f t="shared" si="5"/>
        <v>1672650</v>
      </c>
      <c r="AL154" s="166">
        <f>AI154*(K154*'Valores Base'!$N$4)</f>
        <v>0</v>
      </c>
      <c r="AM154" s="165">
        <f>J154*(AI154*'Valores Base'!$L$4)</f>
        <v>0</v>
      </c>
      <c r="AN154" s="167">
        <f>'Valores Base'!$O$4*'T. Generadora'!S154</f>
        <v>0</v>
      </c>
      <c r="AO154" s="168">
        <f t="shared" si="6"/>
        <v>2190000</v>
      </c>
      <c r="AP154" s="169">
        <f t="shared" si="7"/>
        <v>50930.232558139534</v>
      </c>
      <c r="AQ154" s="170"/>
      <c r="AR154" s="171">
        <f t="shared" si="8"/>
        <v>0</v>
      </c>
      <c r="AS154" s="172">
        <f t="shared" si="9"/>
        <v>0</v>
      </c>
      <c r="AT154" s="173">
        <f t="shared" si="10"/>
        <v>2190000</v>
      </c>
      <c r="AU154" s="174">
        <f t="shared" si="11"/>
        <v>50930.232558139534</v>
      </c>
      <c r="AV154" s="152" t="str">
        <f>+'Control Ventas'!D213</f>
        <v>X Vender</v>
      </c>
      <c r="AW154" s="175"/>
    </row>
    <row r="155" spans="1:49" ht="14.25" customHeight="1" x14ac:dyDescent="0.35">
      <c r="A155" s="148">
        <v>153</v>
      </c>
      <c r="B155" s="149">
        <v>1201</v>
      </c>
      <c r="C155" s="150">
        <v>1</v>
      </c>
      <c r="D155" s="151" t="s">
        <v>116</v>
      </c>
      <c r="E155" s="152">
        <v>12</v>
      </c>
      <c r="F155" s="151">
        <v>12</v>
      </c>
      <c r="G155" s="153" t="str">
        <f>VLOOKUP($F155,'Valores Base'!$B$8:$S$23,2)</f>
        <v>1 H</v>
      </c>
      <c r="H155" s="153">
        <f>VLOOKUP($F155,'Valores Base'!$B$8:$S$23,5)</f>
        <v>42</v>
      </c>
      <c r="I155" s="155">
        <f>VLOOKUP($F155,'Valores Base'!$B$8:$S$23,6)</f>
        <v>10</v>
      </c>
      <c r="J155" s="155">
        <f>VLOOKUP($F155,'Valores Base'!$B$8:$S$23,8)</f>
        <v>0</v>
      </c>
      <c r="K155" s="155">
        <f>VLOOKUP($F155,'Valores Base'!$B$8:$S$23,7)</f>
        <v>0</v>
      </c>
      <c r="L155" s="156">
        <f t="shared" si="0"/>
        <v>52</v>
      </c>
      <c r="M155" s="157">
        <f>VLOOKUP($F155,'Valores Base'!$B$8:$S$23,10)</f>
        <v>1</v>
      </c>
      <c r="N155" s="158">
        <f>VLOOKUP($F155,'Valores Base'!$B$8:$S$23,11)</f>
        <v>1</v>
      </c>
      <c r="O155" s="158">
        <f>VLOOKUP($F155,'Valores Base'!$B$8:$S$23,12)</f>
        <v>0</v>
      </c>
      <c r="P155" s="158">
        <f>VLOOKUP($F155,'Valores Base'!$B$8:$S$23,13)</f>
        <v>0</v>
      </c>
      <c r="Q155" s="157"/>
      <c r="R155" s="157">
        <f>VLOOKUP($F155,'Valores Base'!$B$8:$S$23,15)</f>
        <v>1</v>
      </c>
      <c r="S155" s="157">
        <f>VLOOKUP($F155,'Valores Base'!$B$8:$S$23,16)</f>
        <v>0</v>
      </c>
      <c r="T155" s="157">
        <f t="shared" si="17"/>
        <v>1</v>
      </c>
      <c r="U155" s="159"/>
      <c r="V155" s="152"/>
      <c r="W155" s="151"/>
      <c r="X155" s="151"/>
      <c r="Y155" s="151"/>
      <c r="Z155" s="151"/>
      <c r="AA155" s="160"/>
      <c r="AB155" s="161"/>
      <c r="AC155" s="161"/>
      <c r="AD155" s="161"/>
      <c r="AE155" s="162">
        <f t="shared" si="2"/>
        <v>0</v>
      </c>
      <c r="AF155" s="163">
        <f t="shared" si="3"/>
        <v>0</v>
      </c>
      <c r="AG155" s="164">
        <f>+'Valores Base'!$J$3*('T. Generadora'!E155)</f>
        <v>0.12</v>
      </c>
      <c r="AH155" s="165">
        <f t="shared" si="4"/>
        <v>276226.2</v>
      </c>
      <c r="AI155" s="166">
        <f>VLOOKUP($F155,'Valores Base'!$B$8:$S$23,4)</f>
        <v>45135</v>
      </c>
      <c r="AJ155" s="166">
        <f>AI155*(I155*'Valores Base'!$M$4)</f>
        <v>406215</v>
      </c>
      <c r="AK155" s="166">
        <f t="shared" si="5"/>
        <v>1895670</v>
      </c>
      <c r="AL155" s="166">
        <f>AI155*(K155*'Valores Base'!$N$4)</f>
        <v>0</v>
      </c>
      <c r="AM155" s="165">
        <f>J155*(AI155*'Valores Base'!$L$4)</f>
        <v>0</v>
      </c>
      <c r="AN155" s="167">
        <f>'Valores Base'!$O$4*'T. Generadora'!S155</f>
        <v>0</v>
      </c>
      <c r="AO155" s="168">
        <f t="shared" si="6"/>
        <v>2580000</v>
      </c>
      <c r="AP155" s="169">
        <f t="shared" si="7"/>
        <v>49615.384615384617</v>
      </c>
      <c r="AQ155" s="170"/>
      <c r="AR155" s="171">
        <f t="shared" si="8"/>
        <v>0</v>
      </c>
      <c r="AS155" s="172">
        <f t="shared" si="9"/>
        <v>0</v>
      </c>
      <c r="AT155" s="173">
        <f t="shared" si="10"/>
        <v>2580000</v>
      </c>
      <c r="AU155" s="174">
        <f t="shared" si="11"/>
        <v>49615.384615384617</v>
      </c>
      <c r="AV155" s="152" t="str">
        <f>+'Control Ventas'!D216</f>
        <v>X Vender</v>
      </c>
      <c r="AW155" s="175"/>
    </row>
    <row r="156" spans="1:49" ht="14.25" customHeight="1" x14ac:dyDescent="0.35">
      <c r="A156" s="148">
        <v>154</v>
      </c>
      <c r="B156" s="149">
        <v>1202</v>
      </c>
      <c r="C156" s="150">
        <v>1</v>
      </c>
      <c r="D156" s="151" t="s">
        <v>116</v>
      </c>
      <c r="E156" s="152">
        <v>12</v>
      </c>
      <c r="F156" s="151">
        <v>13</v>
      </c>
      <c r="G156" s="153" t="str">
        <f>VLOOKUP($F156,'Valores Base'!$B$8:$S$23,2)</f>
        <v>2 H</v>
      </c>
      <c r="H156" s="153">
        <f>VLOOKUP($F156,'Valores Base'!$B$8:$S$23,5)</f>
        <v>36</v>
      </c>
      <c r="I156" s="155">
        <f>VLOOKUP($F156,'Valores Base'!$B$8:$S$23,6)</f>
        <v>4</v>
      </c>
      <c r="J156" s="155">
        <f>VLOOKUP($F156,'Valores Base'!$B$8:$S$23,8)</f>
        <v>0</v>
      </c>
      <c r="K156" s="155">
        <f>VLOOKUP($F156,'Valores Base'!$B$8:$S$23,7)</f>
        <v>0</v>
      </c>
      <c r="L156" s="156">
        <f t="shared" si="0"/>
        <v>40</v>
      </c>
      <c r="M156" s="157">
        <f>VLOOKUP($F156,'Valores Base'!$B$8:$S$23,10)</f>
        <v>1</v>
      </c>
      <c r="N156" s="158">
        <f>VLOOKUP($F156,'Valores Base'!$B$8:$S$23,11)</f>
        <v>1</v>
      </c>
      <c r="O156" s="158">
        <f>VLOOKUP($F156,'Valores Base'!$B$8:$S$23,12)</f>
        <v>0</v>
      </c>
      <c r="P156" s="158">
        <f>VLOOKUP($F156,'Valores Base'!$B$8:$S$23,13)</f>
        <v>0</v>
      </c>
      <c r="Q156" s="157"/>
      <c r="R156" s="157">
        <f>VLOOKUP($F156,'Valores Base'!$B$8:$S$23,15)</f>
        <v>1</v>
      </c>
      <c r="S156" s="157">
        <f>VLOOKUP($F156,'Valores Base'!$B$8:$S$23,16)</f>
        <v>0</v>
      </c>
      <c r="T156" s="157">
        <f t="shared" si="17"/>
        <v>1</v>
      </c>
      <c r="U156" s="159"/>
      <c r="V156" s="152"/>
      <c r="W156" s="151"/>
      <c r="X156" s="151"/>
      <c r="Y156" s="151"/>
      <c r="Z156" s="151"/>
      <c r="AA156" s="160"/>
      <c r="AB156" s="161"/>
      <c r="AC156" s="161"/>
      <c r="AD156" s="161"/>
      <c r="AE156" s="162">
        <f t="shared" si="2"/>
        <v>0</v>
      </c>
      <c r="AF156" s="163">
        <f t="shared" si="3"/>
        <v>0</v>
      </c>
      <c r="AG156" s="164">
        <f>+'Valores Base'!$J$3*('T. Generadora'!E156)</f>
        <v>0.12</v>
      </c>
      <c r="AH156" s="165">
        <f t="shared" si="4"/>
        <v>222892.56</v>
      </c>
      <c r="AI156" s="166">
        <f>VLOOKUP($F156,'Valores Base'!$B$8:$S$23,4)</f>
        <v>46905</v>
      </c>
      <c r="AJ156" s="166">
        <f>AI156*(I156*'Valores Base'!$M$4)</f>
        <v>168858</v>
      </c>
      <c r="AK156" s="166">
        <f t="shared" si="5"/>
        <v>1688580</v>
      </c>
      <c r="AL156" s="166">
        <f>AI156*(K156*'Valores Base'!$N$4)</f>
        <v>0</v>
      </c>
      <c r="AM156" s="165">
        <f>J156*(AI156*'Valores Base'!$L$4)</f>
        <v>0</v>
      </c>
      <c r="AN156" s="167">
        <f>'Valores Base'!$O$4*'T. Generadora'!S156</f>
        <v>0</v>
      </c>
      <c r="AO156" s="168">
        <f t="shared" si="6"/>
        <v>2090000</v>
      </c>
      <c r="AP156" s="169">
        <f t="shared" si="7"/>
        <v>52250</v>
      </c>
      <c r="AQ156" s="170"/>
      <c r="AR156" s="171">
        <f t="shared" si="8"/>
        <v>0</v>
      </c>
      <c r="AS156" s="172">
        <f t="shared" si="9"/>
        <v>0</v>
      </c>
      <c r="AT156" s="173">
        <f t="shared" si="10"/>
        <v>2090000</v>
      </c>
      <c r="AU156" s="174">
        <f t="shared" si="11"/>
        <v>52250</v>
      </c>
      <c r="AV156" s="152" t="str">
        <f>+'Control Ventas'!D217</f>
        <v>X Vender</v>
      </c>
      <c r="AW156" s="175"/>
    </row>
    <row r="157" spans="1:49" ht="14.25" customHeight="1" x14ac:dyDescent="0.35">
      <c r="A157" s="148">
        <v>155</v>
      </c>
      <c r="B157" s="149">
        <v>1203</v>
      </c>
      <c r="C157" s="150">
        <v>1</v>
      </c>
      <c r="D157" s="151" t="s">
        <v>116</v>
      </c>
      <c r="E157" s="152">
        <v>12</v>
      </c>
      <c r="F157" s="151">
        <v>14</v>
      </c>
      <c r="G157" s="153" t="str">
        <f>VLOOKUP($F157,'Valores Base'!$B$8:$S$23,2)</f>
        <v>3 H</v>
      </c>
      <c r="H157" s="153">
        <f>VLOOKUP($F157,'Valores Base'!$B$8:$S$23,5)</f>
        <v>61</v>
      </c>
      <c r="I157" s="155">
        <f>VLOOKUP($F157,'Valores Base'!$B$8:$S$23,6)</f>
        <v>8</v>
      </c>
      <c r="J157" s="155">
        <f>VLOOKUP($F157,'Valores Base'!$B$8:$S$23,8)</f>
        <v>0</v>
      </c>
      <c r="K157" s="155">
        <f>VLOOKUP($F157,'Valores Base'!$B$8:$S$23,7)</f>
        <v>0</v>
      </c>
      <c r="L157" s="156">
        <f t="shared" si="0"/>
        <v>69</v>
      </c>
      <c r="M157" s="157">
        <f>VLOOKUP($F157,'Valores Base'!$B$8:$S$23,10)</f>
        <v>2</v>
      </c>
      <c r="N157" s="158">
        <f>VLOOKUP($F157,'Valores Base'!$B$8:$S$23,11)</f>
        <v>2</v>
      </c>
      <c r="O157" s="158">
        <f>VLOOKUP($F157,'Valores Base'!$B$8:$S$23,12)</f>
        <v>0</v>
      </c>
      <c r="P157" s="158">
        <f>VLOOKUP($F157,'Valores Base'!$B$8:$S$23,13)</f>
        <v>0</v>
      </c>
      <c r="Q157" s="157"/>
      <c r="R157" s="157">
        <f>VLOOKUP($F157,'Valores Base'!$B$8:$S$23,15)</f>
        <v>1</v>
      </c>
      <c r="S157" s="157">
        <f>VLOOKUP($F157,'Valores Base'!$B$8:$S$23,16)</f>
        <v>0</v>
      </c>
      <c r="T157" s="157">
        <f t="shared" si="17"/>
        <v>1</v>
      </c>
      <c r="U157" s="159"/>
      <c r="V157" s="152"/>
      <c r="W157" s="151"/>
      <c r="X157" s="151"/>
      <c r="Y157" s="151"/>
      <c r="Z157" s="151"/>
      <c r="AA157" s="160"/>
      <c r="AB157" s="161"/>
      <c r="AC157" s="161"/>
      <c r="AD157" s="161"/>
      <c r="AE157" s="162">
        <f t="shared" si="2"/>
        <v>0</v>
      </c>
      <c r="AF157" s="163">
        <f t="shared" si="3"/>
        <v>0</v>
      </c>
      <c r="AG157" s="164">
        <f>+'Valores Base'!$J$3*('T. Generadora'!E157)</f>
        <v>0.12</v>
      </c>
      <c r="AH157" s="165">
        <f t="shared" si="4"/>
        <v>340413.48</v>
      </c>
      <c r="AI157" s="166">
        <f>VLOOKUP($F157,'Valores Base'!$B$8:$S$23,4)</f>
        <v>41595</v>
      </c>
      <c r="AJ157" s="166">
        <f>AI157*(I157*'Valores Base'!$M$4)</f>
        <v>299484</v>
      </c>
      <c r="AK157" s="166">
        <f t="shared" si="5"/>
        <v>2537295</v>
      </c>
      <c r="AL157" s="166">
        <f>AI157*(K157*'Valores Base'!$N$4)</f>
        <v>0</v>
      </c>
      <c r="AM157" s="165">
        <f>J157*(AI157*'Valores Base'!$L$4)</f>
        <v>0</v>
      </c>
      <c r="AN157" s="167">
        <f>'Valores Base'!$O$4*'T. Generadora'!S157</f>
        <v>0</v>
      </c>
      <c r="AO157" s="168">
        <f t="shared" si="6"/>
        <v>3180000</v>
      </c>
      <c r="AP157" s="169">
        <f t="shared" si="7"/>
        <v>46086.956521739128</v>
      </c>
      <c r="AQ157" s="170"/>
      <c r="AR157" s="171">
        <f t="shared" si="8"/>
        <v>0</v>
      </c>
      <c r="AS157" s="172">
        <f t="shared" si="9"/>
        <v>0</v>
      </c>
      <c r="AT157" s="173">
        <f t="shared" si="10"/>
        <v>3180000</v>
      </c>
      <c r="AU157" s="174">
        <f t="shared" si="11"/>
        <v>46086.956521739128</v>
      </c>
      <c r="AV157" s="152" t="str">
        <f>+'Control Ventas'!D218</f>
        <v>X Vender</v>
      </c>
      <c r="AW157" s="175"/>
    </row>
    <row r="158" spans="1:49" ht="14.25" customHeight="1" x14ac:dyDescent="0.35">
      <c r="A158" s="148">
        <v>156</v>
      </c>
      <c r="B158" s="149">
        <v>1204</v>
      </c>
      <c r="C158" s="150">
        <v>1</v>
      </c>
      <c r="D158" s="151" t="s">
        <v>116</v>
      </c>
      <c r="E158" s="152">
        <v>12</v>
      </c>
      <c r="F158" s="151">
        <v>15</v>
      </c>
      <c r="G158" s="153" t="str">
        <f>VLOOKUP($F158,'Valores Base'!$B$8:$S$23,2)</f>
        <v>4 H</v>
      </c>
      <c r="H158" s="153">
        <f>VLOOKUP($F158,'Valores Base'!$B$8:$S$23,5)</f>
        <v>36</v>
      </c>
      <c r="I158" s="155">
        <f>VLOOKUP($F158,'Valores Base'!$B$8:$S$23,6)</f>
        <v>7</v>
      </c>
      <c r="J158" s="155">
        <f>VLOOKUP($F158,'Valores Base'!$B$8:$S$23,8)</f>
        <v>0</v>
      </c>
      <c r="K158" s="155">
        <f>VLOOKUP($F158,'Valores Base'!$B$8:$S$23,7)</f>
        <v>0</v>
      </c>
      <c r="L158" s="156">
        <f t="shared" si="0"/>
        <v>43</v>
      </c>
      <c r="M158" s="157">
        <f>VLOOKUP($F158,'Valores Base'!$B$8:$S$23,10)</f>
        <v>1</v>
      </c>
      <c r="N158" s="158">
        <f>VLOOKUP($F158,'Valores Base'!$B$8:$S$23,11)</f>
        <v>1</v>
      </c>
      <c r="O158" s="158">
        <f>VLOOKUP($F158,'Valores Base'!$B$8:$S$23,12)</f>
        <v>0</v>
      </c>
      <c r="P158" s="158">
        <f>VLOOKUP($F158,'Valores Base'!$B$8:$S$23,13)</f>
        <v>0</v>
      </c>
      <c r="Q158" s="157"/>
      <c r="R158" s="157">
        <f>VLOOKUP($F158,'Valores Base'!$B$8:$S$23,15)</f>
        <v>1</v>
      </c>
      <c r="S158" s="157">
        <f>VLOOKUP($F158,'Valores Base'!$B$8:$S$23,16)</f>
        <v>0</v>
      </c>
      <c r="T158" s="157">
        <f t="shared" si="17"/>
        <v>1</v>
      </c>
      <c r="U158" s="159"/>
      <c r="V158" s="152"/>
      <c r="W158" s="151"/>
      <c r="X158" s="151"/>
      <c r="Y158" s="151"/>
      <c r="Z158" s="151"/>
      <c r="AA158" s="160"/>
      <c r="AB158" s="161"/>
      <c r="AC158" s="161"/>
      <c r="AD158" s="161"/>
      <c r="AE158" s="162">
        <f t="shared" si="2"/>
        <v>0</v>
      </c>
      <c r="AF158" s="163">
        <f t="shared" si="3"/>
        <v>0</v>
      </c>
      <c r="AG158" s="164">
        <f>+'Valores Base'!$J$3*('T. Generadora'!E158)</f>
        <v>0.12</v>
      </c>
      <c r="AH158" s="165">
        <f t="shared" si="4"/>
        <v>235843.65</v>
      </c>
      <c r="AI158" s="166">
        <f>VLOOKUP($F158,'Valores Base'!$B$8:$S$23,4)</f>
        <v>46462.5</v>
      </c>
      <c r="AJ158" s="166">
        <f>AI158*(I158*'Valores Base'!$M$4)</f>
        <v>292713.75</v>
      </c>
      <c r="AK158" s="166">
        <f t="shared" si="5"/>
        <v>1672650</v>
      </c>
      <c r="AL158" s="166">
        <f>AI158*(K158*'Valores Base'!$N$4)</f>
        <v>0</v>
      </c>
      <c r="AM158" s="165">
        <f>J158*(AI158*'Valores Base'!$L$4)</f>
        <v>0</v>
      </c>
      <c r="AN158" s="167">
        <f>'Valores Base'!$O$4*'T. Generadora'!S158</f>
        <v>0</v>
      </c>
      <c r="AO158" s="168">
        <f t="shared" si="6"/>
        <v>2210000</v>
      </c>
      <c r="AP158" s="169">
        <f t="shared" si="7"/>
        <v>51395.348837209305</v>
      </c>
      <c r="AQ158" s="170"/>
      <c r="AR158" s="171">
        <f t="shared" si="8"/>
        <v>0</v>
      </c>
      <c r="AS158" s="172">
        <f t="shared" si="9"/>
        <v>0</v>
      </c>
      <c r="AT158" s="173">
        <f t="shared" si="10"/>
        <v>2210000</v>
      </c>
      <c r="AU158" s="174">
        <f t="shared" si="11"/>
        <v>51395.348837209305</v>
      </c>
      <c r="AV158" s="152" t="str">
        <f>+'Control Ventas'!D219</f>
        <v>X Vender</v>
      </c>
      <c r="AW158" s="175"/>
    </row>
    <row r="159" spans="1:49" ht="14.25" customHeight="1" x14ac:dyDescent="0.35">
      <c r="A159" s="148">
        <v>157</v>
      </c>
      <c r="B159" s="149">
        <v>1401</v>
      </c>
      <c r="C159" s="150">
        <v>1</v>
      </c>
      <c r="D159" s="151" t="s">
        <v>116</v>
      </c>
      <c r="E159" s="152">
        <v>14</v>
      </c>
      <c r="F159" s="151">
        <v>12</v>
      </c>
      <c r="G159" s="153" t="str">
        <f>VLOOKUP($F159,'Valores Base'!$B$8:$S$23,2)</f>
        <v>1 H</v>
      </c>
      <c r="H159" s="153">
        <f>VLOOKUP($F159,'Valores Base'!$B$8:$S$23,5)</f>
        <v>42</v>
      </c>
      <c r="I159" s="155">
        <f>VLOOKUP($F159,'Valores Base'!$B$8:$S$23,6)</f>
        <v>10</v>
      </c>
      <c r="J159" s="155">
        <f>VLOOKUP($F159,'Valores Base'!$B$8:$S$23,8)</f>
        <v>0</v>
      </c>
      <c r="K159" s="155">
        <f>VLOOKUP($F159,'Valores Base'!$B$8:$S$23,7)</f>
        <v>0</v>
      </c>
      <c r="L159" s="156">
        <f t="shared" si="0"/>
        <v>52</v>
      </c>
      <c r="M159" s="157">
        <f>VLOOKUP($F159,'Valores Base'!$B$8:$S$23,10)</f>
        <v>1</v>
      </c>
      <c r="N159" s="158">
        <f>VLOOKUP($F159,'Valores Base'!$B$8:$S$23,11)</f>
        <v>1</v>
      </c>
      <c r="O159" s="158">
        <f>VLOOKUP($F159,'Valores Base'!$B$8:$S$23,12)</f>
        <v>0</v>
      </c>
      <c r="P159" s="158">
        <f>VLOOKUP($F159,'Valores Base'!$B$8:$S$23,13)</f>
        <v>0</v>
      </c>
      <c r="Q159" s="157"/>
      <c r="R159" s="157">
        <f>VLOOKUP($F159,'Valores Base'!$B$8:$S$23,15)</f>
        <v>1</v>
      </c>
      <c r="S159" s="157">
        <f>VLOOKUP($F159,'Valores Base'!$B$8:$S$23,16)</f>
        <v>0</v>
      </c>
      <c r="T159" s="157">
        <f t="shared" si="17"/>
        <v>1</v>
      </c>
      <c r="U159" s="159"/>
      <c r="V159" s="152"/>
      <c r="W159" s="151"/>
      <c r="X159" s="151"/>
      <c r="Y159" s="151"/>
      <c r="Z159" s="151"/>
      <c r="AA159" s="160"/>
      <c r="AB159" s="161"/>
      <c r="AC159" s="161"/>
      <c r="AD159" s="161"/>
      <c r="AE159" s="162">
        <f t="shared" si="2"/>
        <v>0</v>
      </c>
      <c r="AF159" s="163">
        <f t="shared" si="3"/>
        <v>0</v>
      </c>
      <c r="AG159" s="164">
        <f>+'Valores Base'!$J$3*('T. Generadora'!E159-1)</f>
        <v>0.13</v>
      </c>
      <c r="AH159" s="165">
        <f t="shared" si="4"/>
        <v>299245.05</v>
      </c>
      <c r="AI159" s="166">
        <f>VLOOKUP($F159,'Valores Base'!$B$8:$S$23,4)</f>
        <v>45135</v>
      </c>
      <c r="AJ159" s="166">
        <f>AI159*(I159*'Valores Base'!$M$4)</f>
        <v>406215</v>
      </c>
      <c r="AK159" s="166">
        <f t="shared" si="5"/>
        <v>1895670</v>
      </c>
      <c r="AL159" s="166">
        <f>AI159*(K159*'Valores Base'!$N$4)</f>
        <v>0</v>
      </c>
      <c r="AM159" s="165">
        <f>J159*(AI159*'Valores Base'!$L$4)</f>
        <v>0</v>
      </c>
      <c r="AN159" s="167">
        <f>'Valores Base'!$O$4*'T. Generadora'!S159</f>
        <v>0</v>
      </c>
      <c r="AO159" s="168">
        <f t="shared" si="6"/>
        <v>2610000</v>
      </c>
      <c r="AP159" s="169">
        <f t="shared" si="7"/>
        <v>50192.307692307695</v>
      </c>
      <c r="AQ159" s="170"/>
      <c r="AR159" s="171">
        <f t="shared" si="8"/>
        <v>0</v>
      </c>
      <c r="AS159" s="172">
        <f t="shared" si="9"/>
        <v>0</v>
      </c>
      <c r="AT159" s="173">
        <f t="shared" si="10"/>
        <v>2610000</v>
      </c>
      <c r="AU159" s="174">
        <f t="shared" si="11"/>
        <v>50192.307692307695</v>
      </c>
      <c r="AV159" s="152" t="str">
        <f>+'Control Ventas'!D222</f>
        <v>X Vender</v>
      </c>
      <c r="AW159" s="175"/>
    </row>
    <row r="160" spans="1:49" ht="14.25" customHeight="1" x14ac:dyDescent="0.35">
      <c r="A160" s="148">
        <v>158</v>
      </c>
      <c r="B160" s="149">
        <v>1402</v>
      </c>
      <c r="C160" s="150">
        <v>1</v>
      </c>
      <c r="D160" s="151" t="s">
        <v>116</v>
      </c>
      <c r="E160" s="152">
        <v>14</v>
      </c>
      <c r="F160" s="151">
        <v>13</v>
      </c>
      <c r="G160" s="153" t="str">
        <f>VLOOKUP($F160,'Valores Base'!$B$8:$S$23,2)</f>
        <v>2 H</v>
      </c>
      <c r="H160" s="153">
        <f>VLOOKUP($F160,'Valores Base'!$B$8:$S$23,5)</f>
        <v>36</v>
      </c>
      <c r="I160" s="155">
        <f>VLOOKUP($F160,'Valores Base'!$B$8:$S$23,6)</f>
        <v>4</v>
      </c>
      <c r="J160" s="155">
        <f>VLOOKUP($F160,'Valores Base'!$B$8:$S$23,8)</f>
        <v>0</v>
      </c>
      <c r="K160" s="155">
        <f>VLOOKUP($F160,'Valores Base'!$B$8:$S$23,7)</f>
        <v>0</v>
      </c>
      <c r="L160" s="156">
        <f t="shared" si="0"/>
        <v>40</v>
      </c>
      <c r="M160" s="157">
        <f>VLOOKUP($F160,'Valores Base'!$B$8:$S$23,10)</f>
        <v>1</v>
      </c>
      <c r="N160" s="158">
        <f>VLOOKUP($F160,'Valores Base'!$B$8:$S$23,11)</f>
        <v>1</v>
      </c>
      <c r="O160" s="158">
        <f>VLOOKUP($F160,'Valores Base'!$B$8:$S$23,12)</f>
        <v>0</v>
      </c>
      <c r="P160" s="158">
        <f>VLOOKUP($F160,'Valores Base'!$B$8:$S$23,13)</f>
        <v>0</v>
      </c>
      <c r="Q160" s="157"/>
      <c r="R160" s="157">
        <f>VLOOKUP($F160,'Valores Base'!$B$8:$S$23,15)</f>
        <v>1</v>
      </c>
      <c r="S160" s="157">
        <f>VLOOKUP($F160,'Valores Base'!$B$8:$S$23,16)</f>
        <v>0</v>
      </c>
      <c r="T160" s="157">
        <f t="shared" si="17"/>
        <v>1</v>
      </c>
      <c r="U160" s="159"/>
      <c r="V160" s="152"/>
      <c r="W160" s="151"/>
      <c r="X160" s="151"/>
      <c r="Y160" s="151"/>
      <c r="Z160" s="151"/>
      <c r="AA160" s="160"/>
      <c r="AB160" s="161"/>
      <c r="AC160" s="161"/>
      <c r="AD160" s="161"/>
      <c r="AE160" s="162">
        <f t="shared" si="2"/>
        <v>0</v>
      </c>
      <c r="AF160" s="163">
        <f t="shared" si="3"/>
        <v>0</v>
      </c>
      <c r="AG160" s="164">
        <f>+'Valores Base'!$J$3*('T. Generadora'!E160-1)</f>
        <v>0.13</v>
      </c>
      <c r="AH160" s="165">
        <f t="shared" si="4"/>
        <v>241466.94</v>
      </c>
      <c r="AI160" s="166">
        <f>VLOOKUP($F160,'Valores Base'!$B$8:$S$23,4)</f>
        <v>46905</v>
      </c>
      <c r="AJ160" s="166">
        <f>AI160*(I160*'Valores Base'!$M$4)</f>
        <v>168858</v>
      </c>
      <c r="AK160" s="166">
        <f t="shared" si="5"/>
        <v>1688580</v>
      </c>
      <c r="AL160" s="166">
        <f>AI160*(K160*'Valores Base'!$N$4)</f>
        <v>0</v>
      </c>
      <c r="AM160" s="165">
        <f>J160*(AI160*'Valores Base'!$L$4)</f>
        <v>0</v>
      </c>
      <c r="AN160" s="167">
        <f>'Valores Base'!$O$4*'T. Generadora'!S160</f>
        <v>0</v>
      </c>
      <c r="AO160" s="168">
        <f t="shared" si="6"/>
        <v>2100000</v>
      </c>
      <c r="AP160" s="169">
        <f t="shared" si="7"/>
        <v>52500</v>
      </c>
      <c r="AQ160" s="170"/>
      <c r="AR160" s="171">
        <f t="shared" si="8"/>
        <v>0</v>
      </c>
      <c r="AS160" s="172">
        <f t="shared" si="9"/>
        <v>0</v>
      </c>
      <c r="AT160" s="173">
        <f t="shared" si="10"/>
        <v>2100000</v>
      </c>
      <c r="AU160" s="174">
        <f t="shared" si="11"/>
        <v>52500</v>
      </c>
      <c r="AV160" s="152" t="str">
        <f>+'Control Ventas'!D223</f>
        <v>X Vender</v>
      </c>
      <c r="AW160" s="175"/>
    </row>
    <row r="161" spans="1:49" ht="14.25" customHeight="1" x14ac:dyDescent="0.35">
      <c r="A161" s="148">
        <v>159</v>
      </c>
      <c r="B161" s="149">
        <v>1403</v>
      </c>
      <c r="C161" s="150">
        <v>1</v>
      </c>
      <c r="D161" s="151" t="s">
        <v>116</v>
      </c>
      <c r="E161" s="152">
        <v>14</v>
      </c>
      <c r="F161" s="151">
        <v>14</v>
      </c>
      <c r="G161" s="153" t="str">
        <f>VLOOKUP($F161,'Valores Base'!$B$8:$S$23,2)</f>
        <v>3 H</v>
      </c>
      <c r="H161" s="153">
        <f>VLOOKUP($F161,'Valores Base'!$B$8:$S$23,5)</f>
        <v>61</v>
      </c>
      <c r="I161" s="155">
        <f>VLOOKUP($F161,'Valores Base'!$B$8:$S$23,6)</f>
        <v>8</v>
      </c>
      <c r="J161" s="155">
        <f>VLOOKUP($F161,'Valores Base'!$B$8:$S$23,8)</f>
        <v>0</v>
      </c>
      <c r="K161" s="155">
        <f>VLOOKUP($F161,'Valores Base'!$B$8:$S$23,7)</f>
        <v>0</v>
      </c>
      <c r="L161" s="156">
        <f t="shared" si="0"/>
        <v>69</v>
      </c>
      <c r="M161" s="157">
        <f>VLOOKUP($F161,'Valores Base'!$B$8:$S$23,10)</f>
        <v>2</v>
      </c>
      <c r="N161" s="158">
        <f>VLOOKUP($F161,'Valores Base'!$B$8:$S$23,11)</f>
        <v>2</v>
      </c>
      <c r="O161" s="158">
        <f>VLOOKUP($F161,'Valores Base'!$B$8:$S$23,12)</f>
        <v>0</v>
      </c>
      <c r="P161" s="158">
        <f>VLOOKUP($F161,'Valores Base'!$B$8:$S$23,13)</f>
        <v>0</v>
      </c>
      <c r="Q161" s="157"/>
      <c r="R161" s="157">
        <f>VLOOKUP($F161,'Valores Base'!$B$8:$S$23,15)</f>
        <v>1</v>
      </c>
      <c r="S161" s="157">
        <f>VLOOKUP($F161,'Valores Base'!$B$8:$S$23,16)</f>
        <v>0</v>
      </c>
      <c r="T161" s="157">
        <f t="shared" si="17"/>
        <v>1</v>
      </c>
      <c r="U161" s="159"/>
      <c r="V161" s="152"/>
      <c r="W161" s="151"/>
      <c r="X161" s="151"/>
      <c r="Y161" s="151"/>
      <c r="Z161" s="151"/>
      <c r="AA161" s="160"/>
      <c r="AB161" s="161"/>
      <c r="AC161" s="161"/>
      <c r="AD161" s="161"/>
      <c r="AE161" s="162">
        <f t="shared" si="2"/>
        <v>0</v>
      </c>
      <c r="AF161" s="163">
        <f t="shared" si="3"/>
        <v>0</v>
      </c>
      <c r="AG161" s="164">
        <f>+'Valores Base'!$J$3*('T. Generadora'!E161-1)</f>
        <v>0.13</v>
      </c>
      <c r="AH161" s="165">
        <f t="shared" si="4"/>
        <v>368781.27</v>
      </c>
      <c r="AI161" s="166">
        <f>VLOOKUP($F161,'Valores Base'!$B$8:$S$23,4)</f>
        <v>41595</v>
      </c>
      <c r="AJ161" s="166">
        <f>AI161*(I161*'Valores Base'!$M$4)</f>
        <v>299484</v>
      </c>
      <c r="AK161" s="166">
        <f t="shared" si="5"/>
        <v>2537295</v>
      </c>
      <c r="AL161" s="166">
        <f>AI161*(K161*'Valores Base'!$N$4)</f>
        <v>0</v>
      </c>
      <c r="AM161" s="165">
        <f>J161*(AI161*'Valores Base'!$L$4)</f>
        <v>0</v>
      </c>
      <c r="AN161" s="167">
        <f>'Valores Base'!$O$4*'T. Generadora'!S161</f>
        <v>0</v>
      </c>
      <c r="AO161" s="168">
        <f t="shared" si="6"/>
        <v>3210000</v>
      </c>
      <c r="AP161" s="169">
        <f t="shared" si="7"/>
        <v>46521.739130434784</v>
      </c>
      <c r="AQ161" s="170"/>
      <c r="AR161" s="171">
        <f t="shared" si="8"/>
        <v>0</v>
      </c>
      <c r="AS161" s="172">
        <f t="shared" si="9"/>
        <v>0</v>
      </c>
      <c r="AT161" s="173">
        <f t="shared" si="10"/>
        <v>3210000</v>
      </c>
      <c r="AU161" s="174">
        <f t="shared" si="11"/>
        <v>46521.739130434784</v>
      </c>
      <c r="AV161" s="152" t="str">
        <f>+'Control Ventas'!D224</f>
        <v>X Vender</v>
      </c>
      <c r="AW161" s="175"/>
    </row>
    <row r="162" spans="1:49" ht="14.25" customHeight="1" x14ac:dyDescent="0.35">
      <c r="A162" s="148">
        <v>160</v>
      </c>
      <c r="B162" s="149">
        <v>1404</v>
      </c>
      <c r="C162" s="150">
        <v>1</v>
      </c>
      <c r="D162" s="151" t="s">
        <v>116</v>
      </c>
      <c r="E162" s="152">
        <v>14</v>
      </c>
      <c r="F162" s="151">
        <v>15</v>
      </c>
      <c r="G162" s="153" t="str">
        <f>VLOOKUP($F162,'Valores Base'!$B$8:$S$23,2)</f>
        <v>4 H</v>
      </c>
      <c r="H162" s="153">
        <f>VLOOKUP($F162,'Valores Base'!$B$8:$S$23,5)</f>
        <v>36</v>
      </c>
      <c r="I162" s="155">
        <f>VLOOKUP($F162,'Valores Base'!$B$8:$S$23,6)</f>
        <v>7</v>
      </c>
      <c r="J162" s="155">
        <f>VLOOKUP($F162,'Valores Base'!$B$8:$S$23,8)</f>
        <v>0</v>
      </c>
      <c r="K162" s="155">
        <f>VLOOKUP($F162,'Valores Base'!$B$8:$S$23,7)</f>
        <v>0</v>
      </c>
      <c r="L162" s="156">
        <f t="shared" si="0"/>
        <v>43</v>
      </c>
      <c r="M162" s="157">
        <f>VLOOKUP($F162,'Valores Base'!$B$8:$S$23,10)</f>
        <v>1</v>
      </c>
      <c r="N162" s="158">
        <f>VLOOKUP($F162,'Valores Base'!$B$8:$S$23,11)</f>
        <v>1</v>
      </c>
      <c r="O162" s="158">
        <f>VLOOKUP($F162,'Valores Base'!$B$8:$S$23,12)</f>
        <v>0</v>
      </c>
      <c r="P162" s="158">
        <f>VLOOKUP($F162,'Valores Base'!$B$8:$S$23,13)</f>
        <v>0</v>
      </c>
      <c r="Q162" s="157"/>
      <c r="R162" s="157">
        <f>VLOOKUP($F162,'Valores Base'!$B$8:$S$23,15)</f>
        <v>1</v>
      </c>
      <c r="S162" s="157">
        <f>VLOOKUP($F162,'Valores Base'!$B$8:$S$23,16)</f>
        <v>0</v>
      </c>
      <c r="T162" s="157">
        <f t="shared" si="17"/>
        <v>1</v>
      </c>
      <c r="U162" s="159"/>
      <c r="V162" s="152"/>
      <c r="W162" s="151"/>
      <c r="X162" s="151"/>
      <c r="Y162" s="151"/>
      <c r="Z162" s="151"/>
      <c r="AA162" s="160"/>
      <c r="AB162" s="161"/>
      <c r="AC162" s="161"/>
      <c r="AD162" s="161"/>
      <c r="AE162" s="162">
        <f t="shared" si="2"/>
        <v>0</v>
      </c>
      <c r="AF162" s="163">
        <f t="shared" si="3"/>
        <v>0</v>
      </c>
      <c r="AG162" s="164">
        <f>+'Valores Base'!$J$3*('T. Generadora'!E162-1)</f>
        <v>0.13</v>
      </c>
      <c r="AH162" s="165">
        <f t="shared" si="4"/>
        <v>255497.28750000001</v>
      </c>
      <c r="AI162" s="166">
        <f>VLOOKUP($F162,'Valores Base'!$B$8:$S$23,4)</f>
        <v>46462.5</v>
      </c>
      <c r="AJ162" s="166">
        <f>AI162*(I162*'Valores Base'!$M$4)</f>
        <v>292713.75</v>
      </c>
      <c r="AK162" s="166">
        <f t="shared" si="5"/>
        <v>1672650</v>
      </c>
      <c r="AL162" s="166">
        <f>AI162*(K162*'Valores Base'!$N$4)</f>
        <v>0</v>
      </c>
      <c r="AM162" s="165">
        <f>J162*(AI162*'Valores Base'!$L$4)</f>
        <v>0</v>
      </c>
      <c r="AN162" s="167">
        <f>'Valores Base'!$O$4*'T. Generadora'!S162</f>
        <v>0</v>
      </c>
      <c r="AO162" s="168">
        <f t="shared" si="6"/>
        <v>2230000</v>
      </c>
      <c r="AP162" s="169">
        <f t="shared" si="7"/>
        <v>51860.465116279069</v>
      </c>
      <c r="AQ162" s="170"/>
      <c r="AR162" s="171">
        <f t="shared" si="8"/>
        <v>0</v>
      </c>
      <c r="AS162" s="172">
        <f t="shared" si="9"/>
        <v>0</v>
      </c>
      <c r="AT162" s="173">
        <f t="shared" si="10"/>
        <v>2230000</v>
      </c>
      <c r="AU162" s="174">
        <f t="shared" si="11"/>
        <v>51860.465116279069</v>
      </c>
      <c r="AV162" s="152" t="str">
        <f>+'Control Ventas'!D225</f>
        <v>X Vender</v>
      </c>
      <c r="AW162" s="175"/>
    </row>
    <row r="163" spans="1:49" ht="14.25" customHeight="1" x14ac:dyDescent="0.35">
      <c r="A163" s="148">
        <v>161</v>
      </c>
      <c r="B163" s="149">
        <v>1501</v>
      </c>
      <c r="C163" s="150">
        <v>1</v>
      </c>
      <c r="D163" s="151" t="s">
        <v>116</v>
      </c>
      <c r="E163" s="152">
        <v>15</v>
      </c>
      <c r="F163" s="151">
        <v>12</v>
      </c>
      <c r="G163" s="153" t="str">
        <f>VLOOKUP($F163,'Valores Base'!$B$8:$S$23,2)</f>
        <v>1 H</v>
      </c>
      <c r="H163" s="153">
        <f>VLOOKUP($F163,'Valores Base'!$B$8:$S$23,5)</f>
        <v>42</v>
      </c>
      <c r="I163" s="155">
        <f>VLOOKUP($F163,'Valores Base'!$B$8:$S$23,6)</f>
        <v>10</v>
      </c>
      <c r="J163" s="155">
        <f>VLOOKUP($F163,'Valores Base'!$B$8:$S$23,8)</f>
        <v>0</v>
      </c>
      <c r="K163" s="155">
        <f>VLOOKUP($F163,'Valores Base'!$B$8:$S$23,7)</f>
        <v>0</v>
      </c>
      <c r="L163" s="156">
        <f t="shared" si="0"/>
        <v>52</v>
      </c>
      <c r="M163" s="157">
        <f>VLOOKUP($F163,'Valores Base'!$B$8:$S$23,10)</f>
        <v>1</v>
      </c>
      <c r="N163" s="158">
        <f>VLOOKUP($F163,'Valores Base'!$B$8:$S$23,11)</f>
        <v>1</v>
      </c>
      <c r="O163" s="158">
        <f>VLOOKUP($F163,'Valores Base'!$B$8:$S$23,12)</f>
        <v>0</v>
      </c>
      <c r="P163" s="158">
        <f>VLOOKUP($F163,'Valores Base'!$B$8:$S$23,13)</f>
        <v>0</v>
      </c>
      <c r="Q163" s="157"/>
      <c r="R163" s="157">
        <f>VLOOKUP($F163,'Valores Base'!$B$8:$S$23,15)</f>
        <v>1</v>
      </c>
      <c r="S163" s="157">
        <f>VLOOKUP($F163,'Valores Base'!$B$8:$S$23,16)</f>
        <v>0</v>
      </c>
      <c r="T163" s="157">
        <f t="shared" si="17"/>
        <v>1</v>
      </c>
      <c r="U163" s="159"/>
      <c r="V163" s="152"/>
      <c r="W163" s="151"/>
      <c r="X163" s="151"/>
      <c r="Y163" s="151"/>
      <c r="Z163" s="151"/>
      <c r="AA163" s="160"/>
      <c r="AB163" s="161"/>
      <c r="AC163" s="161"/>
      <c r="AD163" s="161"/>
      <c r="AE163" s="162">
        <f t="shared" si="2"/>
        <v>0</v>
      </c>
      <c r="AF163" s="163">
        <f t="shared" si="3"/>
        <v>0</v>
      </c>
      <c r="AG163" s="164">
        <f>+'Valores Base'!$J$3*('T. Generadora'!E163-1)</f>
        <v>0.14000000000000001</v>
      </c>
      <c r="AH163" s="165">
        <f t="shared" si="4"/>
        <v>322263.90000000002</v>
      </c>
      <c r="AI163" s="166">
        <f>VLOOKUP($F163,'Valores Base'!$B$8:$S$23,4)</f>
        <v>45135</v>
      </c>
      <c r="AJ163" s="166">
        <f>AI163*(I163*'Valores Base'!$M$4)</f>
        <v>406215</v>
      </c>
      <c r="AK163" s="166">
        <f t="shared" si="5"/>
        <v>1895670</v>
      </c>
      <c r="AL163" s="166">
        <f>AI163*(K163*'Valores Base'!$N$4)</f>
        <v>0</v>
      </c>
      <c r="AM163" s="165">
        <f>J163*(AI163*'Valores Base'!$L$4)</f>
        <v>0</v>
      </c>
      <c r="AN163" s="167">
        <f>'Valores Base'!$O$4*'T. Generadora'!S163</f>
        <v>0</v>
      </c>
      <c r="AO163" s="168">
        <f t="shared" si="6"/>
        <v>2630000</v>
      </c>
      <c r="AP163" s="169">
        <f t="shared" si="7"/>
        <v>50576.923076923078</v>
      </c>
      <c r="AQ163" s="170"/>
      <c r="AR163" s="171">
        <f t="shared" si="8"/>
        <v>0</v>
      </c>
      <c r="AS163" s="172">
        <f t="shared" si="9"/>
        <v>0</v>
      </c>
      <c r="AT163" s="173">
        <f t="shared" si="10"/>
        <v>2630000</v>
      </c>
      <c r="AU163" s="174">
        <f t="shared" si="11"/>
        <v>50576.923076923078</v>
      </c>
      <c r="AV163" s="152" t="str">
        <f>+'Control Ventas'!D228</f>
        <v>X Vender</v>
      </c>
      <c r="AW163" s="175"/>
    </row>
    <row r="164" spans="1:49" ht="14.25" customHeight="1" x14ac:dyDescent="0.35">
      <c r="A164" s="148">
        <v>162</v>
      </c>
      <c r="B164" s="149">
        <v>1502</v>
      </c>
      <c r="C164" s="150">
        <v>1</v>
      </c>
      <c r="D164" s="151" t="s">
        <v>116</v>
      </c>
      <c r="E164" s="152">
        <v>15</v>
      </c>
      <c r="F164" s="151">
        <v>13</v>
      </c>
      <c r="G164" s="153" t="str">
        <f>VLOOKUP($F164,'Valores Base'!$B$8:$S$23,2)</f>
        <v>2 H</v>
      </c>
      <c r="H164" s="153">
        <f>VLOOKUP($F164,'Valores Base'!$B$8:$S$23,5)</f>
        <v>36</v>
      </c>
      <c r="I164" s="155">
        <f>VLOOKUP($F164,'Valores Base'!$B$8:$S$23,6)</f>
        <v>4</v>
      </c>
      <c r="J164" s="155">
        <f>VLOOKUP($F164,'Valores Base'!$B$8:$S$23,8)</f>
        <v>0</v>
      </c>
      <c r="K164" s="155">
        <f>VLOOKUP($F164,'Valores Base'!$B$8:$S$23,7)</f>
        <v>0</v>
      </c>
      <c r="L164" s="156">
        <f t="shared" si="0"/>
        <v>40</v>
      </c>
      <c r="M164" s="157">
        <f>VLOOKUP($F164,'Valores Base'!$B$8:$S$23,10)</f>
        <v>1</v>
      </c>
      <c r="N164" s="158">
        <f>VLOOKUP($F164,'Valores Base'!$B$8:$S$23,11)</f>
        <v>1</v>
      </c>
      <c r="O164" s="158">
        <f>VLOOKUP($F164,'Valores Base'!$B$8:$S$23,12)</f>
        <v>0</v>
      </c>
      <c r="P164" s="158">
        <f>VLOOKUP($F164,'Valores Base'!$B$8:$S$23,13)</f>
        <v>0</v>
      </c>
      <c r="Q164" s="157"/>
      <c r="R164" s="157">
        <f>VLOOKUP($F164,'Valores Base'!$B$8:$S$23,15)</f>
        <v>1</v>
      </c>
      <c r="S164" s="157">
        <f>VLOOKUP($F164,'Valores Base'!$B$8:$S$23,16)</f>
        <v>0</v>
      </c>
      <c r="T164" s="157">
        <f t="shared" si="17"/>
        <v>1</v>
      </c>
      <c r="U164" s="159"/>
      <c r="V164" s="152"/>
      <c r="W164" s="151"/>
      <c r="X164" s="151"/>
      <c r="Y164" s="151"/>
      <c r="Z164" s="151"/>
      <c r="AA164" s="160"/>
      <c r="AB164" s="161"/>
      <c r="AC164" s="161"/>
      <c r="AD164" s="161"/>
      <c r="AE164" s="162">
        <f t="shared" si="2"/>
        <v>0</v>
      </c>
      <c r="AF164" s="163">
        <f t="shared" si="3"/>
        <v>0</v>
      </c>
      <c r="AG164" s="164">
        <f>+'Valores Base'!$J$3*('T. Generadora'!E164-1)</f>
        <v>0.14000000000000001</v>
      </c>
      <c r="AH164" s="165">
        <f t="shared" si="4"/>
        <v>260041.32000000004</v>
      </c>
      <c r="AI164" s="166">
        <f>VLOOKUP($F164,'Valores Base'!$B$8:$S$23,4)</f>
        <v>46905</v>
      </c>
      <c r="AJ164" s="166">
        <f>AI164*(I164*'Valores Base'!$M$4)</f>
        <v>168858</v>
      </c>
      <c r="AK164" s="166">
        <f t="shared" si="5"/>
        <v>1688580</v>
      </c>
      <c r="AL164" s="166">
        <f>AI164*(K164*'Valores Base'!$N$4)</f>
        <v>0</v>
      </c>
      <c r="AM164" s="165">
        <f>J164*(AI164*'Valores Base'!$L$4)</f>
        <v>0</v>
      </c>
      <c r="AN164" s="167">
        <f>'Valores Base'!$O$4*'T. Generadora'!S164</f>
        <v>0</v>
      </c>
      <c r="AO164" s="168">
        <f t="shared" si="6"/>
        <v>2120000</v>
      </c>
      <c r="AP164" s="169">
        <f t="shared" si="7"/>
        <v>53000</v>
      </c>
      <c r="AQ164" s="170"/>
      <c r="AR164" s="171">
        <f t="shared" si="8"/>
        <v>0</v>
      </c>
      <c r="AS164" s="172">
        <f t="shared" si="9"/>
        <v>0</v>
      </c>
      <c r="AT164" s="173">
        <f t="shared" si="10"/>
        <v>2120000</v>
      </c>
      <c r="AU164" s="174">
        <f t="shared" si="11"/>
        <v>53000</v>
      </c>
      <c r="AV164" s="152" t="str">
        <f>+'Control Ventas'!D229</f>
        <v>X Vender</v>
      </c>
      <c r="AW164" s="175"/>
    </row>
    <row r="165" spans="1:49" ht="14.25" customHeight="1" x14ac:dyDescent="0.35">
      <c r="A165" s="148">
        <v>163</v>
      </c>
      <c r="B165" s="149">
        <v>1503</v>
      </c>
      <c r="C165" s="150">
        <v>1</v>
      </c>
      <c r="D165" s="151" t="s">
        <v>116</v>
      </c>
      <c r="E165" s="152">
        <v>15</v>
      </c>
      <c r="F165" s="151">
        <v>14</v>
      </c>
      <c r="G165" s="153" t="str">
        <f>VLOOKUP($F165,'Valores Base'!$B$8:$S$23,2)</f>
        <v>3 H</v>
      </c>
      <c r="H165" s="153">
        <f>VLOOKUP($F165,'Valores Base'!$B$8:$S$23,5)</f>
        <v>61</v>
      </c>
      <c r="I165" s="155">
        <f>VLOOKUP($F165,'Valores Base'!$B$8:$S$23,6)</f>
        <v>8</v>
      </c>
      <c r="J165" s="155">
        <f>VLOOKUP($F165,'Valores Base'!$B$8:$S$23,8)</f>
        <v>0</v>
      </c>
      <c r="K165" s="155">
        <f>VLOOKUP($F165,'Valores Base'!$B$8:$S$23,7)</f>
        <v>0</v>
      </c>
      <c r="L165" s="156">
        <f t="shared" si="0"/>
        <v>69</v>
      </c>
      <c r="M165" s="157">
        <f>VLOOKUP($F165,'Valores Base'!$B$8:$S$23,10)</f>
        <v>2</v>
      </c>
      <c r="N165" s="158">
        <f>VLOOKUP($F165,'Valores Base'!$B$8:$S$23,11)</f>
        <v>2</v>
      </c>
      <c r="O165" s="158">
        <f>VLOOKUP($F165,'Valores Base'!$B$8:$S$23,12)</f>
        <v>0</v>
      </c>
      <c r="P165" s="158">
        <f>VLOOKUP($F165,'Valores Base'!$B$8:$S$23,13)</f>
        <v>0</v>
      </c>
      <c r="Q165" s="157"/>
      <c r="R165" s="157">
        <f>VLOOKUP($F165,'Valores Base'!$B$8:$S$23,15)</f>
        <v>1</v>
      </c>
      <c r="S165" s="157">
        <f>VLOOKUP($F165,'Valores Base'!$B$8:$S$23,16)</f>
        <v>0</v>
      </c>
      <c r="T165" s="157">
        <f t="shared" si="17"/>
        <v>1</v>
      </c>
      <c r="U165" s="159"/>
      <c r="V165" s="152"/>
      <c r="W165" s="151"/>
      <c r="X165" s="151"/>
      <c r="Y165" s="151"/>
      <c r="Z165" s="151"/>
      <c r="AA165" s="160"/>
      <c r="AB165" s="161"/>
      <c r="AC165" s="161"/>
      <c r="AD165" s="161"/>
      <c r="AE165" s="162">
        <f t="shared" si="2"/>
        <v>0</v>
      </c>
      <c r="AF165" s="163">
        <f t="shared" si="3"/>
        <v>0</v>
      </c>
      <c r="AG165" s="164">
        <f>+'Valores Base'!$J$3*('T. Generadora'!E165-1)</f>
        <v>0.14000000000000001</v>
      </c>
      <c r="AH165" s="165">
        <f t="shared" si="4"/>
        <v>397149.06000000006</v>
      </c>
      <c r="AI165" s="166">
        <f>VLOOKUP($F165,'Valores Base'!$B$8:$S$23,4)</f>
        <v>41595</v>
      </c>
      <c r="AJ165" s="166">
        <f>AI165*(I165*'Valores Base'!$M$4)</f>
        <v>299484</v>
      </c>
      <c r="AK165" s="166">
        <f t="shared" si="5"/>
        <v>2537295</v>
      </c>
      <c r="AL165" s="166">
        <f>AI165*(K165*'Valores Base'!$N$4)</f>
        <v>0</v>
      </c>
      <c r="AM165" s="165">
        <f>J165*(AI165*'Valores Base'!$L$4)</f>
        <v>0</v>
      </c>
      <c r="AN165" s="167">
        <f>'Valores Base'!$O$4*'T. Generadora'!S165</f>
        <v>0</v>
      </c>
      <c r="AO165" s="168">
        <f t="shared" si="6"/>
        <v>3240000</v>
      </c>
      <c r="AP165" s="169">
        <f t="shared" si="7"/>
        <v>46956.521739130432</v>
      </c>
      <c r="AQ165" s="170"/>
      <c r="AR165" s="171">
        <f t="shared" si="8"/>
        <v>0</v>
      </c>
      <c r="AS165" s="172">
        <f t="shared" si="9"/>
        <v>0</v>
      </c>
      <c r="AT165" s="173">
        <f t="shared" si="10"/>
        <v>3240000</v>
      </c>
      <c r="AU165" s="174">
        <f t="shared" si="11"/>
        <v>46956.521739130432</v>
      </c>
      <c r="AV165" s="152" t="str">
        <f>+'Control Ventas'!D230</f>
        <v>X Vender</v>
      </c>
      <c r="AW165" s="175"/>
    </row>
    <row r="166" spans="1:49" ht="14.25" customHeight="1" x14ac:dyDescent="0.35">
      <c r="A166" s="148">
        <v>164</v>
      </c>
      <c r="B166" s="149">
        <v>1504</v>
      </c>
      <c r="C166" s="150">
        <v>1</v>
      </c>
      <c r="D166" s="151" t="s">
        <v>116</v>
      </c>
      <c r="E166" s="152">
        <v>15</v>
      </c>
      <c r="F166" s="151">
        <v>15</v>
      </c>
      <c r="G166" s="153" t="str">
        <f>VLOOKUP($F166,'Valores Base'!$B$8:$S$23,2)</f>
        <v>4 H</v>
      </c>
      <c r="H166" s="153">
        <f>VLOOKUP($F166,'Valores Base'!$B$8:$S$23,5)</f>
        <v>36</v>
      </c>
      <c r="I166" s="155">
        <f>VLOOKUP($F166,'Valores Base'!$B$8:$S$23,6)</f>
        <v>7</v>
      </c>
      <c r="J166" s="155">
        <f>VLOOKUP($F166,'Valores Base'!$B$8:$S$23,8)</f>
        <v>0</v>
      </c>
      <c r="K166" s="155">
        <f>VLOOKUP($F166,'Valores Base'!$B$8:$S$23,7)</f>
        <v>0</v>
      </c>
      <c r="L166" s="156">
        <f t="shared" si="0"/>
        <v>43</v>
      </c>
      <c r="M166" s="157">
        <f>VLOOKUP($F166,'Valores Base'!$B$8:$S$23,10)</f>
        <v>1</v>
      </c>
      <c r="N166" s="158">
        <f>VLOOKUP($F166,'Valores Base'!$B$8:$S$23,11)</f>
        <v>1</v>
      </c>
      <c r="O166" s="158">
        <f>VLOOKUP($F166,'Valores Base'!$B$8:$S$23,12)</f>
        <v>0</v>
      </c>
      <c r="P166" s="158">
        <f>VLOOKUP($F166,'Valores Base'!$B$8:$S$23,13)</f>
        <v>0</v>
      </c>
      <c r="Q166" s="157"/>
      <c r="R166" s="157">
        <f>VLOOKUP($F166,'Valores Base'!$B$8:$S$23,15)</f>
        <v>1</v>
      </c>
      <c r="S166" s="157">
        <f>VLOOKUP($F166,'Valores Base'!$B$8:$S$23,16)</f>
        <v>0</v>
      </c>
      <c r="T166" s="157">
        <f t="shared" si="17"/>
        <v>1</v>
      </c>
      <c r="U166" s="159"/>
      <c r="V166" s="152"/>
      <c r="W166" s="151"/>
      <c r="X166" s="151"/>
      <c r="Y166" s="151"/>
      <c r="Z166" s="151"/>
      <c r="AA166" s="160"/>
      <c r="AB166" s="161"/>
      <c r="AC166" s="161"/>
      <c r="AD166" s="161"/>
      <c r="AE166" s="162">
        <f t="shared" si="2"/>
        <v>0</v>
      </c>
      <c r="AF166" s="163">
        <f t="shared" si="3"/>
        <v>0</v>
      </c>
      <c r="AG166" s="164">
        <f>+'Valores Base'!$J$3*('T. Generadora'!E166-1)</f>
        <v>0.14000000000000001</v>
      </c>
      <c r="AH166" s="165">
        <f t="shared" si="4"/>
        <v>275150.92500000005</v>
      </c>
      <c r="AI166" s="166">
        <f>VLOOKUP($F166,'Valores Base'!$B$8:$S$23,4)</f>
        <v>46462.5</v>
      </c>
      <c r="AJ166" s="166">
        <f>AI166*(I166*'Valores Base'!$M$4)</f>
        <v>292713.75</v>
      </c>
      <c r="AK166" s="166">
        <f t="shared" si="5"/>
        <v>1672650</v>
      </c>
      <c r="AL166" s="166">
        <f>AI166*(K166*'Valores Base'!$N$4)</f>
        <v>0</v>
      </c>
      <c r="AM166" s="165">
        <f>J166*(AI166*'Valores Base'!$L$4)</f>
        <v>0</v>
      </c>
      <c r="AN166" s="167">
        <f>'Valores Base'!$O$4*'T. Generadora'!S166</f>
        <v>0</v>
      </c>
      <c r="AO166" s="168">
        <f t="shared" si="6"/>
        <v>2250000</v>
      </c>
      <c r="AP166" s="169">
        <f t="shared" si="7"/>
        <v>52325.58139534884</v>
      </c>
      <c r="AQ166" s="170"/>
      <c r="AR166" s="171">
        <f t="shared" si="8"/>
        <v>0</v>
      </c>
      <c r="AS166" s="172">
        <f t="shared" si="9"/>
        <v>0</v>
      </c>
      <c r="AT166" s="173">
        <f t="shared" si="10"/>
        <v>2250000</v>
      </c>
      <c r="AU166" s="174">
        <f t="shared" si="11"/>
        <v>52325.58139534884</v>
      </c>
      <c r="AV166" s="152" t="str">
        <f>+'Control Ventas'!D231</f>
        <v>X Vender</v>
      </c>
      <c r="AW166" s="175"/>
    </row>
    <row r="167" spans="1:49" ht="14.25" customHeight="1" x14ac:dyDescent="0.35">
      <c r="A167" s="148">
        <v>165</v>
      </c>
      <c r="B167" s="149">
        <v>1601</v>
      </c>
      <c r="C167" s="150">
        <v>1</v>
      </c>
      <c r="D167" s="151" t="s">
        <v>116</v>
      </c>
      <c r="E167" s="152">
        <v>16</v>
      </c>
      <c r="F167" s="151">
        <v>12</v>
      </c>
      <c r="G167" s="153" t="str">
        <f>VLOOKUP($F167,'Valores Base'!$B$8:$S$23,2)</f>
        <v>1 H</v>
      </c>
      <c r="H167" s="153">
        <f>VLOOKUP($F167,'Valores Base'!$B$8:$S$23,5)</f>
        <v>42</v>
      </c>
      <c r="I167" s="155">
        <f>VLOOKUP($F167,'Valores Base'!$B$8:$S$23,6)</f>
        <v>10</v>
      </c>
      <c r="J167" s="155">
        <f>VLOOKUP($F167,'Valores Base'!$B$8:$S$23,8)</f>
        <v>0</v>
      </c>
      <c r="K167" s="155">
        <f>VLOOKUP($F167,'Valores Base'!$B$8:$S$23,7)</f>
        <v>0</v>
      </c>
      <c r="L167" s="156">
        <f t="shared" si="0"/>
        <v>52</v>
      </c>
      <c r="M167" s="157">
        <f>VLOOKUP($F167,'Valores Base'!$B$8:$S$23,10)</f>
        <v>1</v>
      </c>
      <c r="N167" s="158">
        <f>VLOOKUP($F167,'Valores Base'!$B$8:$S$23,11)</f>
        <v>1</v>
      </c>
      <c r="O167" s="158">
        <f>VLOOKUP($F167,'Valores Base'!$B$8:$S$23,12)</f>
        <v>0</v>
      </c>
      <c r="P167" s="158">
        <f>VLOOKUP($F167,'Valores Base'!$B$8:$S$23,13)</f>
        <v>0</v>
      </c>
      <c r="Q167" s="157"/>
      <c r="R167" s="157">
        <f>VLOOKUP($F167,'Valores Base'!$B$8:$S$23,15)</f>
        <v>1</v>
      </c>
      <c r="S167" s="157">
        <f>VLOOKUP($F167,'Valores Base'!$B$8:$S$23,16)</f>
        <v>0</v>
      </c>
      <c r="T167" s="157">
        <f t="shared" si="17"/>
        <v>1</v>
      </c>
      <c r="U167" s="159"/>
      <c r="V167" s="152"/>
      <c r="W167" s="151"/>
      <c r="X167" s="151"/>
      <c r="Y167" s="151"/>
      <c r="Z167" s="151"/>
      <c r="AA167" s="160"/>
      <c r="AB167" s="161"/>
      <c r="AC167" s="161"/>
      <c r="AD167" s="161"/>
      <c r="AE167" s="162">
        <f t="shared" si="2"/>
        <v>0</v>
      </c>
      <c r="AF167" s="163">
        <f t="shared" si="3"/>
        <v>0</v>
      </c>
      <c r="AG167" s="164">
        <f>+'Valores Base'!$J$3*('T. Generadora'!E167-1)</f>
        <v>0.15</v>
      </c>
      <c r="AH167" s="165">
        <f t="shared" si="4"/>
        <v>345282.75</v>
      </c>
      <c r="AI167" s="166">
        <f>VLOOKUP($F167,'Valores Base'!$B$8:$S$23,4)</f>
        <v>45135</v>
      </c>
      <c r="AJ167" s="166">
        <f>AI167*(I167*'Valores Base'!$M$4)</f>
        <v>406215</v>
      </c>
      <c r="AK167" s="166">
        <f t="shared" si="5"/>
        <v>1895670</v>
      </c>
      <c r="AL167" s="166">
        <f>AI167*(K167*'Valores Base'!$N$4)</f>
        <v>0</v>
      </c>
      <c r="AM167" s="165">
        <f>J167*(AI167*'Valores Base'!$L$4)</f>
        <v>0</v>
      </c>
      <c r="AN167" s="167">
        <f>'Valores Base'!$O$4*'T. Generadora'!S167</f>
        <v>0</v>
      </c>
      <c r="AO167" s="168">
        <f t="shared" si="6"/>
        <v>2650000</v>
      </c>
      <c r="AP167" s="169">
        <f t="shared" si="7"/>
        <v>50961.538461538461</v>
      </c>
      <c r="AQ167" s="170"/>
      <c r="AR167" s="171">
        <f t="shared" si="8"/>
        <v>0</v>
      </c>
      <c r="AS167" s="172">
        <f t="shared" si="9"/>
        <v>0</v>
      </c>
      <c r="AT167" s="173">
        <f t="shared" si="10"/>
        <v>2650000</v>
      </c>
      <c r="AU167" s="174">
        <f t="shared" si="11"/>
        <v>50961.538461538461</v>
      </c>
      <c r="AV167" s="152" t="str">
        <f>+'Control Ventas'!D234</f>
        <v>X Vender</v>
      </c>
      <c r="AW167" s="175"/>
    </row>
    <row r="168" spans="1:49" ht="14.25" customHeight="1" x14ac:dyDescent="0.35">
      <c r="A168" s="148">
        <v>166</v>
      </c>
      <c r="B168" s="149">
        <v>1602</v>
      </c>
      <c r="C168" s="150">
        <v>1</v>
      </c>
      <c r="D168" s="151" t="s">
        <v>116</v>
      </c>
      <c r="E168" s="152">
        <v>16</v>
      </c>
      <c r="F168" s="151">
        <v>13</v>
      </c>
      <c r="G168" s="153" t="str">
        <f>VLOOKUP($F168,'Valores Base'!$B$8:$S$23,2)</f>
        <v>2 H</v>
      </c>
      <c r="H168" s="153">
        <f>VLOOKUP($F168,'Valores Base'!$B$8:$S$23,5)</f>
        <v>36</v>
      </c>
      <c r="I168" s="155">
        <f>VLOOKUP($F168,'Valores Base'!$B$8:$S$23,6)</f>
        <v>4</v>
      </c>
      <c r="J168" s="155">
        <f>VLOOKUP($F168,'Valores Base'!$B$8:$S$23,8)</f>
        <v>0</v>
      </c>
      <c r="K168" s="155">
        <f>VLOOKUP($F168,'Valores Base'!$B$8:$S$23,7)</f>
        <v>0</v>
      </c>
      <c r="L168" s="156">
        <f t="shared" si="0"/>
        <v>40</v>
      </c>
      <c r="M168" s="157">
        <f>VLOOKUP($F168,'Valores Base'!$B$8:$S$23,10)</f>
        <v>1</v>
      </c>
      <c r="N168" s="158">
        <f>VLOOKUP($F168,'Valores Base'!$B$8:$S$23,11)</f>
        <v>1</v>
      </c>
      <c r="O168" s="158">
        <f>VLOOKUP($F168,'Valores Base'!$B$8:$S$23,12)</f>
        <v>0</v>
      </c>
      <c r="P168" s="158">
        <f>VLOOKUP($F168,'Valores Base'!$B$8:$S$23,13)</f>
        <v>0</v>
      </c>
      <c r="Q168" s="157"/>
      <c r="R168" s="157">
        <f>VLOOKUP($F168,'Valores Base'!$B$8:$S$23,15)</f>
        <v>1</v>
      </c>
      <c r="S168" s="157">
        <f>VLOOKUP($F168,'Valores Base'!$B$8:$S$23,16)</f>
        <v>0</v>
      </c>
      <c r="T168" s="157">
        <f t="shared" si="17"/>
        <v>1</v>
      </c>
      <c r="U168" s="159"/>
      <c r="V168" s="152"/>
      <c r="W168" s="151"/>
      <c r="X168" s="151"/>
      <c r="Y168" s="151"/>
      <c r="Z168" s="151"/>
      <c r="AA168" s="160"/>
      <c r="AB168" s="161"/>
      <c r="AC168" s="161"/>
      <c r="AD168" s="161"/>
      <c r="AE168" s="162">
        <f t="shared" si="2"/>
        <v>0</v>
      </c>
      <c r="AF168" s="163">
        <f t="shared" si="3"/>
        <v>0</v>
      </c>
      <c r="AG168" s="164">
        <f>+'Valores Base'!$J$3*('T. Generadora'!E168-1)</f>
        <v>0.15</v>
      </c>
      <c r="AH168" s="165">
        <f t="shared" si="4"/>
        <v>278615.7</v>
      </c>
      <c r="AI168" s="166">
        <f>VLOOKUP($F168,'Valores Base'!$B$8:$S$23,4)</f>
        <v>46905</v>
      </c>
      <c r="AJ168" s="166">
        <f>AI168*(I168*'Valores Base'!$M$4)</f>
        <v>168858</v>
      </c>
      <c r="AK168" s="166">
        <f t="shared" si="5"/>
        <v>1688580</v>
      </c>
      <c r="AL168" s="166">
        <f>AI168*(K168*'Valores Base'!$N$4)</f>
        <v>0</v>
      </c>
      <c r="AM168" s="165">
        <f>J168*(AI168*'Valores Base'!$L$4)</f>
        <v>0</v>
      </c>
      <c r="AN168" s="167">
        <f>'Valores Base'!$O$4*'T. Generadora'!S168</f>
        <v>0</v>
      </c>
      <c r="AO168" s="168">
        <f t="shared" si="6"/>
        <v>2140000</v>
      </c>
      <c r="AP168" s="169">
        <f t="shared" si="7"/>
        <v>53500</v>
      </c>
      <c r="AQ168" s="170"/>
      <c r="AR168" s="171">
        <f t="shared" si="8"/>
        <v>0</v>
      </c>
      <c r="AS168" s="172">
        <f t="shared" si="9"/>
        <v>0</v>
      </c>
      <c r="AT168" s="173">
        <f t="shared" si="10"/>
        <v>2140000</v>
      </c>
      <c r="AU168" s="174">
        <f t="shared" si="11"/>
        <v>53500</v>
      </c>
      <c r="AV168" s="152" t="str">
        <f>+'Control Ventas'!D235</f>
        <v>X Vender</v>
      </c>
      <c r="AW168" s="175"/>
    </row>
    <row r="169" spans="1:49" ht="14.25" customHeight="1" x14ac:dyDescent="0.35">
      <c r="A169" s="148">
        <v>167</v>
      </c>
      <c r="B169" s="149">
        <v>1603</v>
      </c>
      <c r="C169" s="150">
        <v>1</v>
      </c>
      <c r="D169" s="151" t="s">
        <v>116</v>
      </c>
      <c r="E169" s="152">
        <v>16</v>
      </c>
      <c r="F169" s="151">
        <v>14</v>
      </c>
      <c r="G169" s="153" t="str">
        <f>VLOOKUP($F169,'Valores Base'!$B$8:$S$23,2)</f>
        <v>3 H</v>
      </c>
      <c r="H169" s="153">
        <f>VLOOKUP($F169,'Valores Base'!$B$8:$S$23,5)</f>
        <v>61</v>
      </c>
      <c r="I169" s="155">
        <f>VLOOKUP($F169,'Valores Base'!$B$8:$S$23,6)</f>
        <v>8</v>
      </c>
      <c r="J169" s="155">
        <f>VLOOKUP($F169,'Valores Base'!$B$8:$S$23,8)</f>
        <v>0</v>
      </c>
      <c r="K169" s="155">
        <f>VLOOKUP($F169,'Valores Base'!$B$8:$S$23,7)</f>
        <v>0</v>
      </c>
      <c r="L169" s="156">
        <f t="shared" si="0"/>
        <v>69</v>
      </c>
      <c r="M169" s="157">
        <f>VLOOKUP($F169,'Valores Base'!$B$8:$S$23,10)</f>
        <v>2</v>
      </c>
      <c r="N169" s="158">
        <f>VLOOKUP($F169,'Valores Base'!$B$8:$S$23,11)</f>
        <v>2</v>
      </c>
      <c r="O169" s="158">
        <f>VLOOKUP($F169,'Valores Base'!$B$8:$S$23,12)</f>
        <v>0</v>
      </c>
      <c r="P169" s="158">
        <f>VLOOKUP($F169,'Valores Base'!$B$8:$S$23,13)</f>
        <v>0</v>
      </c>
      <c r="Q169" s="157"/>
      <c r="R169" s="157">
        <f>VLOOKUP($F169,'Valores Base'!$B$8:$S$23,15)</f>
        <v>1</v>
      </c>
      <c r="S169" s="157">
        <f>VLOOKUP($F169,'Valores Base'!$B$8:$S$23,16)</f>
        <v>0</v>
      </c>
      <c r="T169" s="157">
        <f t="shared" si="17"/>
        <v>1</v>
      </c>
      <c r="U169" s="159"/>
      <c r="V169" s="152"/>
      <c r="W169" s="151"/>
      <c r="X169" s="151"/>
      <c r="Y169" s="151"/>
      <c r="Z169" s="151"/>
      <c r="AA169" s="160"/>
      <c r="AB169" s="161"/>
      <c r="AC169" s="161"/>
      <c r="AD169" s="161"/>
      <c r="AE169" s="162">
        <f t="shared" si="2"/>
        <v>0</v>
      </c>
      <c r="AF169" s="163">
        <f t="shared" si="3"/>
        <v>0</v>
      </c>
      <c r="AG169" s="164">
        <f>+'Valores Base'!$J$3*('T. Generadora'!E169-1)</f>
        <v>0.15</v>
      </c>
      <c r="AH169" s="165">
        <f t="shared" si="4"/>
        <v>425516.85</v>
      </c>
      <c r="AI169" s="166">
        <f>VLOOKUP($F169,'Valores Base'!$B$8:$S$23,4)</f>
        <v>41595</v>
      </c>
      <c r="AJ169" s="166">
        <f>AI169*(I169*'Valores Base'!$M$4)</f>
        <v>299484</v>
      </c>
      <c r="AK169" s="166">
        <f t="shared" si="5"/>
        <v>2537295</v>
      </c>
      <c r="AL169" s="166">
        <f>AI169*(K169*'Valores Base'!$N$4)</f>
        <v>0</v>
      </c>
      <c r="AM169" s="165">
        <f>J169*(AI169*'Valores Base'!$L$4)</f>
        <v>0</v>
      </c>
      <c r="AN169" s="167">
        <f>'Valores Base'!$O$4*'T. Generadora'!S169</f>
        <v>0</v>
      </c>
      <c r="AO169" s="168">
        <f t="shared" si="6"/>
        <v>3270000</v>
      </c>
      <c r="AP169" s="169">
        <f t="shared" si="7"/>
        <v>47391.304347826088</v>
      </c>
      <c r="AQ169" s="170"/>
      <c r="AR169" s="171">
        <f t="shared" si="8"/>
        <v>0</v>
      </c>
      <c r="AS169" s="172">
        <f t="shared" si="9"/>
        <v>0</v>
      </c>
      <c r="AT169" s="173">
        <f t="shared" si="10"/>
        <v>3270000</v>
      </c>
      <c r="AU169" s="174">
        <f t="shared" si="11"/>
        <v>47391.304347826088</v>
      </c>
      <c r="AV169" s="152" t="str">
        <f>+'Control Ventas'!D236</f>
        <v>X Vender</v>
      </c>
      <c r="AW169" s="175"/>
    </row>
    <row r="170" spans="1:49" ht="14.25" customHeight="1" x14ac:dyDescent="0.35">
      <c r="A170" s="148">
        <v>168</v>
      </c>
      <c r="B170" s="149">
        <v>1604</v>
      </c>
      <c r="C170" s="150">
        <v>1</v>
      </c>
      <c r="D170" s="151" t="s">
        <v>116</v>
      </c>
      <c r="E170" s="152">
        <v>16</v>
      </c>
      <c r="F170" s="151">
        <v>15</v>
      </c>
      <c r="G170" s="153" t="str">
        <f>VLOOKUP($F170,'Valores Base'!$B$8:$S$23,2)</f>
        <v>4 H</v>
      </c>
      <c r="H170" s="153">
        <f>VLOOKUP($F170,'Valores Base'!$B$8:$S$23,5)</f>
        <v>36</v>
      </c>
      <c r="I170" s="155">
        <f>VLOOKUP($F170,'Valores Base'!$B$8:$S$23,6)</f>
        <v>7</v>
      </c>
      <c r="J170" s="155">
        <f>VLOOKUP($F170,'Valores Base'!$B$8:$S$23,8)</f>
        <v>0</v>
      </c>
      <c r="K170" s="155">
        <f>VLOOKUP($F170,'Valores Base'!$B$8:$S$23,7)</f>
        <v>0</v>
      </c>
      <c r="L170" s="156">
        <f t="shared" si="0"/>
        <v>43</v>
      </c>
      <c r="M170" s="157">
        <f>VLOOKUP($F170,'Valores Base'!$B$8:$S$23,10)</f>
        <v>1</v>
      </c>
      <c r="N170" s="158">
        <f>VLOOKUP($F170,'Valores Base'!$B$8:$S$23,11)</f>
        <v>1</v>
      </c>
      <c r="O170" s="158">
        <f>VLOOKUP($F170,'Valores Base'!$B$8:$S$23,12)</f>
        <v>0</v>
      </c>
      <c r="P170" s="158">
        <f>VLOOKUP($F170,'Valores Base'!$B$8:$S$23,13)</f>
        <v>0</v>
      </c>
      <c r="Q170" s="157"/>
      <c r="R170" s="157">
        <f>VLOOKUP($F170,'Valores Base'!$B$8:$S$23,15)</f>
        <v>1</v>
      </c>
      <c r="S170" s="157">
        <f>VLOOKUP($F170,'Valores Base'!$B$8:$S$23,16)</f>
        <v>0</v>
      </c>
      <c r="T170" s="157">
        <f t="shared" si="17"/>
        <v>1</v>
      </c>
      <c r="U170" s="159"/>
      <c r="V170" s="152"/>
      <c r="W170" s="151"/>
      <c r="X170" s="151"/>
      <c r="Y170" s="151"/>
      <c r="Z170" s="151"/>
      <c r="AA170" s="160"/>
      <c r="AB170" s="161"/>
      <c r="AC170" s="161"/>
      <c r="AD170" s="161"/>
      <c r="AE170" s="162">
        <f t="shared" si="2"/>
        <v>0</v>
      </c>
      <c r="AF170" s="163">
        <f t="shared" si="3"/>
        <v>0</v>
      </c>
      <c r="AG170" s="164">
        <f>+'Valores Base'!$J$3*('T. Generadora'!E170-1)</f>
        <v>0.15</v>
      </c>
      <c r="AH170" s="165">
        <f t="shared" si="4"/>
        <v>294804.5625</v>
      </c>
      <c r="AI170" s="166">
        <f>VLOOKUP($F170,'Valores Base'!$B$8:$S$23,4)</f>
        <v>46462.5</v>
      </c>
      <c r="AJ170" s="166">
        <f>AI170*(I170*'Valores Base'!$M$4)</f>
        <v>292713.75</v>
      </c>
      <c r="AK170" s="166">
        <f t="shared" si="5"/>
        <v>1672650</v>
      </c>
      <c r="AL170" s="166">
        <f>AI170*(K170*'Valores Base'!$N$4)</f>
        <v>0</v>
      </c>
      <c r="AM170" s="165">
        <f>J170*(AI170*'Valores Base'!$L$4)</f>
        <v>0</v>
      </c>
      <c r="AN170" s="167">
        <f>'Valores Base'!$O$4*'T. Generadora'!S170</f>
        <v>0</v>
      </c>
      <c r="AO170" s="168">
        <f t="shared" si="6"/>
        <v>2270000</v>
      </c>
      <c r="AP170" s="169">
        <f t="shared" si="7"/>
        <v>52790.697674418603</v>
      </c>
      <c r="AQ170" s="170"/>
      <c r="AR170" s="171">
        <f t="shared" si="8"/>
        <v>0</v>
      </c>
      <c r="AS170" s="172">
        <f t="shared" si="9"/>
        <v>0</v>
      </c>
      <c r="AT170" s="173">
        <f t="shared" si="10"/>
        <v>2270000</v>
      </c>
      <c r="AU170" s="174">
        <f t="shared" si="11"/>
        <v>52790.697674418603</v>
      </c>
      <c r="AV170" s="152" t="str">
        <f>+'Control Ventas'!D237</f>
        <v>X Vender</v>
      </c>
      <c r="AW170" s="175"/>
    </row>
    <row r="171" spans="1:49" ht="14.25" customHeight="1" x14ac:dyDescent="0.35">
      <c r="A171" s="148">
        <v>169</v>
      </c>
      <c r="B171" s="149">
        <v>201</v>
      </c>
      <c r="C171" s="150">
        <v>2</v>
      </c>
      <c r="D171" s="151" t="s">
        <v>120</v>
      </c>
      <c r="E171" s="152">
        <v>2</v>
      </c>
      <c r="F171" s="151">
        <v>18</v>
      </c>
      <c r="G171" s="153" t="str">
        <f>VLOOKUP($F171,'Valores Base'!$B$8:$S$23,2)</f>
        <v>1 P</v>
      </c>
      <c r="H171" s="153">
        <f>VLOOKUP($F171,'Valores Base'!$B$8:$S$23,5)</f>
        <v>71</v>
      </c>
      <c r="I171" s="155">
        <f>VLOOKUP($F171,'Valores Base'!$B$8:$S$23,6)</f>
        <v>18</v>
      </c>
      <c r="J171" s="155">
        <f>VLOOKUP($F171,'Valores Base'!$B$8:$S$23,8)</f>
        <v>0</v>
      </c>
      <c r="K171" s="155">
        <f>VLOOKUP($F171,'Valores Base'!$B$8:$S$23,7)</f>
        <v>0</v>
      </c>
      <c r="L171" s="156">
        <f t="shared" si="0"/>
        <v>89</v>
      </c>
      <c r="M171" s="157">
        <f>VLOOKUP($F171,'Valores Base'!$B$8:$S$23,10)</f>
        <v>2</v>
      </c>
      <c r="N171" s="158">
        <f>VLOOKUP($F171,'Valores Base'!$B$8:$S$23,11)</f>
        <v>2</v>
      </c>
      <c r="O171" s="158">
        <f>VLOOKUP($F171,'Valores Base'!$B$8:$S$23,12)</f>
        <v>0</v>
      </c>
      <c r="P171" s="158">
        <f>VLOOKUP($F171,'Valores Base'!$B$8:$S$23,13)</f>
        <v>0</v>
      </c>
      <c r="Q171" s="157"/>
      <c r="R171" s="157">
        <f>VLOOKUP($F171,'Valores Base'!$B$8:$S$23,15)</f>
        <v>2</v>
      </c>
      <c r="S171" s="157">
        <f>VLOOKUP($F171,'Valores Base'!$B$8:$S$23,16)</f>
        <v>0</v>
      </c>
      <c r="T171" s="157">
        <f t="shared" si="17"/>
        <v>2</v>
      </c>
      <c r="U171" s="159"/>
      <c r="V171" s="152"/>
      <c r="W171" s="151"/>
      <c r="X171" s="151"/>
      <c r="Y171" s="151"/>
      <c r="Z171" s="151"/>
      <c r="AA171" s="160"/>
      <c r="AB171" s="161"/>
      <c r="AC171" s="161"/>
      <c r="AD171" s="161"/>
      <c r="AE171" s="162">
        <f t="shared" si="2"/>
        <v>0</v>
      </c>
      <c r="AF171" s="163">
        <f t="shared" si="3"/>
        <v>0</v>
      </c>
      <c r="AG171" s="164">
        <f>+'Valores Base'!$J$3*('T. Generadora'!E171)</f>
        <v>0.02</v>
      </c>
      <c r="AH171" s="165">
        <f t="shared" si="4"/>
        <v>69454.8</v>
      </c>
      <c r="AI171" s="166">
        <f>VLOOKUP($F171,'Valores Base'!$B$8:$S$23,4)</f>
        <v>39825</v>
      </c>
      <c r="AJ171" s="166">
        <f>AI171*(I171*'Valores Base'!$M$4)</f>
        <v>645165</v>
      </c>
      <c r="AK171" s="166">
        <f t="shared" si="5"/>
        <v>2827575</v>
      </c>
      <c r="AL171" s="166">
        <f>AI171*(K171*'Valores Base'!$N$4)</f>
        <v>0</v>
      </c>
      <c r="AM171" s="165">
        <f>J171*(AI171*'Valores Base'!$L$4)</f>
        <v>0</v>
      </c>
      <c r="AN171" s="167">
        <f>'Valores Base'!$O$4*'T. Generadora'!S171</f>
        <v>0</v>
      </c>
      <c r="AO171" s="168">
        <f t="shared" si="6"/>
        <v>3550000</v>
      </c>
      <c r="AP171" s="169">
        <f t="shared" si="7"/>
        <v>39887.6404494382</v>
      </c>
      <c r="AQ171" s="170">
        <v>0.1</v>
      </c>
      <c r="AR171" s="171">
        <f t="shared" si="8"/>
        <v>0.10140845070422544</v>
      </c>
      <c r="AS171" s="172">
        <f t="shared" si="9"/>
        <v>355000</v>
      </c>
      <c r="AT171" s="173">
        <f t="shared" si="10"/>
        <v>3910000</v>
      </c>
      <c r="AU171" s="174">
        <f t="shared" si="11"/>
        <v>43932.584269662919</v>
      </c>
      <c r="AV171" s="152" t="str">
        <f>+'Control Ventas'!D240</f>
        <v>X Vender</v>
      </c>
      <c r="AW171" s="175"/>
    </row>
    <row r="172" spans="1:49" ht="14.25" customHeight="1" x14ac:dyDescent="0.35">
      <c r="A172" s="148">
        <v>170</v>
      </c>
      <c r="B172" s="149">
        <v>202</v>
      </c>
      <c r="C172" s="150">
        <v>2</v>
      </c>
      <c r="D172" s="151" t="s">
        <v>120</v>
      </c>
      <c r="E172" s="152">
        <v>2</v>
      </c>
      <c r="F172" s="151">
        <v>19</v>
      </c>
      <c r="G172" s="153" t="str">
        <f>VLOOKUP($F172,'Valores Base'!$B$8:$S$23,2)</f>
        <v>2 P</v>
      </c>
      <c r="H172" s="153">
        <f>VLOOKUP($F172,'Valores Base'!$B$8:$S$23,5)</f>
        <v>53</v>
      </c>
      <c r="I172" s="155">
        <f>VLOOKUP($F172,'Valores Base'!$B$8:$S$23,6)</f>
        <v>6</v>
      </c>
      <c r="J172" s="155">
        <f>VLOOKUP($F172,'Valores Base'!$B$8:$S$23,8)</f>
        <v>0</v>
      </c>
      <c r="K172" s="155">
        <f>VLOOKUP($F172,'Valores Base'!$B$8:$S$23,7)</f>
        <v>0</v>
      </c>
      <c r="L172" s="156">
        <f t="shared" si="0"/>
        <v>59</v>
      </c>
      <c r="M172" s="157">
        <f>VLOOKUP($F172,'Valores Base'!$B$8:$S$23,10)</f>
        <v>1</v>
      </c>
      <c r="N172" s="158">
        <f>VLOOKUP($F172,'Valores Base'!$B$8:$S$23,11)</f>
        <v>1</v>
      </c>
      <c r="O172" s="158">
        <f>VLOOKUP($F172,'Valores Base'!$B$8:$S$23,12)</f>
        <v>0</v>
      </c>
      <c r="P172" s="158">
        <f>VLOOKUP($F172,'Valores Base'!$B$8:$S$23,13)</f>
        <v>0</v>
      </c>
      <c r="Q172" s="157"/>
      <c r="R172" s="157">
        <f>VLOOKUP($F172,'Valores Base'!$B$8:$S$23,15)</f>
        <v>1</v>
      </c>
      <c r="S172" s="157">
        <f>VLOOKUP($F172,'Valores Base'!$B$8:$S$23,16)</f>
        <v>0</v>
      </c>
      <c r="T172" s="157">
        <f t="shared" si="17"/>
        <v>1</v>
      </c>
      <c r="U172" s="159"/>
      <c r="V172" s="152"/>
      <c r="W172" s="151"/>
      <c r="X172" s="151"/>
      <c r="Y172" s="151"/>
      <c r="Z172" s="151"/>
      <c r="AA172" s="160"/>
      <c r="AB172" s="161"/>
      <c r="AC172" s="161"/>
      <c r="AD172" s="161"/>
      <c r="AE172" s="162">
        <f t="shared" si="2"/>
        <v>0</v>
      </c>
      <c r="AF172" s="163">
        <f t="shared" si="3"/>
        <v>0</v>
      </c>
      <c r="AG172" s="164">
        <f>+'Valores Base'!$J$3*('T. Generadora'!E172)</f>
        <v>0.02</v>
      </c>
      <c r="AH172" s="165">
        <f t="shared" si="4"/>
        <v>51167.16</v>
      </c>
      <c r="AI172" s="166">
        <f>VLOOKUP($F172,'Valores Base'!$B$8:$S$23,4)</f>
        <v>43807.5</v>
      </c>
      <c r="AJ172" s="166">
        <f>AI172*(I172*'Valores Base'!$M$4)</f>
        <v>236560.50000000003</v>
      </c>
      <c r="AK172" s="166">
        <f t="shared" si="5"/>
        <v>2321797.5</v>
      </c>
      <c r="AL172" s="166">
        <f>AI172*(K172*'Valores Base'!$N$4)</f>
        <v>0</v>
      </c>
      <c r="AM172" s="165">
        <f>J172*(AI172*'Valores Base'!$L$4)</f>
        <v>0</v>
      </c>
      <c r="AN172" s="167">
        <f>'Valores Base'!$O$4*'T. Generadora'!S172</f>
        <v>0</v>
      </c>
      <c r="AO172" s="168">
        <f t="shared" si="6"/>
        <v>2610000</v>
      </c>
      <c r="AP172" s="169">
        <f t="shared" si="7"/>
        <v>44237.288135593219</v>
      </c>
      <c r="AQ172" s="170">
        <v>0.1</v>
      </c>
      <c r="AR172" s="171">
        <f t="shared" si="8"/>
        <v>0.10344827586206895</v>
      </c>
      <c r="AS172" s="172">
        <f t="shared" si="9"/>
        <v>261000</v>
      </c>
      <c r="AT172" s="173">
        <f t="shared" si="10"/>
        <v>2880000</v>
      </c>
      <c r="AU172" s="174">
        <f t="shared" si="11"/>
        <v>48813.5593220339</v>
      </c>
      <c r="AV172" s="152" t="str">
        <f>+'Control Ventas'!D241</f>
        <v>X Vender</v>
      </c>
      <c r="AW172" s="175"/>
    </row>
    <row r="173" spans="1:49" ht="14.25" customHeight="1" x14ac:dyDescent="0.35">
      <c r="A173" s="148">
        <v>171</v>
      </c>
      <c r="B173" s="149">
        <v>203</v>
      </c>
      <c r="C173" s="150">
        <v>2</v>
      </c>
      <c r="D173" s="151" t="s">
        <v>120</v>
      </c>
      <c r="E173" s="152">
        <v>2</v>
      </c>
      <c r="F173" s="151">
        <v>20</v>
      </c>
      <c r="G173" s="153" t="str">
        <f>VLOOKUP($F173,'Valores Base'!$B$8:$S$23,2)</f>
        <v>3 P</v>
      </c>
      <c r="H173" s="153">
        <f>VLOOKUP($F173,'Valores Base'!$B$8:$S$23,5)</f>
        <v>53</v>
      </c>
      <c r="I173" s="155">
        <f>VLOOKUP($F173,'Valores Base'!$B$8:$S$23,6)</f>
        <v>11</v>
      </c>
      <c r="J173" s="155">
        <f>VLOOKUP($F173,'Valores Base'!$B$8:$S$23,8)</f>
        <v>0</v>
      </c>
      <c r="K173" s="155">
        <f>VLOOKUP($F173,'Valores Base'!$B$8:$S$23,7)</f>
        <v>0</v>
      </c>
      <c r="L173" s="156">
        <f t="shared" si="0"/>
        <v>64</v>
      </c>
      <c r="M173" s="157">
        <f>VLOOKUP($F173,'Valores Base'!$B$8:$S$23,10)</f>
        <v>2</v>
      </c>
      <c r="N173" s="158">
        <f>VLOOKUP($F173,'Valores Base'!$B$8:$S$23,11)</f>
        <v>2</v>
      </c>
      <c r="O173" s="158">
        <f>VLOOKUP($F173,'Valores Base'!$B$8:$S$23,12)</f>
        <v>0</v>
      </c>
      <c r="P173" s="158">
        <f>VLOOKUP($F173,'Valores Base'!$B$8:$S$23,13)</f>
        <v>0</v>
      </c>
      <c r="Q173" s="157"/>
      <c r="R173" s="157">
        <f>VLOOKUP($F173,'Valores Base'!$B$8:$S$23,15)</f>
        <v>1</v>
      </c>
      <c r="S173" s="157">
        <f>VLOOKUP($F173,'Valores Base'!$B$8:$S$23,16)</f>
        <v>0</v>
      </c>
      <c r="T173" s="178">
        <v>1</v>
      </c>
      <c r="U173" s="159"/>
      <c r="V173" s="152"/>
      <c r="W173" s="151"/>
      <c r="X173" s="151"/>
      <c r="Y173" s="151"/>
      <c r="Z173" s="151"/>
      <c r="AA173" s="160"/>
      <c r="AB173" s="161"/>
      <c r="AC173" s="161"/>
      <c r="AD173" s="161"/>
      <c r="AE173" s="162">
        <f t="shared" si="2"/>
        <v>0</v>
      </c>
      <c r="AF173" s="163">
        <f t="shared" si="3"/>
        <v>0</v>
      </c>
      <c r="AG173" s="164">
        <f>+'Valores Base'!$J$3*('T. Generadora'!E173)</f>
        <v>0.02</v>
      </c>
      <c r="AH173" s="165">
        <f t="shared" si="4"/>
        <v>53439.840000000004</v>
      </c>
      <c r="AI173" s="166">
        <f>VLOOKUP($F173,'Valores Base'!$B$8:$S$23,4)</f>
        <v>42480</v>
      </c>
      <c r="AJ173" s="166">
        <f>AI173*(I173*'Valores Base'!$M$4)</f>
        <v>420552</v>
      </c>
      <c r="AK173" s="166">
        <f t="shared" si="5"/>
        <v>2251440</v>
      </c>
      <c r="AL173" s="166">
        <f>AI173*(K173*'Valores Base'!$N$4)</f>
        <v>0</v>
      </c>
      <c r="AM173" s="165">
        <f>J173*(AI173*'Valores Base'!$L$4)</f>
        <v>0</v>
      </c>
      <c r="AN173" s="167">
        <f>'Valores Base'!$O$4*'T. Generadora'!S173</f>
        <v>0</v>
      </c>
      <c r="AO173" s="168">
        <f t="shared" si="6"/>
        <v>2730000</v>
      </c>
      <c r="AP173" s="169">
        <f t="shared" si="7"/>
        <v>42656.25</v>
      </c>
      <c r="AQ173" s="170">
        <v>0.1</v>
      </c>
      <c r="AR173" s="171">
        <f t="shared" si="8"/>
        <v>0.10256410256410264</v>
      </c>
      <c r="AS173" s="172">
        <f t="shared" si="9"/>
        <v>273000</v>
      </c>
      <c r="AT173" s="173">
        <f t="shared" si="10"/>
        <v>3010000</v>
      </c>
      <c r="AU173" s="174">
        <f t="shared" si="11"/>
        <v>47031.25</v>
      </c>
      <c r="AV173" s="152" t="str">
        <f>+'Control Ventas'!D242</f>
        <v>X Vender</v>
      </c>
      <c r="AW173" s="175"/>
    </row>
    <row r="174" spans="1:49" ht="14.25" customHeight="1" x14ac:dyDescent="0.35">
      <c r="A174" s="148">
        <v>172</v>
      </c>
      <c r="B174" s="149">
        <v>204</v>
      </c>
      <c r="C174" s="150">
        <v>2</v>
      </c>
      <c r="D174" s="151" t="s">
        <v>120</v>
      </c>
      <c r="E174" s="152">
        <v>2</v>
      </c>
      <c r="F174" s="151">
        <v>21</v>
      </c>
      <c r="G174" s="153" t="str">
        <f>VLOOKUP($F174,'Valores Base'!$B$8:$S$23,2)</f>
        <v>4 P</v>
      </c>
      <c r="H174" s="153">
        <f>VLOOKUP($F174,'Valores Base'!$B$8:$S$23,5)</f>
        <v>61</v>
      </c>
      <c r="I174" s="155">
        <f>VLOOKUP($F174,'Valores Base'!$B$8:$S$23,6)</f>
        <v>3</v>
      </c>
      <c r="J174" s="155">
        <f>VLOOKUP($F174,'Valores Base'!$B$8:$S$23,8)</f>
        <v>0</v>
      </c>
      <c r="K174" s="155">
        <f>VLOOKUP($F174,'Valores Base'!$B$8:$S$23,7)</f>
        <v>0</v>
      </c>
      <c r="L174" s="156">
        <f t="shared" si="0"/>
        <v>64</v>
      </c>
      <c r="M174" s="157">
        <f>VLOOKUP($F174,'Valores Base'!$B$8:$S$23,10)</f>
        <v>2</v>
      </c>
      <c r="N174" s="158">
        <f>VLOOKUP($F174,'Valores Base'!$B$8:$S$23,11)</f>
        <v>2</v>
      </c>
      <c r="O174" s="158">
        <f>VLOOKUP($F174,'Valores Base'!$B$8:$S$23,12)</f>
        <v>0</v>
      </c>
      <c r="P174" s="158">
        <f>VLOOKUP($F174,'Valores Base'!$B$8:$S$23,13)</f>
        <v>0</v>
      </c>
      <c r="Q174" s="157"/>
      <c r="R174" s="157">
        <f>VLOOKUP($F174,'Valores Base'!$B$8:$S$23,15)</f>
        <v>1</v>
      </c>
      <c r="S174" s="157">
        <f>VLOOKUP($F174,'Valores Base'!$B$8:$S$23,16)</f>
        <v>0</v>
      </c>
      <c r="T174" s="178">
        <v>1</v>
      </c>
      <c r="U174" s="159"/>
      <c r="V174" s="152"/>
      <c r="W174" s="151"/>
      <c r="X174" s="151"/>
      <c r="Y174" s="151"/>
      <c r="Z174" s="151"/>
      <c r="AA174" s="160"/>
      <c r="AB174" s="161"/>
      <c r="AC174" s="161"/>
      <c r="AD174" s="161"/>
      <c r="AE174" s="162">
        <f t="shared" si="2"/>
        <v>0</v>
      </c>
      <c r="AF174" s="163">
        <f t="shared" si="3"/>
        <v>0</v>
      </c>
      <c r="AG174" s="164">
        <f>+'Valores Base'!$J$3*('T. Generadora'!E174)</f>
        <v>0.02</v>
      </c>
      <c r="AH174" s="165">
        <f t="shared" si="4"/>
        <v>54119.520000000004</v>
      </c>
      <c r="AI174" s="166">
        <f>VLOOKUP($F174,'Valores Base'!$B$8:$S$23,4)</f>
        <v>42480</v>
      </c>
      <c r="AJ174" s="166">
        <f>AI174*(I174*'Valores Base'!$M$4)</f>
        <v>114696.00000000001</v>
      </c>
      <c r="AK174" s="166">
        <f t="shared" si="5"/>
        <v>2591280</v>
      </c>
      <c r="AL174" s="166">
        <f>AI174*(K174*'Valores Base'!$N$4)</f>
        <v>0</v>
      </c>
      <c r="AM174" s="165">
        <f>J174*(AI174*'Valores Base'!$L$4)</f>
        <v>0</v>
      </c>
      <c r="AN174" s="167">
        <f>'Valores Base'!$O$4*'T. Generadora'!S174</f>
        <v>0</v>
      </c>
      <c r="AO174" s="168">
        <f t="shared" si="6"/>
        <v>2770000</v>
      </c>
      <c r="AP174" s="169">
        <f t="shared" si="7"/>
        <v>43281.25</v>
      </c>
      <c r="AQ174" s="170">
        <v>0.1</v>
      </c>
      <c r="AR174" s="171">
        <f t="shared" si="8"/>
        <v>0.10108303249097483</v>
      </c>
      <c r="AS174" s="172">
        <f t="shared" si="9"/>
        <v>277000</v>
      </c>
      <c r="AT174" s="173">
        <f t="shared" si="10"/>
        <v>3050000</v>
      </c>
      <c r="AU174" s="174">
        <f t="shared" si="11"/>
        <v>47656.25</v>
      </c>
      <c r="AV174" s="152" t="str">
        <f>+'Control Ventas'!D243</f>
        <v>X Vender</v>
      </c>
      <c r="AW174" s="175"/>
    </row>
    <row r="175" spans="1:49" ht="14.25" customHeight="1" x14ac:dyDescent="0.35">
      <c r="A175" s="148">
        <v>173</v>
      </c>
      <c r="B175" s="149">
        <v>301</v>
      </c>
      <c r="C175" s="150">
        <v>2</v>
      </c>
      <c r="D175" s="151" t="s">
        <v>120</v>
      </c>
      <c r="E175" s="152">
        <v>3</v>
      </c>
      <c r="F175" s="151">
        <v>18</v>
      </c>
      <c r="G175" s="153" t="str">
        <f>VLOOKUP($F175,'Valores Base'!$B$8:$S$23,2)</f>
        <v>1 P</v>
      </c>
      <c r="H175" s="153">
        <f>VLOOKUP($F175,'Valores Base'!$B$8:$S$23,5)</f>
        <v>71</v>
      </c>
      <c r="I175" s="155">
        <f>VLOOKUP($F175,'Valores Base'!$B$8:$S$23,6)</f>
        <v>18</v>
      </c>
      <c r="J175" s="155">
        <f>VLOOKUP($F175,'Valores Base'!$B$8:$S$23,8)</f>
        <v>0</v>
      </c>
      <c r="K175" s="155">
        <f>VLOOKUP($F175,'Valores Base'!$B$8:$S$23,7)</f>
        <v>0</v>
      </c>
      <c r="L175" s="156">
        <f t="shared" si="0"/>
        <v>89</v>
      </c>
      <c r="M175" s="157">
        <f>VLOOKUP($F175,'Valores Base'!$B$8:$S$23,10)</f>
        <v>2</v>
      </c>
      <c r="N175" s="158">
        <f>VLOOKUP($F175,'Valores Base'!$B$8:$S$23,11)</f>
        <v>2</v>
      </c>
      <c r="O175" s="158">
        <f>VLOOKUP($F175,'Valores Base'!$B$8:$S$23,12)</f>
        <v>0</v>
      </c>
      <c r="P175" s="158">
        <f>VLOOKUP($F175,'Valores Base'!$B$8:$S$23,13)</f>
        <v>0</v>
      </c>
      <c r="Q175" s="157"/>
      <c r="R175" s="157">
        <f>VLOOKUP($F175,'Valores Base'!$B$8:$S$23,15)</f>
        <v>2</v>
      </c>
      <c r="S175" s="157">
        <f>VLOOKUP($F175,'Valores Base'!$B$8:$S$23,16)</f>
        <v>0</v>
      </c>
      <c r="T175" s="157">
        <f t="shared" ref="T175:T176" si="18">R175+S175</f>
        <v>2</v>
      </c>
      <c r="U175" s="159"/>
      <c r="V175" s="152"/>
      <c r="W175" s="151"/>
      <c r="X175" s="151"/>
      <c r="Y175" s="151"/>
      <c r="Z175" s="151"/>
      <c r="AA175" s="160"/>
      <c r="AB175" s="161"/>
      <c r="AC175" s="161"/>
      <c r="AD175" s="161"/>
      <c r="AE175" s="162">
        <f t="shared" si="2"/>
        <v>0</v>
      </c>
      <c r="AF175" s="163">
        <f t="shared" si="3"/>
        <v>0</v>
      </c>
      <c r="AG175" s="164">
        <f>+'Valores Base'!$J$3*('T. Generadora'!E175)</f>
        <v>0.03</v>
      </c>
      <c r="AH175" s="165">
        <f t="shared" si="4"/>
        <v>104182.2</v>
      </c>
      <c r="AI175" s="166">
        <f>VLOOKUP($F175,'Valores Base'!$B$8:$S$23,4)</f>
        <v>39825</v>
      </c>
      <c r="AJ175" s="166">
        <f>AI175*(I175*'Valores Base'!$M$4)</f>
        <v>645165</v>
      </c>
      <c r="AK175" s="166">
        <f t="shared" si="5"/>
        <v>2827575</v>
      </c>
      <c r="AL175" s="166">
        <f>AI175*(K175*'Valores Base'!$N$4)</f>
        <v>0</v>
      </c>
      <c r="AM175" s="165">
        <f>J175*(AI175*'Valores Base'!$L$4)</f>
        <v>0</v>
      </c>
      <c r="AN175" s="167">
        <f>'Valores Base'!$O$4*'T. Generadora'!S175</f>
        <v>0</v>
      </c>
      <c r="AO175" s="168">
        <f t="shared" si="6"/>
        <v>3580000</v>
      </c>
      <c r="AP175" s="169">
        <f t="shared" si="7"/>
        <v>40224.719101123599</v>
      </c>
      <c r="AQ175" s="170">
        <v>0.1</v>
      </c>
      <c r="AR175" s="171">
        <f t="shared" si="8"/>
        <v>0.1005586592178771</v>
      </c>
      <c r="AS175" s="172">
        <f t="shared" si="9"/>
        <v>358000</v>
      </c>
      <c r="AT175" s="173">
        <f t="shared" si="10"/>
        <v>3940000</v>
      </c>
      <c r="AU175" s="174">
        <f t="shared" si="11"/>
        <v>44269.662921348317</v>
      </c>
      <c r="AV175" s="152" t="str">
        <f>+'Control Ventas'!D244</f>
        <v>X Vender</v>
      </c>
      <c r="AW175" s="175"/>
    </row>
    <row r="176" spans="1:49" ht="14.25" customHeight="1" x14ac:dyDescent="0.35">
      <c r="A176" s="148">
        <v>174</v>
      </c>
      <c r="B176" s="149">
        <v>302</v>
      </c>
      <c r="C176" s="150">
        <v>2</v>
      </c>
      <c r="D176" s="151" t="s">
        <v>120</v>
      </c>
      <c r="E176" s="152">
        <v>3</v>
      </c>
      <c r="F176" s="151">
        <v>19</v>
      </c>
      <c r="G176" s="153" t="str">
        <f>VLOOKUP($F176,'Valores Base'!$B$8:$S$23,2)</f>
        <v>2 P</v>
      </c>
      <c r="H176" s="153">
        <f>VLOOKUP($F176,'Valores Base'!$B$8:$S$23,5)</f>
        <v>53</v>
      </c>
      <c r="I176" s="155">
        <f>VLOOKUP($F176,'Valores Base'!$B$8:$S$23,6)</f>
        <v>6</v>
      </c>
      <c r="J176" s="155">
        <f>VLOOKUP($F176,'Valores Base'!$B$8:$S$23,8)</f>
        <v>0</v>
      </c>
      <c r="K176" s="155">
        <f>VLOOKUP($F176,'Valores Base'!$B$8:$S$23,7)</f>
        <v>0</v>
      </c>
      <c r="L176" s="156">
        <f t="shared" si="0"/>
        <v>59</v>
      </c>
      <c r="M176" s="157">
        <f>VLOOKUP($F176,'Valores Base'!$B$8:$S$23,10)</f>
        <v>1</v>
      </c>
      <c r="N176" s="158">
        <f>VLOOKUP($F176,'Valores Base'!$B$8:$S$23,11)</f>
        <v>1</v>
      </c>
      <c r="O176" s="158">
        <f>VLOOKUP($F176,'Valores Base'!$B$8:$S$23,12)</f>
        <v>0</v>
      </c>
      <c r="P176" s="158">
        <f>VLOOKUP($F176,'Valores Base'!$B$8:$S$23,13)</f>
        <v>0</v>
      </c>
      <c r="Q176" s="157"/>
      <c r="R176" s="157">
        <f>VLOOKUP($F176,'Valores Base'!$B$8:$S$23,15)</f>
        <v>1</v>
      </c>
      <c r="S176" s="157">
        <f>VLOOKUP($F176,'Valores Base'!$B$8:$S$23,16)</f>
        <v>0</v>
      </c>
      <c r="T176" s="157">
        <f t="shared" si="18"/>
        <v>1</v>
      </c>
      <c r="U176" s="159"/>
      <c r="V176" s="152"/>
      <c r="W176" s="151"/>
      <c r="X176" s="151"/>
      <c r="Y176" s="151"/>
      <c r="Z176" s="151"/>
      <c r="AA176" s="160"/>
      <c r="AB176" s="161"/>
      <c r="AC176" s="161"/>
      <c r="AD176" s="161"/>
      <c r="AE176" s="162">
        <f t="shared" si="2"/>
        <v>0</v>
      </c>
      <c r="AF176" s="163">
        <f t="shared" si="3"/>
        <v>0</v>
      </c>
      <c r="AG176" s="164">
        <f>+'Valores Base'!$J$3*('T. Generadora'!E176)</f>
        <v>0.03</v>
      </c>
      <c r="AH176" s="165">
        <f t="shared" si="4"/>
        <v>76750.739999999991</v>
      </c>
      <c r="AI176" s="166">
        <f>VLOOKUP($F176,'Valores Base'!$B$8:$S$23,4)</f>
        <v>43807.5</v>
      </c>
      <c r="AJ176" s="166">
        <f>AI176*(I176*'Valores Base'!$M$4)</f>
        <v>236560.50000000003</v>
      </c>
      <c r="AK176" s="166">
        <f t="shared" si="5"/>
        <v>2321797.5</v>
      </c>
      <c r="AL176" s="166">
        <f>AI176*(K176*'Valores Base'!$N$4)</f>
        <v>0</v>
      </c>
      <c r="AM176" s="165">
        <f>J176*(AI176*'Valores Base'!$L$4)</f>
        <v>0</v>
      </c>
      <c r="AN176" s="167">
        <f>'Valores Base'!$O$4*'T. Generadora'!S176</f>
        <v>0</v>
      </c>
      <c r="AO176" s="168">
        <f t="shared" si="6"/>
        <v>2640000</v>
      </c>
      <c r="AP176" s="169">
        <f t="shared" si="7"/>
        <v>44745.762711864409</v>
      </c>
      <c r="AQ176" s="170">
        <v>0.1</v>
      </c>
      <c r="AR176" s="171">
        <f t="shared" si="8"/>
        <v>0.10227272727272729</v>
      </c>
      <c r="AS176" s="172">
        <f t="shared" si="9"/>
        <v>264000</v>
      </c>
      <c r="AT176" s="173">
        <f t="shared" si="10"/>
        <v>2910000</v>
      </c>
      <c r="AU176" s="174">
        <f t="shared" si="11"/>
        <v>49322.033898305082</v>
      </c>
      <c r="AV176" s="152" t="str">
        <f>+'Control Ventas'!D245</f>
        <v>X Vender</v>
      </c>
      <c r="AW176" s="175"/>
    </row>
    <row r="177" spans="1:49" ht="14.25" customHeight="1" x14ac:dyDescent="0.35">
      <c r="A177" s="148">
        <v>175</v>
      </c>
      <c r="B177" s="149">
        <v>303</v>
      </c>
      <c r="C177" s="150">
        <v>2</v>
      </c>
      <c r="D177" s="151" t="s">
        <v>120</v>
      </c>
      <c r="E177" s="152">
        <v>3</v>
      </c>
      <c r="F177" s="151">
        <v>20</v>
      </c>
      <c r="G177" s="153" t="str">
        <f>VLOOKUP($F177,'Valores Base'!$B$8:$S$23,2)</f>
        <v>3 P</v>
      </c>
      <c r="H177" s="153">
        <f>VLOOKUP($F177,'Valores Base'!$B$8:$S$23,5)</f>
        <v>53</v>
      </c>
      <c r="I177" s="155">
        <f>VLOOKUP($F177,'Valores Base'!$B$8:$S$23,6)</f>
        <v>11</v>
      </c>
      <c r="J177" s="155">
        <f>VLOOKUP($F177,'Valores Base'!$B$8:$S$23,8)</f>
        <v>0</v>
      </c>
      <c r="K177" s="155">
        <f>VLOOKUP($F177,'Valores Base'!$B$8:$S$23,7)</f>
        <v>0</v>
      </c>
      <c r="L177" s="156">
        <f t="shared" si="0"/>
        <v>64</v>
      </c>
      <c r="M177" s="157">
        <f>VLOOKUP($F177,'Valores Base'!$B$8:$S$23,10)</f>
        <v>2</v>
      </c>
      <c r="N177" s="158">
        <f>VLOOKUP($F177,'Valores Base'!$B$8:$S$23,11)</f>
        <v>2</v>
      </c>
      <c r="O177" s="158">
        <f>VLOOKUP($F177,'Valores Base'!$B$8:$S$23,12)</f>
        <v>0</v>
      </c>
      <c r="P177" s="158">
        <f>VLOOKUP($F177,'Valores Base'!$B$8:$S$23,13)</f>
        <v>0</v>
      </c>
      <c r="Q177" s="157"/>
      <c r="R177" s="157">
        <f>VLOOKUP($F177,'Valores Base'!$B$8:$S$23,15)</f>
        <v>1</v>
      </c>
      <c r="S177" s="157">
        <f>VLOOKUP($F177,'Valores Base'!$B$8:$S$23,16)</f>
        <v>0</v>
      </c>
      <c r="T177" s="178">
        <v>1</v>
      </c>
      <c r="U177" s="159"/>
      <c r="V177" s="152"/>
      <c r="W177" s="151"/>
      <c r="X177" s="151"/>
      <c r="Y177" s="151"/>
      <c r="Z177" s="151"/>
      <c r="AA177" s="160"/>
      <c r="AB177" s="161"/>
      <c r="AC177" s="161"/>
      <c r="AD177" s="161"/>
      <c r="AE177" s="162">
        <f t="shared" si="2"/>
        <v>0</v>
      </c>
      <c r="AF177" s="163">
        <f t="shared" si="3"/>
        <v>0</v>
      </c>
      <c r="AG177" s="164">
        <f>+'Valores Base'!$J$3*('T. Generadora'!E177)</f>
        <v>0.03</v>
      </c>
      <c r="AH177" s="165">
        <f t="shared" si="4"/>
        <v>80159.759999999995</v>
      </c>
      <c r="AI177" s="166">
        <f>VLOOKUP($F177,'Valores Base'!$B$8:$S$23,4)</f>
        <v>42480</v>
      </c>
      <c r="AJ177" s="166">
        <f>AI177*(I177*'Valores Base'!$M$4)</f>
        <v>420552</v>
      </c>
      <c r="AK177" s="166">
        <f t="shared" si="5"/>
        <v>2251440</v>
      </c>
      <c r="AL177" s="166">
        <f>AI177*(K177*'Valores Base'!$N$4)</f>
        <v>0</v>
      </c>
      <c r="AM177" s="165">
        <f>J177*(AI177*'Valores Base'!$L$4)</f>
        <v>0</v>
      </c>
      <c r="AN177" s="167">
        <f>'Valores Base'!$O$4*'T. Generadora'!S177</f>
        <v>0</v>
      </c>
      <c r="AO177" s="168">
        <f t="shared" si="6"/>
        <v>2760000</v>
      </c>
      <c r="AP177" s="169">
        <f t="shared" si="7"/>
        <v>43125</v>
      </c>
      <c r="AQ177" s="170">
        <v>0.1</v>
      </c>
      <c r="AR177" s="171">
        <f t="shared" si="8"/>
        <v>0.10144927536231885</v>
      </c>
      <c r="AS177" s="172">
        <f t="shared" si="9"/>
        <v>276000</v>
      </c>
      <c r="AT177" s="173">
        <f t="shared" si="10"/>
        <v>3040000</v>
      </c>
      <c r="AU177" s="174">
        <f t="shared" si="11"/>
        <v>47500</v>
      </c>
      <c r="AV177" s="152" t="str">
        <f>+'Control Ventas'!D246</f>
        <v>X Vender</v>
      </c>
      <c r="AW177" s="175"/>
    </row>
    <row r="178" spans="1:49" ht="14.25" customHeight="1" x14ac:dyDescent="0.35">
      <c r="A178" s="148">
        <v>176</v>
      </c>
      <c r="B178" s="149">
        <v>304</v>
      </c>
      <c r="C178" s="150">
        <v>2</v>
      </c>
      <c r="D178" s="151" t="s">
        <v>120</v>
      </c>
      <c r="E178" s="152">
        <v>3</v>
      </c>
      <c r="F178" s="151">
        <v>21</v>
      </c>
      <c r="G178" s="153" t="str">
        <f>VLOOKUP($F178,'Valores Base'!$B$8:$S$23,2)</f>
        <v>4 P</v>
      </c>
      <c r="H178" s="153">
        <f>VLOOKUP($F178,'Valores Base'!$B$8:$S$23,5)</f>
        <v>61</v>
      </c>
      <c r="I178" s="155">
        <f>VLOOKUP($F178,'Valores Base'!$B$8:$S$23,6)</f>
        <v>3</v>
      </c>
      <c r="J178" s="155">
        <f>VLOOKUP($F178,'Valores Base'!$B$8:$S$23,8)</f>
        <v>0</v>
      </c>
      <c r="K178" s="155">
        <f>VLOOKUP($F178,'Valores Base'!$B$8:$S$23,7)</f>
        <v>0</v>
      </c>
      <c r="L178" s="156">
        <f t="shared" si="0"/>
        <v>64</v>
      </c>
      <c r="M178" s="157">
        <f>VLOOKUP($F178,'Valores Base'!$B$8:$S$23,10)</f>
        <v>2</v>
      </c>
      <c r="N178" s="158">
        <f>VLOOKUP($F178,'Valores Base'!$B$8:$S$23,11)</f>
        <v>2</v>
      </c>
      <c r="O178" s="158">
        <f>VLOOKUP($F178,'Valores Base'!$B$8:$S$23,12)</f>
        <v>0</v>
      </c>
      <c r="P178" s="158">
        <f>VLOOKUP($F178,'Valores Base'!$B$8:$S$23,13)</f>
        <v>0</v>
      </c>
      <c r="Q178" s="157"/>
      <c r="R178" s="157">
        <f>VLOOKUP($F178,'Valores Base'!$B$8:$S$23,15)</f>
        <v>1</v>
      </c>
      <c r="S178" s="157">
        <f>VLOOKUP($F178,'Valores Base'!$B$8:$S$23,16)</f>
        <v>0</v>
      </c>
      <c r="T178" s="178">
        <v>1</v>
      </c>
      <c r="U178" s="159"/>
      <c r="V178" s="152"/>
      <c r="W178" s="151"/>
      <c r="X178" s="151"/>
      <c r="Y178" s="151"/>
      <c r="Z178" s="151"/>
      <c r="AA178" s="160"/>
      <c r="AB178" s="161"/>
      <c r="AC178" s="161"/>
      <c r="AD178" s="161"/>
      <c r="AE178" s="162">
        <f t="shared" si="2"/>
        <v>0</v>
      </c>
      <c r="AF178" s="163">
        <f t="shared" si="3"/>
        <v>0</v>
      </c>
      <c r="AG178" s="164">
        <f>+'Valores Base'!$J$3*('T. Generadora'!E178)</f>
        <v>0.03</v>
      </c>
      <c r="AH178" s="165">
        <f t="shared" si="4"/>
        <v>81179.28</v>
      </c>
      <c r="AI178" s="166">
        <f>VLOOKUP($F178,'Valores Base'!$B$8:$S$23,4)</f>
        <v>42480</v>
      </c>
      <c r="AJ178" s="166">
        <f>AI178*(I178*'Valores Base'!$M$4)</f>
        <v>114696.00000000001</v>
      </c>
      <c r="AK178" s="166">
        <f t="shared" si="5"/>
        <v>2591280</v>
      </c>
      <c r="AL178" s="166">
        <f>AI178*(K178*'Valores Base'!$N$4)</f>
        <v>0</v>
      </c>
      <c r="AM178" s="165">
        <f>J178*(AI178*'Valores Base'!$L$4)</f>
        <v>0</v>
      </c>
      <c r="AN178" s="167">
        <f>'Valores Base'!$O$4*'T. Generadora'!S178</f>
        <v>0</v>
      </c>
      <c r="AO178" s="168">
        <f t="shared" si="6"/>
        <v>2790000</v>
      </c>
      <c r="AP178" s="169">
        <f t="shared" si="7"/>
        <v>43593.75</v>
      </c>
      <c r="AQ178" s="170">
        <v>0.1</v>
      </c>
      <c r="AR178" s="171">
        <f t="shared" si="8"/>
        <v>0.10035842293906816</v>
      </c>
      <c r="AS178" s="172">
        <f t="shared" si="9"/>
        <v>279000</v>
      </c>
      <c r="AT178" s="173">
        <f t="shared" si="10"/>
        <v>3070000</v>
      </c>
      <c r="AU178" s="174">
        <f t="shared" si="11"/>
        <v>47968.75</v>
      </c>
      <c r="AV178" s="152" t="str">
        <f>+'Control Ventas'!D247</f>
        <v>X Vender</v>
      </c>
      <c r="AW178" s="175"/>
    </row>
    <row r="179" spans="1:49" ht="14.25" customHeight="1" x14ac:dyDescent="0.35">
      <c r="A179" s="148">
        <v>177</v>
      </c>
      <c r="B179" s="149">
        <v>401</v>
      </c>
      <c r="C179" s="150">
        <v>2</v>
      </c>
      <c r="D179" s="151" t="s">
        <v>120</v>
      </c>
      <c r="E179" s="152">
        <v>4</v>
      </c>
      <c r="F179" s="151">
        <v>18</v>
      </c>
      <c r="G179" s="153" t="str">
        <f>VLOOKUP($F179,'Valores Base'!$B$8:$S$23,2)</f>
        <v>1 P</v>
      </c>
      <c r="H179" s="153">
        <f>VLOOKUP($F179,'Valores Base'!$B$8:$S$23,5)</f>
        <v>71</v>
      </c>
      <c r="I179" s="155">
        <f>VLOOKUP($F179,'Valores Base'!$B$8:$S$23,6)</f>
        <v>18</v>
      </c>
      <c r="J179" s="155">
        <f>VLOOKUP($F179,'Valores Base'!$B$8:$S$23,8)</f>
        <v>0</v>
      </c>
      <c r="K179" s="155">
        <f>VLOOKUP($F179,'Valores Base'!$B$8:$S$23,7)</f>
        <v>0</v>
      </c>
      <c r="L179" s="156">
        <f t="shared" si="0"/>
        <v>89</v>
      </c>
      <c r="M179" s="157">
        <f>VLOOKUP($F179,'Valores Base'!$B$8:$S$23,10)</f>
        <v>2</v>
      </c>
      <c r="N179" s="158">
        <f>VLOOKUP($F179,'Valores Base'!$B$8:$S$23,11)</f>
        <v>2</v>
      </c>
      <c r="O179" s="158">
        <f>VLOOKUP($F179,'Valores Base'!$B$8:$S$23,12)</f>
        <v>0</v>
      </c>
      <c r="P179" s="158">
        <f>VLOOKUP($F179,'Valores Base'!$B$8:$S$23,13)</f>
        <v>0</v>
      </c>
      <c r="Q179" s="157"/>
      <c r="R179" s="157">
        <f>VLOOKUP($F179,'Valores Base'!$B$8:$S$23,15)</f>
        <v>2</v>
      </c>
      <c r="S179" s="157">
        <f>VLOOKUP($F179,'Valores Base'!$B$8:$S$23,16)</f>
        <v>0</v>
      </c>
      <c r="T179" s="157">
        <f t="shared" ref="T179:T226" si="19">R179+S179</f>
        <v>2</v>
      </c>
      <c r="U179" s="159"/>
      <c r="V179" s="152"/>
      <c r="W179" s="151"/>
      <c r="X179" s="151"/>
      <c r="Y179" s="151"/>
      <c r="Z179" s="151"/>
      <c r="AA179" s="160"/>
      <c r="AB179" s="161"/>
      <c r="AC179" s="161"/>
      <c r="AD179" s="161"/>
      <c r="AE179" s="162">
        <f t="shared" si="2"/>
        <v>0</v>
      </c>
      <c r="AF179" s="163">
        <f t="shared" si="3"/>
        <v>0</v>
      </c>
      <c r="AG179" s="164">
        <f>+'Valores Base'!$J$3*('T. Generadora'!E179)</f>
        <v>0.04</v>
      </c>
      <c r="AH179" s="165">
        <f t="shared" si="4"/>
        <v>138909.6</v>
      </c>
      <c r="AI179" s="166">
        <f>VLOOKUP($F179,'Valores Base'!$B$8:$S$23,4)</f>
        <v>39825</v>
      </c>
      <c r="AJ179" s="166">
        <f>AI179*(I179*'Valores Base'!$M$4)</f>
        <v>645165</v>
      </c>
      <c r="AK179" s="166">
        <f t="shared" si="5"/>
        <v>2827575</v>
      </c>
      <c r="AL179" s="166">
        <f>AI179*(K179*'Valores Base'!$N$4)</f>
        <v>0</v>
      </c>
      <c r="AM179" s="165">
        <f>J179*(AI179*'Valores Base'!$L$4)</f>
        <v>0</v>
      </c>
      <c r="AN179" s="167">
        <f>'Valores Base'!$O$4*'T. Generadora'!S179</f>
        <v>0</v>
      </c>
      <c r="AO179" s="168">
        <f t="shared" si="6"/>
        <v>3620000</v>
      </c>
      <c r="AP179" s="169">
        <f t="shared" si="7"/>
        <v>40674.15730337079</v>
      </c>
      <c r="AQ179" s="170">
        <v>0.1</v>
      </c>
      <c r="AR179" s="171">
        <f t="shared" si="8"/>
        <v>0.10220994475138112</v>
      </c>
      <c r="AS179" s="172">
        <f t="shared" si="9"/>
        <v>362000</v>
      </c>
      <c r="AT179" s="173">
        <f t="shared" si="10"/>
        <v>3990000</v>
      </c>
      <c r="AU179" s="174">
        <f t="shared" si="11"/>
        <v>44831.460674157301</v>
      </c>
      <c r="AV179" s="152" t="str">
        <f>+'Control Ventas'!D248</f>
        <v>X Vender</v>
      </c>
      <c r="AW179" s="175"/>
    </row>
    <row r="180" spans="1:49" ht="14.25" customHeight="1" x14ac:dyDescent="0.35">
      <c r="A180" s="148">
        <v>178</v>
      </c>
      <c r="B180" s="149">
        <v>402</v>
      </c>
      <c r="C180" s="150">
        <v>2</v>
      </c>
      <c r="D180" s="151" t="s">
        <v>120</v>
      </c>
      <c r="E180" s="152">
        <v>4</v>
      </c>
      <c r="F180" s="151">
        <v>19</v>
      </c>
      <c r="G180" s="153" t="str">
        <f>VLOOKUP($F180,'Valores Base'!$B$8:$S$23,2)</f>
        <v>2 P</v>
      </c>
      <c r="H180" s="153">
        <f>VLOOKUP($F180,'Valores Base'!$B$8:$S$23,5)</f>
        <v>53</v>
      </c>
      <c r="I180" s="155">
        <f>VLOOKUP($F180,'Valores Base'!$B$8:$S$23,6)</f>
        <v>6</v>
      </c>
      <c r="J180" s="155">
        <f>VLOOKUP($F180,'Valores Base'!$B$8:$S$23,8)</f>
        <v>0</v>
      </c>
      <c r="K180" s="155">
        <f>VLOOKUP($F180,'Valores Base'!$B$8:$S$23,7)</f>
        <v>0</v>
      </c>
      <c r="L180" s="156">
        <f t="shared" si="0"/>
        <v>59</v>
      </c>
      <c r="M180" s="157">
        <f>VLOOKUP($F180,'Valores Base'!$B$8:$S$23,10)</f>
        <v>1</v>
      </c>
      <c r="N180" s="158">
        <f>VLOOKUP($F180,'Valores Base'!$B$8:$S$23,11)</f>
        <v>1</v>
      </c>
      <c r="O180" s="158">
        <f>VLOOKUP($F180,'Valores Base'!$B$8:$S$23,12)</f>
        <v>0</v>
      </c>
      <c r="P180" s="158">
        <f>VLOOKUP($F180,'Valores Base'!$B$8:$S$23,13)</f>
        <v>0</v>
      </c>
      <c r="Q180" s="157"/>
      <c r="R180" s="157">
        <f>VLOOKUP($F180,'Valores Base'!$B$8:$S$23,15)</f>
        <v>1</v>
      </c>
      <c r="S180" s="157">
        <f>VLOOKUP($F180,'Valores Base'!$B$8:$S$23,16)</f>
        <v>0</v>
      </c>
      <c r="T180" s="157">
        <f t="shared" si="19"/>
        <v>1</v>
      </c>
      <c r="U180" s="159"/>
      <c r="V180" s="152"/>
      <c r="W180" s="151"/>
      <c r="X180" s="151"/>
      <c r="Y180" s="151"/>
      <c r="Z180" s="151"/>
      <c r="AA180" s="160"/>
      <c r="AB180" s="161"/>
      <c r="AC180" s="161"/>
      <c r="AD180" s="161"/>
      <c r="AE180" s="162">
        <f t="shared" si="2"/>
        <v>0</v>
      </c>
      <c r="AF180" s="163">
        <f t="shared" si="3"/>
        <v>0</v>
      </c>
      <c r="AG180" s="164">
        <f>+'Valores Base'!$J$3*('T. Generadora'!E180)</f>
        <v>0.04</v>
      </c>
      <c r="AH180" s="165">
        <f t="shared" si="4"/>
        <v>102334.32</v>
      </c>
      <c r="AI180" s="166">
        <f>VLOOKUP($F180,'Valores Base'!$B$8:$S$23,4)</f>
        <v>43807.5</v>
      </c>
      <c r="AJ180" s="166">
        <f>AI180*(I180*'Valores Base'!$M$4)</f>
        <v>236560.50000000003</v>
      </c>
      <c r="AK180" s="166">
        <f t="shared" si="5"/>
        <v>2321797.5</v>
      </c>
      <c r="AL180" s="166">
        <f>AI180*(K180*'Valores Base'!$N$4)</f>
        <v>0</v>
      </c>
      <c r="AM180" s="165">
        <f>J180*(AI180*'Valores Base'!$L$4)</f>
        <v>0</v>
      </c>
      <c r="AN180" s="167">
        <f>'Valores Base'!$O$4*'T. Generadora'!S180</f>
        <v>0</v>
      </c>
      <c r="AO180" s="168">
        <f t="shared" si="6"/>
        <v>2670000</v>
      </c>
      <c r="AP180" s="169">
        <f t="shared" si="7"/>
        <v>45254.237288135591</v>
      </c>
      <c r="AQ180" s="170">
        <v>0.1</v>
      </c>
      <c r="AR180" s="171">
        <f t="shared" si="8"/>
        <v>0.101123595505618</v>
      </c>
      <c r="AS180" s="172">
        <f t="shared" si="9"/>
        <v>267000</v>
      </c>
      <c r="AT180" s="173">
        <f t="shared" si="10"/>
        <v>2940000</v>
      </c>
      <c r="AU180" s="174">
        <f t="shared" si="11"/>
        <v>49830.508474576272</v>
      </c>
      <c r="AV180" s="152" t="str">
        <f>+'Control Ventas'!D249</f>
        <v>X Vender</v>
      </c>
      <c r="AW180" s="175"/>
    </row>
    <row r="181" spans="1:49" ht="14.25" customHeight="1" x14ac:dyDescent="0.35">
      <c r="A181" s="148">
        <v>179</v>
      </c>
      <c r="B181" s="149">
        <v>403</v>
      </c>
      <c r="C181" s="150">
        <v>2</v>
      </c>
      <c r="D181" s="151" t="s">
        <v>120</v>
      </c>
      <c r="E181" s="152">
        <v>4</v>
      </c>
      <c r="F181" s="151">
        <v>20</v>
      </c>
      <c r="G181" s="153" t="str">
        <f>VLOOKUP($F181,'Valores Base'!$B$8:$S$23,2)</f>
        <v>3 P</v>
      </c>
      <c r="H181" s="153">
        <f>VLOOKUP($F181,'Valores Base'!$B$8:$S$23,5)</f>
        <v>53</v>
      </c>
      <c r="I181" s="155">
        <f>VLOOKUP($F181,'Valores Base'!$B$8:$S$23,6)</f>
        <v>11</v>
      </c>
      <c r="J181" s="155">
        <f>VLOOKUP($F181,'Valores Base'!$B$8:$S$23,8)</f>
        <v>0</v>
      </c>
      <c r="K181" s="155">
        <f>VLOOKUP($F181,'Valores Base'!$B$8:$S$23,7)</f>
        <v>0</v>
      </c>
      <c r="L181" s="156">
        <f t="shared" si="0"/>
        <v>64</v>
      </c>
      <c r="M181" s="157">
        <f>VLOOKUP($F181,'Valores Base'!$B$8:$S$23,10)</f>
        <v>2</v>
      </c>
      <c r="N181" s="158">
        <f>VLOOKUP($F181,'Valores Base'!$B$8:$S$23,11)</f>
        <v>2</v>
      </c>
      <c r="O181" s="158">
        <f>VLOOKUP($F181,'Valores Base'!$B$8:$S$23,12)</f>
        <v>0</v>
      </c>
      <c r="P181" s="158">
        <f>VLOOKUP($F181,'Valores Base'!$B$8:$S$23,13)</f>
        <v>0</v>
      </c>
      <c r="Q181" s="157"/>
      <c r="R181" s="157">
        <f>VLOOKUP($F181,'Valores Base'!$B$8:$S$23,15)</f>
        <v>1</v>
      </c>
      <c r="S181" s="157">
        <f>VLOOKUP($F181,'Valores Base'!$B$8:$S$23,16)</f>
        <v>0</v>
      </c>
      <c r="T181" s="157">
        <f t="shared" si="19"/>
        <v>1</v>
      </c>
      <c r="U181" s="159"/>
      <c r="V181" s="152"/>
      <c r="W181" s="151"/>
      <c r="X181" s="151"/>
      <c r="Y181" s="151"/>
      <c r="Z181" s="151"/>
      <c r="AA181" s="160"/>
      <c r="AB181" s="161"/>
      <c r="AC181" s="161"/>
      <c r="AD181" s="161"/>
      <c r="AE181" s="162">
        <f t="shared" si="2"/>
        <v>0</v>
      </c>
      <c r="AF181" s="163">
        <f t="shared" si="3"/>
        <v>0</v>
      </c>
      <c r="AG181" s="164">
        <f>+'Valores Base'!$J$3*('T. Generadora'!E181)</f>
        <v>0.04</v>
      </c>
      <c r="AH181" s="165">
        <f t="shared" si="4"/>
        <v>106879.68000000001</v>
      </c>
      <c r="AI181" s="166">
        <f>VLOOKUP($F181,'Valores Base'!$B$8:$S$23,4)</f>
        <v>42480</v>
      </c>
      <c r="AJ181" s="166">
        <f>AI181*(I181*'Valores Base'!$M$4)</f>
        <v>420552</v>
      </c>
      <c r="AK181" s="166">
        <f t="shared" si="5"/>
        <v>2251440</v>
      </c>
      <c r="AL181" s="166">
        <f>AI181*(K181*'Valores Base'!$N$4)</f>
        <v>0</v>
      </c>
      <c r="AM181" s="165">
        <f>J181*(AI181*'Valores Base'!$L$4)</f>
        <v>0</v>
      </c>
      <c r="AN181" s="167">
        <f>'Valores Base'!$O$4*'T. Generadora'!S181</f>
        <v>0</v>
      </c>
      <c r="AO181" s="168">
        <f t="shared" si="6"/>
        <v>2780000</v>
      </c>
      <c r="AP181" s="169">
        <f t="shared" si="7"/>
        <v>43437.5</v>
      </c>
      <c r="AQ181" s="170">
        <v>0.1</v>
      </c>
      <c r="AR181" s="171">
        <f t="shared" si="8"/>
        <v>0.10071942446043169</v>
      </c>
      <c r="AS181" s="172">
        <f t="shared" si="9"/>
        <v>278000</v>
      </c>
      <c r="AT181" s="173">
        <f t="shared" si="10"/>
        <v>3060000</v>
      </c>
      <c r="AU181" s="174">
        <f t="shared" si="11"/>
        <v>47812.5</v>
      </c>
      <c r="AV181" s="152" t="str">
        <f>+'Control Ventas'!D250</f>
        <v>X Vender</v>
      </c>
      <c r="AW181" s="175"/>
    </row>
    <row r="182" spans="1:49" ht="14.25" customHeight="1" x14ac:dyDescent="0.35">
      <c r="A182" s="148">
        <v>180</v>
      </c>
      <c r="B182" s="149">
        <v>404</v>
      </c>
      <c r="C182" s="150">
        <v>2</v>
      </c>
      <c r="D182" s="151" t="s">
        <v>120</v>
      </c>
      <c r="E182" s="152">
        <v>4</v>
      </c>
      <c r="F182" s="151">
        <v>21</v>
      </c>
      <c r="G182" s="153" t="str">
        <f>VLOOKUP($F182,'Valores Base'!$B$8:$S$23,2)</f>
        <v>4 P</v>
      </c>
      <c r="H182" s="153">
        <f>VLOOKUP($F182,'Valores Base'!$B$8:$S$23,5)</f>
        <v>61</v>
      </c>
      <c r="I182" s="155">
        <f>VLOOKUP($F182,'Valores Base'!$B$8:$S$23,6)</f>
        <v>3</v>
      </c>
      <c r="J182" s="155">
        <f>VLOOKUP($F182,'Valores Base'!$B$8:$S$23,8)</f>
        <v>0</v>
      </c>
      <c r="K182" s="155">
        <f>VLOOKUP($F182,'Valores Base'!$B$8:$S$23,7)</f>
        <v>0</v>
      </c>
      <c r="L182" s="156">
        <f t="shared" si="0"/>
        <v>64</v>
      </c>
      <c r="M182" s="157">
        <f>VLOOKUP($F182,'Valores Base'!$B$8:$S$23,10)</f>
        <v>2</v>
      </c>
      <c r="N182" s="158">
        <f>VLOOKUP($F182,'Valores Base'!$B$8:$S$23,11)</f>
        <v>2</v>
      </c>
      <c r="O182" s="158">
        <f>VLOOKUP($F182,'Valores Base'!$B$8:$S$23,12)</f>
        <v>0</v>
      </c>
      <c r="P182" s="158">
        <f>VLOOKUP($F182,'Valores Base'!$B$8:$S$23,13)</f>
        <v>0</v>
      </c>
      <c r="Q182" s="157"/>
      <c r="R182" s="157">
        <f>VLOOKUP($F182,'Valores Base'!$B$8:$S$23,15)</f>
        <v>1</v>
      </c>
      <c r="S182" s="157">
        <f>VLOOKUP($F182,'Valores Base'!$B$8:$S$23,16)</f>
        <v>0</v>
      </c>
      <c r="T182" s="157">
        <f t="shared" si="19"/>
        <v>1</v>
      </c>
      <c r="U182" s="159"/>
      <c r="V182" s="152"/>
      <c r="W182" s="151"/>
      <c r="X182" s="151"/>
      <c r="Y182" s="151"/>
      <c r="Z182" s="151"/>
      <c r="AA182" s="160"/>
      <c r="AB182" s="161"/>
      <c r="AC182" s="161"/>
      <c r="AD182" s="161"/>
      <c r="AE182" s="162">
        <f t="shared" si="2"/>
        <v>0</v>
      </c>
      <c r="AF182" s="163">
        <f t="shared" si="3"/>
        <v>0</v>
      </c>
      <c r="AG182" s="164">
        <f>+'Valores Base'!$J$3*('T. Generadora'!E182)</f>
        <v>0.04</v>
      </c>
      <c r="AH182" s="165">
        <f t="shared" si="4"/>
        <v>108239.04000000001</v>
      </c>
      <c r="AI182" s="166">
        <f>VLOOKUP($F182,'Valores Base'!$B$8:$S$23,4)</f>
        <v>42480</v>
      </c>
      <c r="AJ182" s="166">
        <f>AI182*(I182*'Valores Base'!$M$4)</f>
        <v>114696.00000000001</v>
      </c>
      <c r="AK182" s="166">
        <f t="shared" si="5"/>
        <v>2591280</v>
      </c>
      <c r="AL182" s="166">
        <f>AI182*(K182*'Valores Base'!$N$4)</f>
        <v>0</v>
      </c>
      <c r="AM182" s="165">
        <f>J182*(AI182*'Valores Base'!$L$4)</f>
        <v>0</v>
      </c>
      <c r="AN182" s="167">
        <f>'Valores Base'!$O$4*'T. Generadora'!S182</f>
        <v>0</v>
      </c>
      <c r="AO182" s="168">
        <f t="shared" si="6"/>
        <v>2820000</v>
      </c>
      <c r="AP182" s="169">
        <f t="shared" si="7"/>
        <v>44062.5</v>
      </c>
      <c r="AQ182" s="170">
        <v>0.1</v>
      </c>
      <c r="AR182" s="171">
        <f t="shared" si="8"/>
        <v>0.10283687943262421</v>
      </c>
      <c r="AS182" s="172">
        <f t="shared" si="9"/>
        <v>282000</v>
      </c>
      <c r="AT182" s="173">
        <f t="shared" si="10"/>
        <v>3110000</v>
      </c>
      <c r="AU182" s="174">
        <f t="shared" si="11"/>
        <v>48593.75</v>
      </c>
      <c r="AV182" s="152" t="str">
        <f>+'Control Ventas'!D251</f>
        <v>X Vender</v>
      </c>
      <c r="AW182" s="175"/>
    </row>
    <row r="183" spans="1:49" ht="14.25" customHeight="1" x14ac:dyDescent="0.35">
      <c r="A183" s="148">
        <v>181</v>
      </c>
      <c r="B183" s="149">
        <v>501</v>
      </c>
      <c r="C183" s="150">
        <v>2</v>
      </c>
      <c r="D183" s="151" t="s">
        <v>120</v>
      </c>
      <c r="E183" s="152">
        <v>5</v>
      </c>
      <c r="F183" s="151">
        <v>18</v>
      </c>
      <c r="G183" s="153" t="str">
        <f>VLOOKUP($F183,'Valores Base'!$B$8:$S$23,2)</f>
        <v>1 P</v>
      </c>
      <c r="H183" s="153">
        <f>VLOOKUP($F183,'Valores Base'!$B$8:$S$23,5)</f>
        <v>71</v>
      </c>
      <c r="I183" s="155">
        <f>VLOOKUP($F183,'Valores Base'!$B$8:$S$23,6)</f>
        <v>18</v>
      </c>
      <c r="J183" s="155">
        <f>VLOOKUP($F183,'Valores Base'!$B$8:$S$23,8)</f>
        <v>0</v>
      </c>
      <c r="K183" s="155">
        <f>VLOOKUP($F183,'Valores Base'!$B$8:$S$23,7)</f>
        <v>0</v>
      </c>
      <c r="L183" s="156">
        <f t="shared" si="0"/>
        <v>89</v>
      </c>
      <c r="M183" s="157">
        <f>VLOOKUP($F183,'Valores Base'!$B$8:$S$23,10)</f>
        <v>2</v>
      </c>
      <c r="N183" s="158">
        <f>VLOOKUP($F183,'Valores Base'!$B$8:$S$23,11)</f>
        <v>2</v>
      </c>
      <c r="O183" s="158">
        <f>VLOOKUP($F183,'Valores Base'!$B$8:$S$23,12)</f>
        <v>0</v>
      </c>
      <c r="P183" s="158">
        <f>VLOOKUP($F183,'Valores Base'!$B$8:$S$23,13)</f>
        <v>0</v>
      </c>
      <c r="Q183" s="157"/>
      <c r="R183" s="157">
        <f>VLOOKUP($F183,'Valores Base'!$B$8:$S$23,15)</f>
        <v>2</v>
      </c>
      <c r="S183" s="157">
        <f>VLOOKUP($F183,'Valores Base'!$B$8:$S$23,16)</f>
        <v>0</v>
      </c>
      <c r="T183" s="157">
        <f t="shared" si="19"/>
        <v>2</v>
      </c>
      <c r="U183" s="159"/>
      <c r="V183" s="152"/>
      <c r="W183" s="151"/>
      <c r="X183" s="151"/>
      <c r="Y183" s="151"/>
      <c r="Z183" s="151"/>
      <c r="AA183" s="160"/>
      <c r="AB183" s="161"/>
      <c r="AC183" s="161"/>
      <c r="AD183" s="161"/>
      <c r="AE183" s="162">
        <f t="shared" si="2"/>
        <v>0</v>
      </c>
      <c r="AF183" s="163">
        <f t="shared" si="3"/>
        <v>0</v>
      </c>
      <c r="AG183" s="164">
        <f>+'Valores Base'!$J$3*('T. Generadora'!E183)</f>
        <v>0.05</v>
      </c>
      <c r="AH183" s="165">
        <f t="shared" si="4"/>
        <v>173637</v>
      </c>
      <c r="AI183" s="166">
        <f>VLOOKUP($F183,'Valores Base'!$B$8:$S$23,4)</f>
        <v>39825</v>
      </c>
      <c r="AJ183" s="166">
        <f>AI183*(I183*'Valores Base'!$M$4)</f>
        <v>645165</v>
      </c>
      <c r="AK183" s="166">
        <f t="shared" si="5"/>
        <v>2827575</v>
      </c>
      <c r="AL183" s="166">
        <f>AI183*(K183*'Valores Base'!$N$4)</f>
        <v>0</v>
      </c>
      <c r="AM183" s="165">
        <f>J183*(AI183*'Valores Base'!$L$4)</f>
        <v>0</v>
      </c>
      <c r="AN183" s="167">
        <f>'Valores Base'!$O$4*'T. Generadora'!S183</f>
        <v>0</v>
      </c>
      <c r="AO183" s="168">
        <f t="shared" si="6"/>
        <v>3650000</v>
      </c>
      <c r="AP183" s="169">
        <f t="shared" si="7"/>
        <v>41011.235955056181</v>
      </c>
      <c r="AQ183" s="170">
        <v>0.1</v>
      </c>
      <c r="AR183" s="171">
        <f t="shared" si="8"/>
        <v>0.10136986301369855</v>
      </c>
      <c r="AS183" s="172">
        <f t="shared" si="9"/>
        <v>365000</v>
      </c>
      <c r="AT183" s="173">
        <f t="shared" si="10"/>
        <v>4020000</v>
      </c>
      <c r="AU183" s="174">
        <f t="shared" si="11"/>
        <v>45168.539325842699</v>
      </c>
      <c r="AV183" s="152" t="str">
        <f>+'Control Ventas'!D252</f>
        <v>X Vender</v>
      </c>
      <c r="AW183" s="175"/>
    </row>
    <row r="184" spans="1:49" ht="14.25" customHeight="1" x14ac:dyDescent="0.35">
      <c r="A184" s="148">
        <v>182</v>
      </c>
      <c r="B184" s="149">
        <v>502</v>
      </c>
      <c r="C184" s="150">
        <v>2</v>
      </c>
      <c r="D184" s="151" t="s">
        <v>120</v>
      </c>
      <c r="E184" s="152">
        <v>5</v>
      </c>
      <c r="F184" s="151">
        <v>19</v>
      </c>
      <c r="G184" s="153" t="str">
        <f>VLOOKUP($F184,'Valores Base'!$B$8:$S$23,2)</f>
        <v>2 P</v>
      </c>
      <c r="H184" s="153">
        <f>VLOOKUP($F184,'Valores Base'!$B$8:$S$23,5)</f>
        <v>53</v>
      </c>
      <c r="I184" s="155">
        <f>VLOOKUP($F184,'Valores Base'!$B$8:$S$23,6)</f>
        <v>6</v>
      </c>
      <c r="J184" s="155">
        <f>VLOOKUP($F184,'Valores Base'!$B$8:$S$23,8)</f>
        <v>0</v>
      </c>
      <c r="K184" s="155">
        <f>VLOOKUP($F184,'Valores Base'!$B$8:$S$23,7)</f>
        <v>0</v>
      </c>
      <c r="L184" s="156">
        <f t="shared" si="0"/>
        <v>59</v>
      </c>
      <c r="M184" s="157">
        <f>VLOOKUP($F184,'Valores Base'!$B$8:$S$23,10)</f>
        <v>1</v>
      </c>
      <c r="N184" s="158">
        <f>VLOOKUP($F184,'Valores Base'!$B$8:$S$23,11)</f>
        <v>1</v>
      </c>
      <c r="O184" s="158">
        <f>VLOOKUP($F184,'Valores Base'!$B$8:$S$23,12)</f>
        <v>0</v>
      </c>
      <c r="P184" s="158">
        <f>VLOOKUP($F184,'Valores Base'!$B$8:$S$23,13)</f>
        <v>0</v>
      </c>
      <c r="Q184" s="157"/>
      <c r="R184" s="157">
        <f>VLOOKUP($F184,'Valores Base'!$B$8:$S$23,15)</f>
        <v>1</v>
      </c>
      <c r="S184" s="157">
        <f>VLOOKUP($F184,'Valores Base'!$B$8:$S$23,16)</f>
        <v>0</v>
      </c>
      <c r="T184" s="157">
        <f t="shared" si="19"/>
        <v>1</v>
      </c>
      <c r="U184" s="159"/>
      <c r="V184" s="152"/>
      <c r="W184" s="151"/>
      <c r="X184" s="151"/>
      <c r="Y184" s="151"/>
      <c r="Z184" s="151"/>
      <c r="AA184" s="160"/>
      <c r="AB184" s="161"/>
      <c r="AC184" s="161"/>
      <c r="AD184" s="161"/>
      <c r="AE184" s="162">
        <f t="shared" si="2"/>
        <v>0</v>
      </c>
      <c r="AF184" s="163">
        <f t="shared" si="3"/>
        <v>0</v>
      </c>
      <c r="AG184" s="164">
        <f>+'Valores Base'!$J$3*('T. Generadora'!E184)</f>
        <v>0.05</v>
      </c>
      <c r="AH184" s="165">
        <f t="shared" si="4"/>
        <v>127917.90000000001</v>
      </c>
      <c r="AI184" s="166">
        <f>VLOOKUP($F184,'Valores Base'!$B$8:$S$23,4)</f>
        <v>43807.5</v>
      </c>
      <c r="AJ184" s="166">
        <f>AI184*(I184*'Valores Base'!$M$4)</f>
        <v>236560.50000000003</v>
      </c>
      <c r="AK184" s="166">
        <f t="shared" si="5"/>
        <v>2321797.5</v>
      </c>
      <c r="AL184" s="166">
        <f>AI184*(K184*'Valores Base'!$N$4)</f>
        <v>0</v>
      </c>
      <c r="AM184" s="165">
        <f>J184*(AI184*'Valores Base'!$L$4)</f>
        <v>0</v>
      </c>
      <c r="AN184" s="167">
        <f>'Valores Base'!$O$4*'T. Generadora'!S184</f>
        <v>0</v>
      </c>
      <c r="AO184" s="168">
        <f t="shared" si="6"/>
        <v>2690000</v>
      </c>
      <c r="AP184" s="169">
        <f t="shared" si="7"/>
        <v>45593.220338983054</v>
      </c>
      <c r="AQ184" s="170">
        <v>0.1</v>
      </c>
      <c r="AR184" s="171">
        <f t="shared" si="8"/>
        <v>0.1003717472118959</v>
      </c>
      <c r="AS184" s="172">
        <f t="shared" si="9"/>
        <v>269000</v>
      </c>
      <c r="AT184" s="173">
        <f t="shared" si="10"/>
        <v>2960000</v>
      </c>
      <c r="AU184" s="174">
        <f t="shared" si="11"/>
        <v>50169.491525423728</v>
      </c>
      <c r="AV184" s="152" t="str">
        <f>+'Control Ventas'!D253</f>
        <v>X Vender</v>
      </c>
      <c r="AW184" s="175"/>
    </row>
    <row r="185" spans="1:49" ht="14.25" customHeight="1" x14ac:dyDescent="0.35">
      <c r="A185" s="148">
        <v>183</v>
      </c>
      <c r="B185" s="149">
        <v>503</v>
      </c>
      <c r="C185" s="150">
        <v>2</v>
      </c>
      <c r="D185" s="151" t="s">
        <v>120</v>
      </c>
      <c r="E185" s="152">
        <v>5</v>
      </c>
      <c r="F185" s="151">
        <v>20</v>
      </c>
      <c r="G185" s="153" t="str">
        <f>VLOOKUP($F185,'Valores Base'!$B$8:$S$23,2)</f>
        <v>3 P</v>
      </c>
      <c r="H185" s="153">
        <f>VLOOKUP($F185,'Valores Base'!$B$8:$S$23,5)</f>
        <v>53</v>
      </c>
      <c r="I185" s="155">
        <f>VLOOKUP($F185,'Valores Base'!$B$8:$S$23,6)</f>
        <v>11</v>
      </c>
      <c r="J185" s="155">
        <f>VLOOKUP($F185,'Valores Base'!$B$8:$S$23,8)</f>
        <v>0</v>
      </c>
      <c r="K185" s="155">
        <f>VLOOKUP($F185,'Valores Base'!$B$8:$S$23,7)</f>
        <v>0</v>
      </c>
      <c r="L185" s="156">
        <f t="shared" si="0"/>
        <v>64</v>
      </c>
      <c r="M185" s="157">
        <f>VLOOKUP($F185,'Valores Base'!$B$8:$S$23,10)</f>
        <v>2</v>
      </c>
      <c r="N185" s="158">
        <f>VLOOKUP($F185,'Valores Base'!$B$8:$S$23,11)</f>
        <v>2</v>
      </c>
      <c r="O185" s="158">
        <f>VLOOKUP($F185,'Valores Base'!$B$8:$S$23,12)</f>
        <v>0</v>
      </c>
      <c r="P185" s="158">
        <f>VLOOKUP($F185,'Valores Base'!$B$8:$S$23,13)</f>
        <v>0</v>
      </c>
      <c r="Q185" s="157"/>
      <c r="R185" s="157">
        <f>VLOOKUP($F185,'Valores Base'!$B$8:$S$23,15)</f>
        <v>1</v>
      </c>
      <c r="S185" s="157">
        <f>VLOOKUP($F185,'Valores Base'!$B$8:$S$23,16)</f>
        <v>0</v>
      </c>
      <c r="T185" s="157">
        <f t="shared" si="19"/>
        <v>1</v>
      </c>
      <c r="U185" s="159"/>
      <c r="V185" s="152"/>
      <c r="W185" s="151"/>
      <c r="X185" s="151"/>
      <c r="Y185" s="151"/>
      <c r="Z185" s="151"/>
      <c r="AA185" s="160"/>
      <c r="AB185" s="161"/>
      <c r="AC185" s="161"/>
      <c r="AD185" s="161"/>
      <c r="AE185" s="162">
        <f t="shared" si="2"/>
        <v>0</v>
      </c>
      <c r="AF185" s="163">
        <f t="shared" si="3"/>
        <v>0</v>
      </c>
      <c r="AG185" s="164">
        <f>+'Valores Base'!$J$3*('T. Generadora'!E185)</f>
        <v>0.05</v>
      </c>
      <c r="AH185" s="165">
        <f t="shared" si="4"/>
        <v>133599.6</v>
      </c>
      <c r="AI185" s="166">
        <f>VLOOKUP($F185,'Valores Base'!$B$8:$S$23,4)</f>
        <v>42480</v>
      </c>
      <c r="AJ185" s="166">
        <f>AI185*(I185*'Valores Base'!$M$4)</f>
        <v>420552</v>
      </c>
      <c r="AK185" s="166">
        <f t="shared" si="5"/>
        <v>2251440</v>
      </c>
      <c r="AL185" s="166">
        <f>AI185*(K185*'Valores Base'!$N$4)</f>
        <v>0</v>
      </c>
      <c r="AM185" s="165">
        <f>J185*(AI185*'Valores Base'!$L$4)</f>
        <v>0</v>
      </c>
      <c r="AN185" s="167">
        <f>'Valores Base'!$O$4*'T. Generadora'!S185</f>
        <v>0</v>
      </c>
      <c r="AO185" s="168">
        <f t="shared" si="6"/>
        <v>2810000</v>
      </c>
      <c r="AP185" s="169">
        <f t="shared" si="7"/>
        <v>43906.25</v>
      </c>
      <c r="AQ185" s="170">
        <v>0.1</v>
      </c>
      <c r="AR185" s="171">
        <f t="shared" si="8"/>
        <v>0.10320284697508897</v>
      </c>
      <c r="AS185" s="172">
        <f t="shared" si="9"/>
        <v>281000</v>
      </c>
      <c r="AT185" s="173">
        <f t="shared" si="10"/>
        <v>3100000</v>
      </c>
      <c r="AU185" s="174">
        <f t="shared" si="11"/>
        <v>48437.5</v>
      </c>
      <c r="AV185" s="152" t="str">
        <f>+'Control Ventas'!D254</f>
        <v>X Vender</v>
      </c>
      <c r="AW185" s="175"/>
    </row>
    <row r="186" spans="1:49" ht="14.25" customHeight="1" x14ac:dyDescent="0.35">
      <c r="A186" s="148">
        <v>184</v>
      </c>
      <c r="B186" s="149">
        <v>504</v>
      </c>
      <c r="C186" s="150">
        <v>2</v>
      </c>
      <c r="D186" s="151" t="s">
        <v>120</v>
      </c>
      <c r="E186" s="152">
        <v>5</v>
      </c>
      <c r="F186" s="151">
        <v>21</v>
      </c>
      <c r="G186" s="153" t="str">
        <f>VLOOKUP($F186,'Valores Base'!$B$8:$S$23,2)</f>
        <v>4 P</v>
      </c>
      <c r="H186" s="153">
        <f>VLOOKUP($F186,'Valores Base'!$B$8:$S$23,5)</f>
        <v>61</v>
      </c>
      <c r="I186" s="155">
        <f>VLOOKUP($F186,'Valores Base'!$B$8:$S$23,6)</f>
        <v>3</v>
      </c>
      <c r="J186" s="155">
        <f>VLOOKUP($F186,'Valores Base'!$B$8:$S$23,8)</f>
        <v>0</v>
      </c>
      <c r="K186" s="155">
        <f>VLOOKUP($F186,'Valores Base'!$B$8:$S$23,7)</f>
        <v>0</v>
      </c>
      <c r="L186" s="156">
        <f t="shared" si="0"/>
        <v>64</v>
      </c>
      <c r="M186" s="157">
        <f>VLOOKUP($F186,'Valores Base'!$B$8:$S$23,10)</f>
        <v>2</v>
      </c>
      <c r="N186" s="158">
        <f>VLOOKUP($F186,'Valores Base'!$B$8:$S$23,11)</f>
        <v>2</v>
      </c>
      <c r="O186" s="158">
        <f>VLOOKUP($F186,'Valores Base'!$B$8:$S$23,12)</f>
        <v>0</v>
      </c>
      <c r="P186" s="158">
        <f>VLOOKUP($F186,'Valores Base'!$B$8:$S$23,13)</f>
        <v>0</v>
      </c>
      <c r="Q186" s="157"/>
      <c r="R186" s="157">
        <f>VLOOKUP($F186,'Valores Base'!$B$8:$S$23,15)</f>
        <v>1</v>
      </c>
      <c r="S186" s="157">
        <f>VLOOKUP($F186,'Valores Base'!$B$8:$S$23,16)</f>
        <v>0</v>
      </c>
      <c r="T186" s="157">
        <f t="shared" si="19"/>
        <v>1</v>
      </c>
      <c r="U186" s="159"/>
      <c r="V186" s="152"/>
      <c r="W186" s="151"/>
      <c r="X186" s="151"/>
      <c r="Y186" s="151"/>
      <c r="Z186" s="151"/>
      <c r="AA186" s="160"/>
      <c r="AB186" s="161"/>
      <c r="AC186" s="161"/>
      <c r="AD186" s="161"/>
      <c r="AE186" s="162">
        <f t="shared" si="2"/>
        <v>0</v>
      </c>
      <c r="AF186" s="163">
        <f t="shared" si="3"/>
        <v>0</v>
      </c>
      <c r="AG186" s="164">
        <f>+'Valores Base'!$J$3*('T. Generadora'!E186)</f>
        <v>0.05</v>
      </c>
      <c r="AH186" s="165">
        <f t="shared" si="4"/>
        <v>135298.80000000002</v>
      </c>
      <c r="AI186" s="166">
        <f>VLOOKUP($F186,'Valores Base'!$B$8:$S$23,4)</f>
        <v>42480</v>
      </c>
      <c r="AJ186" s="166">
        <f>AI186*(I186*'Valores Base'!$M$4)</f>
        <v>114696.00000000001</v>
      </c>
      <c r="AK186" s="166">
        <f t="shared" si="5"/>
        <v>2591280</v>
      </c>
      <c r="AL186" s="166">
        <f>AI186*(K186*'Valores Base'!$N$4)</f>
        <v>0</v>
      </c>
      <c r="AM186" s="165">
        <f>J186*(AI186*'Valores Base'!$L$4)</f>
        <v>0</v>
      </c>
      <c r="AN186" s="167">
        <f>'Valores Base'!$O$4*'T. Generadora'!S186</f>
        <v>0</v>
      </c>
      <c r="AO186" s="168">
        <f t="shared" si="6"/>
        <v>2850000</v>
      </c>
      <c r="AP186" s="169">
        <f t="shared" si="7"/>
        <v>44531.25</v>
      </c>
      <c r="AQ186" s="170">
        <v>0.1</v>
      </c>
      <c r="AR186" s="171">
        <f t="shared" si="8"/>
        <v>0.10175438596491237</v>
      </c>
      <c r="AS186" s="172">
        <f t="shared" si="9"/>
        <v>285000</v>
      </c>
      <c r="AT186" s="173">
        <f t="shared" si="10"/>
        <v>3140000</v>
      </c>
      <c r="AU186" s="174">
        <f t="shared" si="11"/>
        <v>49062.5</v>
      </c>
      <c r="AV186" s="152" t="str">
        <f>+'Control Ventas'!D255</f>
        <v>X Vender</v>
      </c>
      <c r="AW186" s="175"/>
    </row>
    <row r="187" spans="1:49" ht="14.25" customHeight="1" x14ac:dyDescent="0.35">
      <c r="A187" s="148">
        <v>185</v>
      </c>
      <c r="B187" s="149">
        <v>601</v>
      </c>
      <c r="C187" s="150">
        <v>2</v>
      </c>
      <c r="D187" s="151" t="s">
        <v>120</v>
      </c>
      <c r="E187" s="152">
        <v>6</v>
      </c>
      <c r="F187" s="151">
        <v>18</v>
      </c>
      <c r="G187" s="153" t="str">
        <f>VLOOKUP($F187,'Valores Base'!$B$8:$S$23,2)</f>
        <v>1 P</v>
      </c>
      <c r="H187" s="153">
        <f>VLOOKUP($F187,'Valores Base'!$B$8:$S$23,5)</f>
        <v>71</v>
      </c>
      <c r="I187" s="155">
        <f>VLOOKUP($F187,'Valores Base'!$B$8:$S$23,6)</f>
        <v>18</v>
      </c>
      <c r="J187" s="155">
        <f>VLOOKUP($F187,'Valores Base'!$B$8:$S$23,8)</f>
        <v>0</v>
      </c>
      <c r="K187" s="155">
        <f>VLOOKUP($F187,'Valores Base'!$B$8:$S$23,7)</f>
        <v>0</v>
      </c>
      <c r="L187" s="156">
        <f t="shared" si="0"/>
        <v>89</v>
      </c>
      <c r="M187" s="157">
        <f>VLOOKUP($F187,'Valores Base'!$B$8:$S$23,10)</f>
        <v>2</v>
      </c>
      <c r="N187" s="158">
        <f>VLOOKUP($F187,'Valores Base'!$B$8:$S$23,11)</f>
        <v>2</v>
      </c>
      <c r="O187" s="158">
        <f>VLOOKUP($F187,'Valores Base'!$B$8:$S$23,12)</f>
        <v>0</v>
      </c>
      <c r="P187" s="158">
        <f>VLOOKUP($F187,'Valores Base'!$B$8:$S$23,13)</f>
        <v>0</v>
      </c>
      <c r="Q187" s="157"/>
      <c r="R187" s="157">
        <f>VLOOKUP($F187,'Valores Base'!$B$8:$S$23,15)</f>
        <v>2</v>
      </c>
      <c r="S187" s="157">
        <f>VLOOKUP($F187,'Valores Base'!$B$8:$S$23,16)</f>
        <v>0</v>
      </c>
      <c r="T187" s="157">
        <f t="shared" si="19"/>
        <v>2</v>
      </c>
      <c r="U187" s="159"/>
      <c r="V187" s="152"/>
      <c r="W187" s="151"/>
      <c r="X187" s="151"/>
      <c r="Y187" s="151"/>
      <c r="Z187" s="151"/>
      <c r="AA187" s="160"/>
      <c r="AB187" s="161"/>
      <c r="AC187" s="161"/>
      <c r="AD187" s="161"/>
      <c r="AE187" s="162">
        <f t="shared" si="2"/>
        <v>0</v>
      </c>
      <c r="AF187" s="163">
        <f t="shared" si="3"/>
        <v>0</v>
      </c>
      <c r="AG187" s="164">
        <f>+'Valores Base'!$J$3*('T. Generadora'!E187)</f>
        <v>0.06</v>
      </c>
      <c r="AH187" s="165">
        <f t="shared" si="4"/>
        <v>208364.4</v>
      </c>
      <c r="AI187" s="166">
        <f>VLOOKUP($F187,'Valores Base'!$B$8:$S$23,4)</f>
        <v>39825</v>
      </c>
      <c r="AJ187" s="166">
        <f>AI187*(I187*'Valores Base'!$M$4)</f>
        <v>645165</v>
      </c>
      <c r="AK187" s="166">
        <f t="shared" si="5"/>
        <v>2827575</v>
      </c>
      <c r="AL187" s="166">
        <f>AI187*(K187*'Valores Base'!$N$4)</f>
        <v>0</v>
      </c>
      <c r="AM187" s="165">
        <f>J187*(AI187*'Valores Base'!$L$4)</f>
        <v>0</v>
      </c>
      <c r="AN187" s="167">
        <f>'Valores Base'!$O$4*'T. Generadora'!S187</f>
        <v>0</v>
      </c>
      <c r="AO187" s="168">
        <f t="shared" si="6"/>
        <v>3690000</v>
      </c>
      <c r="AP187" s="169">
        <f t="shared" si="7"/>
        <v>41460.674157303372</v>
      </c>
      <c r="AQ187" s="170">
        <v>0.1</v>
      </c>
      <c r="AR187" s="171">
        <f t="shared" si="8"/>
        <v>0.10027100271002709</v>
      </c>
      <c r="AS187" s="172">
        <f t="shared" si="9"/>
        <v>369000</v>
      </c>
      <c r="AT187" s="173">
        <f t="shared" si="10"/>
        <v>4060000</v>
      </c>
      <c r="AU187" s="174">
        <f t="shared" si="11"/>
        <v>45617.97752808989</v>
      </c>
      <c r="AV187" s="152" t="str">
        <f>+'Control Ventas'!D256</f>
        <v>X Vender</v>
      </c>
      <c r="AW187" s="175"/>
    </row>
    <row r="188" spans="1:49" ht="14.25" customHeight="1" x14ac:dyDescent="0.35">
      <c r="A188" s="148">
        <v>186</v>
      </c>
      <c r="B188" s="149">
        <v>602</v>
      </c>
      <c r="C188" s="150">
        <v>2</v>
      </c>
      <c r="D188" s="151" t="s">
        <v>120</v>
      </c>
      <c r="E188" s="152">
        <v>6</v>
      </c>
      <c r="F188" s="151">
        <v>19</v>
      </c>
      <c r="G188" s="153" t="str">
        <f>VLOOKUP($F188,'Valores Base'!$B$8:$S$23,2)</f>
        <v>2 P</v>
      </c>
      <c r="H188" s="153">
        <f>VLOOKUP($F188,'Valores Base'!$B$8:$S$23,5)</f>
        <v>53</v>
      </c>
      <c r="I188" s="155">
        <f>VLOOKUP($F188,'Valores Base'!$B$8:$S$23,6)</f>
        <v>6</v>
      </c>
      <c r="J188" s="155">
        <f>VLOOKUP($F188,'Valores Base'!$B$8:$S$23,8)</f>
        <v>0</v>
      </c>
      <c r="K188" s="155">
        <f>VLOOKUP($F188,'Valores Base'!$B$8:$S$23,7)</f>
        <v>0</v>
      </c>
      <c r="L188" s="156">
        <f t="shared" si="0"/>
        <v>59</v>
      </c>
      <c r="M188" s="157">
        <f>VLOOKUP($F188,'Valores Base'!$B$8:$S$23,10)</f>
        <v>1</v>
      </c>
      <c r="N188" s="158">
        <f>VLOOKUP($F188,'Valores Base'!$B$8:$S$23,11)</f>
        <v>1</v>
      </c>
      <c r="O188" s="158">
        <f>VLOOKUP($F188,'Valores Base'!$B$8:$S$23,12)</f>
        <v>0</v>
      </c>
      <c r="P188" s="158">
        <f>VLOOKUP($F188,'Valores Base'!$B$8:$S$23,13)</f>
        <v>0</v>
      </c>
      <c r="Q188" s="157"/>
      <c r="R188" s="157">
        <f>VLOOKUP($F188,'Valores Base'!$B$8:$S$23,15)</f>
        <v>1</v>
      </c>
      <c r="S188" s="157">
        <f>VLOOKUP($F188,'Valores Base'!$B$8:$S$23,16)</f>
        <v>0</v>
      </c>
      <c r="T188" s="157">
        <f t="shared" si="19"/>
        <v>1</v>
      </c>
      <c r="U188" s="159"/>
      <c r="V188" s="152"/>
      <c r="W188" s="151"/>
      <c r="X188" s="151"/>
      <c r="Y188" s="151"/>
      <c r="Z188" s="151"/>
      <c r="AA188" s="160"/>
      <c r="AB188" s="161"/>
      <c r="AC188" s="161"/>
      <c r="AD188" s="161"/>
      <c r="AE188" s="162">
        <f t="shared" si="2"/>
        <v>0</v>
      </c>
      <c r="AF188" s="163">
        <f t="shared" si="3"/>
        <v>0</v>
      </c>
      <c r="AG188" s="164">
        <f>+'Valores Base'!$J$3*('T. Generadora'!E188)</f>
        <v>0.06</v>
      </c>
      <c r="AH188" s="165">
        <f t="shared" si="4"/>
        <v>153501.47999999998</v>
      </c>
      <c r="AI188" s="166">
        <f>VLOOKUP($F188,'Valores Base'!$B$8:$S$23,4)</f>
        <v>43807.5</v>
      </c>
      <c r="AJ188" s="166">
        <f>AI188*(I188*'Valores Base'!$M$4)</f>
        <v>236560.50000000003</v>
      </c>
      <c r="AK188" s="166">
        <f t="shared" si="5"/>
        <v>2321797.5</v>
      </c>
      <c r="AL188" s="166">
        <f>AI188*(K188*'Valores Base'!$N$4)</f>
        <v>0</v>
      </c>
      <c r="AM188" s="165">
        <f>J188*(AI188*'Valores Base'!$L$4)</f>
        <v>0</v>
      </c>
      <c r="AN188" s="167">
        <f>'Valores Base'!$O$4*'T. Generadora'!S188</f>
        <v>0</v>
      </c>
      <c r="AO188" s="168">
        <f t="shared" si="6"/>
        <v>2720000</v>
      </c>
      <c r="AP188" s="169">
        <f t="shared" si="7"/>
        <v>46101.694915254237</v>
      </c>
      <c r="AQ188" s="170">
        <v>0.1</v>
      </c>
      <c r="AR188" s="171">
        <f t="shared" si="8"/>
        <v>0.10294117647058831</v>
      </c>
      <c r="AS188" s="172">
        <f t="shared" si="9"/>
        <v>272000</v>
      </c>
      <c r="AT188" s="173">
        <f t="shared" si="10"/>
        <v>3000000</v>
      </c>
      <c r="AU188" s="174">
        <f t="shared" si="11"/>
        <v>50847.457627118645</v>
      </c>
      <c r="AV188" s="152" t="str">
        <f>+'Control Ventas'!D257</f>
        <v>X Vender</v>
      </c>
      <c r="AW188" s="175"/>
    </row>
    <row r="189" spans="1:49" ht="14.25" customHeight="1" x14ac:dyDescent="0.35">
      <c r="A189" s="148">
        <v>187</v>
      </c>
      <c r="B189" s="149">
        <v>603</v>
      </c>
      <c r="C189" s="150">
        <v>2</v>
      </c>
      <c r="D189" s="151" t="s">
        <v>120</v>
      </c>
      <c r="E189" s="152">
        <v>6</v>
      </c>
      <c r="F189" s="151">
        <v>20</v>
      </c>
      <c r="G189" s="153" t="str">
        <f>VLOOKUP($F189,'Valores Base'!$B$8:$S$23,2)</f>
        <v>3 P</v>
      </c>
      <c r="H189" s="153">
        <f>VLOOKUP($F189,'Valores Base'!$B$8:$S$23,5)</f>
        <v>53</v>
      </c>
      <c r="I189" s="155">
        <f>VLOOKUP($F189,'Valores Base'!$B$8:$S$23,6)</f>
        <v>11</v>
      </c>
      <c r="J189" s="155">
        <f>VLOOKUP($F189,'Valores Base'!$B$8:$S$23,8)</f>
        <v>0</v>
      </c>
      <c r="K189" s="155">
        <f>VLOOKUP($F189,'Valores Base'!$B$8:$S$23,7)</f>
        <v>0</v>
      </c>
      <c r="L189" s="156">
        <f t="shared" si="0"/>
        <v>64</v>
      </c>
      <c r="M189" s="157">
        <f>VLOOKUP($F189,'Valores Base'!$B$8:$S$23,10)</f>
        <v>2</v>
      </c>
      <c r="N189" s="158">
        <f>VLOOKUP($F189,'Valores Base'!$B$8:$S$23,11)</f>
        <v>2</v>
      </c>
      <c r="O189" s="158">
        <f>VLOOKUP($F189,'Valores Base'!$B$8:$S$23,12)</f>
        <v>0</v>
      </c>
      <c r="P189" s="158">
        <f>VLOOKUP($F189,'Valores Base'!$B$8:$S$23,13)</f>
        <v>0</v>
      </c>
      <c r="Q189" s="157"/>
      <c r="R189" s="157">
        <f>VLOOKUP($F189,'Valores Base'!$B$8:$S$23,15)</f>
        <v>1</v>
      </c>
      <c r="S189" s="157">
        <f>VLOOKUP($F189,'Valores Base'!$B$8:$S$23,16)</f>
        <v>0</v>
      </c>
      <c r="T189" s="157">
        <f t="shared" si="19"/>
        <v>1</v>
      </c>
      <c r="U189" s="159"/>
      <c r="V189" s="152"/>
      <c r="W189" s="151"/>
      <c r="X189" s="151"/>
      <c r="Y189" s="151"/>
      <c r="Z189" s="151"/>
      <c r="AA189" s="160"/>
      <c r="AB189" s="161"/>
      <c r="AC189" s="161"/>
      <c r="AD189" s="161"/>
      <c r="AE189" s="162">
        <f t="shared" si="2"/>
        <v>0</v>
      </c>
      <c r="AF189" s="163">
        <f t="shared" si="3"/>
        <v>0</v>
      </c>
      <c r="AG189" s="164">
        <f>+'Valores Base'!$J$3*('T. Generadora'!E189)</f>
        <v>0.06</v>
      </c>
      <c r="AH189" s="165">
        <f t="shared" si="4"/>
        <v>160319.51999999999</v>
      </c>
      <c r="AI189" s="166">
        <f>VLOOKUP($F189,'Valores Base'!$B$8:$S$23,4)</f>
        <v>42480</v>
      </c>
      <c r="AJ189" s="166">
        <f>AI189*(I189*'Valores Base'!$M$4)</f>
        <v>420552</v>
      </c>
      <c r="AK189" s="166">
        <f t="shared" si="5"/>
        <v>2251440</v>
      </c>
      <c r="AL189" s="166">
        <f>AI189*(K189*'Valores Base'!$N$4)</f>
        <v>0</v>
      </c>
      <c r="AM189" s="165">
        <f>J189*(AI189*'Valores Base'!$L$4)</f>
        <v>0</v>
      </c>
      <c r="AN189" s="167">
        <f>'Valores Base'!$O$4*'T. Generadora'!S189</f>
        <v>0</v>
      </c>
      <c r="AO189" s="168">
        <f t="shared" si="6"/>
        <v>2840000</v>
      </c>
      <c r="AP189" s="169">
        <f t="shared" si="7"/>
        <v>44375</v>
      </c>
      <c r="AQ189" s="170">
        <v>0.1</v>
      </c>
      <c r="AR189" s="171">
        <f t="shared" si="8"/>
        <v>0.102112676056338</v>
      </c>
      <c r="AS189" s="172">
        <f t="shared" si="9"/>
        <v>284000</v>
      </c>
      <c r="AT189" s="173">
        <f t="shared" si="10"/>
        <v>3130000</v>
      </c>
      <c r="AU189" s="174">
        <f t="shared" si="11"/>
        <v>48906.25</v>
      </c>
      <c r="AV189" s="152" t="str">
        <f>+'Control Ventas'!D258</f>
        <v>X Vender</v>
      </c>
      <c r="AW189" s="175"/>
    </row>
    <row r="190" spans="1:49" ht="14.25" customHeight="1" x14ac:dyDescent="0.35">
      <c r="A190" s="148">
        <v>188</v>
      </c>
      <c r="B190" s="149">
        <v>604</v>
      </c>
      <c r="C190" s="150">
        <v>2</v>
      </c>
      <c r="D190" s="151" t="s">
        <v>120</v>
      </c>
      <c r="E190" s="152">
        <v>6</v>
      </c>
      <c r="F190" s="151">
        <v>21</v>
      </c>
      <c r="G190" s="153" t="str">
        <f>VLOOKUP($F190,'Valores Base'!$B$8:$S$23,2)</f>
        <v>4 P</v>
      </c>
      <c r="H190" s="153">
        <f>VLOOKUP($F190,'Valores Base'!$B$8:$S$23,5)</f>
        <v>61</v>
      </c>
      <c r="I190" s="155">
        <f>VLOOKUP($F190,'Valores Base'!$B$8:$S$23,6)</f>
        <v>3</v>
      </c>
      <c r="J190" s="155">
        <f>VLOOKUP($F190,'Valores Base'!$B$8:$S$23,8)</f>
        <v>0</v>
      </c>
      <c r="K190" s="155">
        <f>VLOOKUP($F190,'Valores Base'!$B$8:$S$23,7)</f>
        <v>0</v>
      </c>
      <c r="L190" s="156">
        <f t="shared" si="0"/>
        <v>64</v>
      </c>
      <c r="M190" s="157">
        <f>VLOOKUP($F190,'Valores Base'!$B$8:$S$23,10)</f>
        <v>2</v>
      </c>
      <c r="N190" s="158">
        <f>VLOOKUP($F190,'Valores Base'!$B$8:$S$23,11)</f>
        <v>2</v>
      </c>
      <c r="O190" s="158">
        <f>VLOOKUP($F190,'Valores Base'!$B$8:$S$23,12)</f>
        <v>0</v>
      </c>
      <c r="P190" s="158">
        <f>VLOOKUP($F190,'Valores Base'!$B$8:$S$23,13)</f>
        <v>0</v>
      </c>
      <c r="Q190" s="157"/>
      <c r="R190" s="157">
        <f>VLOOKUP($F190,'Valores Base'!$B$8:$S$23,15)</f>
        <v>1</v>
      </c>
      <c r="S190" s="157">
        <f>VLOOKUP($F190,'Valores Base'!$B$8:$S$23,16)</f>
        <v>0</v>
      </c>
      <c r="T190" s="157">
        <f t="shared" si="19"/>
        <v>1</v>
      </c>
      <c r="U190" s="159"/>
      <c r="V190" s="152"/>
      <c r="W190" s="151"/>
      <c r="X190" s="151"/>
      <c r="Y190" s="151"/>
      <c r="Z190" s="151"/>
      <c r="AA190" s="160"/>
      <c r="AB190" s="161"/>
      <c r="AC190" s="161"/>
      <c r="AD190" s="161"/>
      <c r="AE190" s="162">
        <f t="shared" si="2"/>
        <v>0</v>
      </c>
      <c r="AF190" s="163">
        <f t="shared" si="3"/>
        <v>0</v>
      </c>
      <c r="AG190" s="164">
        <f>+'Valores Base'!$J$3*('T. Generadora'!E190)</f>
        <v>0.06</v>
      </c>
      <c r="AH190" s="165">
        <f t="shared" si="4"/>
        <v>162358.56</v>
      </c>
      <c r="AI190" s="166">
        <f>VLOOKUP($F190,'Valores Base'!$B$8:$S$23,4)</f>
        <v>42480</v>
      </c>
      <c r="AJ190" s="166">
        <f>AI190*(I190*'Valores Base'!$M$4)</f>
        <v>114696.00000000001</v>
      </c>
      <c r="AK190" s="166">
        <f t="shared" si="5"/>
        <v>2591280</v>
      </c>
      <c r="AL190" s="166">
        <f>AI190*(K190*'Valores Base'!$N$4)</f>
        <v>0</v>
      </c>
      <c r="AM190" s="165">
        <f>J190*(AI190*'Valores Base'!$L$4)</f>
        <v>0</v>
      </c>
      <c r="AN190" s="167">
        <f>'Valores Base'!$O$4*'T. Generadora'!S190</f>
        <v>0</v>
      </c>
      <c r="AO190" s="168">
        <f t="shared" si="6"/>
        <v>2870000</v>
      </c>
      <c r="AP190" s="169">
        <f t="shared" si="7"/>
        <v>44843.75</v>
      </c>
      <c r="AQ190" s="170">
        <v>0.1</v>
      </c>
      <c r="AR190" s="171">
        <f t="shared" si="8"/>
        <v>0.10104529616724744</v>
      </c>
      <c r="AS190" s="172">
        <f t="shared" si="9"/>
        <v>287000</v>
      </c>
      <c r="AT190" s="173">
        <f t="shared" si="10"/>
        <v>3160000</v>
      </c>
      <c r="AU190" s="174">
        <f t="shared" si="11"/>
        <v>49375</v>
      </c>
      <c r="AV190" s="152" t="str">
        <f>+'Control Ventas'!D259</f>
        <v>X Vender</v>
      </c>
      <c r="AW190" s="175"/>
    </row>
    <row r="191" spans="1:49" ht="14.25" customHeight="1" x14ac:dyDescent="0.35">
      <c r="A191" s="148">
        <v>189</v>
      </c>
      <c r="B191" s="149">
        <v>701</v>
      </c>
      <c r="C191" s="150">
        <v>2</v>
      </c>
      <c r="D191" s="151" t="s">
        <v>120</v>
      </c>
      <c r="E191" s="152">
        <v>7</v>
      </c>
      <c r="F191" s="151">
        <v>18</v>
      </c>
      <c r="G191" s="153" t="str">
        <f>VLOOKUP($F191,'Valores Base'!$B$8:$S$23,2)</f>
        <v>1 P</v>
      </c>
      <c r="H191" s="153">
        <f>VLOOKUP($F191,'Valores Base'!$B$8:$S$23,5)</f>
        <v>71</v>
      </c>
      <c r="I191" s="179"/>
      <c r="J191" s="155">
        <f>VLOOKUP($F191,'Valores Base'!$B$8:$S$23,8)</f>
        <v>0</v>
      </c>
      <c r="K191" s="155">
        <f>VLOOKUP($F191,'Valores Base'!$B$8:$S$23,7)</f>
        <v>0</v>
      </c>
      <c r="L191" s="156">
        <f t="shared" si="0"/>
        <v>71</v>
      </c>
      <c r="M191" s="157">
        <f>VLOOKUP($F191,'Valores Base'!$B$8:$S$23,10)</f>
        <v>2</v>
      </c>
      <c r="N191" s="158">
        <f>VLOOKUP($F191,'Valores Base'!$B$8:$S$23,11)</f>
        <v>2</v>
      </c>
      <c r="O191" s="158">
        <f>VLOOKUP($F191,'Valores Base'!$B$8:$S$23,12)</f>
        <v>0</v>
      </c>
      <c r="P191" s="158">
        <f>VLOOKUP($F191,'Valores Base'!$B$8:$S$23,13)</f>
        <v>0</v>
      </c>
      <c r="Q191" s="157"/>
      <c r="R191" s="157">
        <f>VLOOKUP($F191,'Valores Base'!$B$8:$S$23,15)</f>
        <v>2</v>
      </c>
      <c r="S191" s="157">
        <f>VLOOKUP($F191,'Valores Base'!$B$8:$S$23,16)</f>
        <v>0</v>
      </c>
      <c r="T191" s="157">
        <f t="shared" si="19"/>
        <v>2</v>
      </c>
      <c r="U191" s="159"/>
      <c r="V191" s="152"/>
      <c r="W191" s="151"/>
      <c r="X191" s="151"/>
      <c r="Y191" s="151"/>
      <c r="Z191" s="151"/>
      <c r="AA191" s="160"/>
      <c r="AB191" s="161"/>
      <c r="AC191" s="161"/>
      <c r="AD191" s="161"/>
      <c r="AE191" s="162">
        <f t="shared" si="2"/>
        <v>0</v>
      </c>
      <c r="AF191" s="163">
        <f t="shared" si="3"/>
        <v>0</v>
      </c>
      <c r="AG191" s="164">
        <f>+'Valores Base'!$J$3*('T. Generadora'!E191)</f>
        <v>7.0000000000000007E-2</v>
      </c>
      <c r="AH191" s="165">
        <f t="shared" si="4"/>
        <v>197930.25000000003</v>
      </c>
      <c r="AI191" s="166">
        <f>VLOOKUP($F191,'Valores Base'!$B$8:$S$23,4)</f>
        <v>39825</v>
      </c>
      <c r="AJ191" s="166">
        <f>AI191*(I191*'Valores Base'!$M$4)</f>
        <v>0</v>
      </c>
      <c r="AK191" s="166">
        <f t="shared" si="5"/>
        <v>2827575</v>
      </c>
      <c r="AL191" s="166">
        <f>AI191*(K191*'Valores Base'!$N$4)</f>
        <v>0</v>
      </c>
      <c r="AM191" s="165">
        <f>J191*(AI191*'Valores Base'!$L$4)</f>
        <v>0</v>
      </c>
      <c r="AN191" s="167">
        <f>'Valores Base'!$O$4*'T. Generadora'!S191</f>
        <v>0</v>
      </c>
      <c r="AO191" s="168">
        <f t="shared" si="6"/>
        <v>3030000</v>
      </c>
      <c r="AP191" s="169">
        <f t="shared" si="7"/>
        <v>42676.056338028167</v>
      </c>
      <c r="AQ191" s="170">
        <v>0.1</v>
      </c>
      <c r="AR191" s="171">
        <f t="shared" si="8"/>
        <v>0.10231023102310233</v>
      </c>
      <c r="AS191" s="172">
        <f t="shared" si="9"/>
        <v>303000</v>
      </c>
      <c r="AT191" s="173">
        <f t="shared" si="10"/>
        <v>3340000</v>
      </c>
      <c r="AU191" s="174">
        <f t="shared" si="11"/>
        <v>47042.25352112676</v>
      </c>
      <c r="AV191" s="152" t="str">
        <f>+'Control Ventas'!D260</f>
        <v>X Vender</v>
      </c>
      <c r="AW191" s="175"/>
    </row>
    <row r="192" spans="1:49" ht="14.25" customHeight="1" x14ac:dyDescent="0.35">
      <c r="A192" s="148">
        <v>190</v>
      </c>
      <c r="B192" s="149">
        <v>702</v>
      </c>
      <c r="C192" s="150">
        <v>2</v>
      </c>
      <c r="D192" s="151" t="s">
        <v>120</v>
      </c>
      <c r="E192" s="152">
        <v>7</v>
      </c>
      <c r="F192" s="151">
        <v>19</v>
      </c>
      <c r="G192" s="153" t="str">
        <f>VLOOKUP($F192,'Valores Base'!$B$8:$S$23,2)</f>
        <v>2 P</v>
      </c>
      <c r="H192" s="153">
        <f>VLOOKUP($F192,'Valores Base'!$B$8:$S$23,5)</f>
        <v>53</v>
      </c>
      <c r="I192" s="155">
        <f>VLOOKUP($F192,'Valores Base'!$B$8:$S$23,6)</f>
        <v>6</v>
      </c>
      <c r="J192" s="155">
        <f>VLOOKUP($F192,'Valores Base'!$B$8:$S$23,8)</f>
        <v>0</v>
      </c>
      <c r="K192" s="155">
        <f>VLOOKUP($F192,'Valores Base'!$B$8:$S$23,7)</f>
        <v>0</v>
      </c>
      <c r="L192" s="156">
        <f t="shared" si="0"/>
        <v>59</v>
      </c>
      <c r="M192" s="157">
        <f>VLOOKUP($F192,'Valores Base'!$B$8:$S$23,10)</f>
        <v>1</v>
      </c>
      <c r="N192" s="158">
        <f>VLOOKUP($F192,'Valores Base'!$B$8:$S$23,11)</f>
        <v>1</v>
      </c>
      <c r="O192" s="158">
        <f>VLOOKUP($F192,'Valores Base'!$B$8:$S$23,12)</f>
        <v>0</v>
      </c>
      <c r="P192" s="158">
        <f>VLOOKUP($F192,'Valores Base'!$B$8:$S$23,13)</f>
        <v>0</v>
      </c>
      <c r="Q192" s="157"/>
      <c r="R192" s="157">
        <f>VLOOKUP($F192,'Valores Base'!$B$8:$S$23,15)</f>
        <v>1</v>
      </c>
      <c r="S192" s="157">
        <f>VLOOKUP($F192,'Valores Base'!$B$8:$S$23,16)</f>
        <v>0</v>
      </c>
      <c r="T192" s="157">
        <f t="shared" si="19"/>
        <v>1</v>
      </c>
      <c r="U192" s="159"/>
      <c r="V192" s="152"/>
      <c r="W192" s="151"/>
      <c r="X192" s="151"/>
      <c r="Y192" s="151"/>
      <c r="Z192" s="151"/>
      <c r="AA192" s="160"/>
      <c r="AB192" s="161"/>
      <c r="AC192" s="161"/>
      <c r="AD192" s="161"/>
      <c r="AE192" s="162">
        <f t="shared" si="2"/>
        <v>0</v>
      </c>
      <c r="AF192" s="163">
        <f t="shared" si="3"/>
        <v>0</v>
      </c>
      <c r="AG192" s="164">
        <f>+'Valores Base'!$J$3*('T. Generadora'!E192)</f>
        <v>7.0000000000000007E-2</v>
      </c>
      <c r="AH192" s="165">
        <f t="shared" si="4"/>
        <v>179085.06000000003</v>
      </c>
      <c r="AI192" s="166">
        <f>VLOOKUP($F192,'Valores Base'!$B$8:$S$23,4)</f>
        <v>43807.5</v>
      </c>
      <c r="AJ192" s="166">
        <f>AI192*(I192*'Valores Base'!$M$4)</f>
        <v>236560.50000000003</v>
      </c>
      <c r="AK192" s="166">
        <f t="shared" si="5"/>
        <v>2321797.5</v>
      </c>
      <c r="AL192" s="166">
        <f>AI192*(K192*'Valores Base'!$N$4)</f>
        <v>0</v>
      </c>
      <c r="AM192" s="165">
        <f>J192*(AI192*'Valores Base'!$L$4)</f>
        <v>0</v>
      </c>
      <c r="AN192" s="167">
        <f>'Valores Base'!$O$4*'T. Generadora'!S192</f>
        <v>0</v>
      </c>
      <c r="AO192" s="168">
        <f t="shared" si="6"/>
        <v>2740000</v>
      </c>
      <c r="AP192" s="169">
        <f t="shared" si="7"/>
        <v>46440.677966101692</v>
      </c>
      <c r="AQ192" s="170">
        <v>0.1</v>
      </c>
      <c r="AR192" s="171">
        <f t="shared" si="8"/>
        <v>0.10218978102189791</v>
      </c>
      <c r="AS192" s="172">
        <f t="shared" si="9"/>
        <v>274000</v>
      </c>
      <c r="AT192" s="173">
        <f t="shared" si="10"/>
        <v>3020000</v>
      </c>
      <c r="AU192" s="174">
        <f t="shared" si="11"/>
        <v>51186.4406779661</v>
      </c>
      <c r="AV192" s="152" t="str">
        <f>+'Control Ventas'!D261</f>
        <v>X Vender</v>
      </c>
      <c r="AW192" s="175"/>
    </row>
    <row r="193" spans="1:49" ht="14.25" customHeight="1" x14ac:dyDescent="0.35">
      <c r="A193" s="148">
        <v>191</v>
      </c>
      <c r="B193" s="149">
        <v>703</v>
      </c>
      <c r="C193" s="150">
        <v>2</v>
      </c>
      <c r="D193" s="151" t="s">
        <v>120</v>
      </c>
      <c r="E193" s="152">
        <v>7</v>
      </c>
      <c r="F193" s="151">
        <v>20</v>
      </c>
      <c r="G193" s="153" t="str">
        <f>VLOOKUP($F193,'Valores Base'!$B$8:$S$23,2)</f>
        <v>3 P</v>
      </c>
      <c r="H193" s="153">
        <f>VLOOKUP($F193,'Valores Base'!$B$8:$S$23,5)</f>
        <v>53</v>
      </c>
      <c r="I193" s="155">
        <f>VLOOKUP($F193,'Valores Base'!$B$8:$S$23,6)</f>
        <v>11</v>
      </c>
      <c r="J193" s="155">
        <f>VLOOKUP($F193,'Valores Base'!$B$8:$S$23,8)</f>
        <v>0</v>
      </c>
      <c r="K193" s="155">
        <f>VLOOKUP($F193,'Valores Base'!$B$8:$S$23,7)</f>
        <v>0</v>
      </c>
      <c r="L193" s="156">
        <f t="shared" si="0"/>
        <v>64</v>
      </c>
      <c r="M193" s="157">
        <f>VLOOKUP($F193,'Valores Base'!$B$8:$S$23,10)</f>
        <v>2</v>
      </c>
      <c r="N193" s="158">
        <f>VLOOKUP($F193,'Valores Base'!$B$8:$S$23,11)</f>
        <v>2</v>
      </c>
      <c r="O193" s="158">
        <f>VLOOKUP($F193,'Valores Base'!$B$8:$S$23,12)</f>
        <v>0</v>
      </c>
      <c r="P193" s="158">
        <f>VLOOKUP($F193,'Valores Base'!$B$8:$S$23,13)</f>
        <v>0</v>
      </c>
      <c r="Q193" s="157"/>
      <c r="R193" s="157">
        <f>VLOOKUP($F193,'Valores Base'!$B$8:$S$23,15)</f>
        <v>1</v>
      </c>
      <c r="S193" s="157">
        <f>VLOOKUP($F193,'Valores Base'!$B$8:$S$23,16)</f>
        <v>0</v>
      </c>
      <c r="T193" s="157">
        <f t="shared" si="19"/>
        <v>1</v>
      </c>
      <c r="U193" s="159"/>
      <c r="V193" s="152"/>
      <c r="W193" s="151"/>
      <c r="X193" s="151"/>
      <c r="Y193" s="151"/>
      <c r="Z193" s="151"/>
      <c r="AA193" s="160"/>
      <c r="AB193" s="161"/>
      <c r="AC193" s="161"/>
      <c r="AD193" s="161"/>
      <c r="AE193" s="162">
        <f t="shared" si="2"/>
        <v>0</v>
      </c>
      <c r="AF193" s="163">
        <f t="shared" si="3"/>
        <v>0</v>
      </c>
      <c r="AG193" s="164">
        <f>+'Valores Base'!$J$3*('T. Generadora'!E193)</f>
        <v>7.0000000000000007E-2</v>
      </c>
      <c r="AH193" s="165">
        <f t="shared" si="4"/>
        <v>187039.44000000003</v>
      </c>
      <c r="AI193" s="166">
        <f>VLOOKUP($F193,'Valores Base'!$B$8:$S$23,4)</f>
        <v>42480</v>
      </c>
      <c r="AJ193" s="166">
        <f>AI193*(I193*'Valores Base'!$M$4)</f>
        <v>420552</v>
      </c>
      <c r="AK193" s="166">
        <f t="shared" si="5"/>
        <v>2251440</v>
      </c>
      <c r="AL193" s="166">
        <f>AI193*(K193*'Valores Base'!$N$4)</f>
        <v>0</v>
      </c>
      <c r="AM193" s="165">
        <f>J193*(AI193*'Valores Base'!$L$4)</f>
        <v>0</v>
      </c>
      <c r="AN193" s="167">
        <f>'Valores Base'!$O$4*'T. Generadora'!S193</f>
        <v>0</v>
      </c>
      <c r="AO193" s="168">
        <f t="shared" si="6"/>
        <v>2860000</v>
      </c>
      <c r="AP193" s="169">
        <f t="shared" si="7"/>
        <v>44687.5</v>
      </c>
      <c r="AQ193" s="170">
        <v>0.1</v>
      </c>
      <c r="AR193" s="171">
        <f t="shared" si="8"/>
        <v>0.10139860139860146</v>
      </c>
      <c r="AS193" s="172">
        <f t="shared" si="9"/>
        <v>286000</v>
      </c>
      <c r="AT193" s="173">
        <f t="shared" si="10"/>
        <v>3150000</v>
      </c>
      <c r="AU193" s="174">
        <f t="shared" si="11"/>
        <v>49218.75</v>
      </c>
      <c r="AV193" s="152" t="str">
        <f>+'Control Ventas'!D262</f>
        <v>X Vender</v>
      </c>
      <c r="AW193" s="175"/>
    </row>
    <row r="194" spans="1:49" ht="14.25" customHeight="1" x14ac:dyDescent="0.35">
      <c r="A194" s="148">
        <v>192</v>
      </c>
      <c r="B194" s="149">
        <v>704</v>
      </c>
      <c r="C194" s="150">
        <v>2</v>
      </c>
      <c r="D194" s="151" t="s">
        <v>120</v>
      </c>
      <c r="E194" s="152">
        <v>7</v>
      </c>
      <c r="F194" s="151">
        <v>21</v>
      </c>
      <c r="G194" s="153" t="str">
        <f>VLOOKUP($F194,'Valores Base'!$B$8:$S$23,2)</f>
        <v>4 P</v>
      </c>
      <c r="H194" s="153">
        <f>VLOOKUP($F194,'Valores Base'!$B$8:$S$23,5)</f>
        <v>61</v>
      </c>
      <c r="I194" s="155">
        <f>VLOOKUP($F194,'Valores Base'!$B$8:$S$23,6)</f>
        <v>3</v>
      </c>
      <c r="J194" s="155">
        <f>VLOOKUP($F194,'Valores Base'!$B$8:$S$23,8)</f>
        <v>0</v>
      </c>
      <c r="K194" s="155">
        <f>VLOOKUP($F194,'Valores Base'!$B$8:$S$23,7)</f>
        <v>0</v>
      </c>
      <c r="L194" s="156">
        <f t="shared" si="0"/>
        <v>64</v>
      </c>
      <c r="M194" s="157">
        <f>VLOOKUP($F194,'Valores Base'!$B$8:$S$23,10)</f>
        <v>2</v>
      </c>
      <c r="N194" s="158">
        <f>VLOOKUP($F194,'Valores Base'!$B$8:$S$23,11)</f>
        <v>2</v>
      </c>
      <c r="O194" s="158">
        <f>VLOOKUP($F194,'Valores Base'!$B$8:$S$23,12)</f>
        <v>0</v>
      </c>
      <c r="P194" s="158">
        <f>VLOOKUP($F194,'Valores Base'!$B$8:$S$23,13)</f>
        <v>0</v>
      </c>
      <c r="Q194" s="157"/>
      <c r="R194" s="157">
        <f>VLOOKUP($F194,'Valores Base'!$B$8:$S$23,15)</f>
        <v>1</v>
      </c>
      <c r="S194" s="157">
        <f>VLOOKUP($F194,'Valores Base'!$B$8:$S$23,16)</f>
        <v>0</v>
      </c>
      <c r="T194" s="157">
        <f t="shared" si="19"/>
        <v>1</v>
      </c>
      <c r="U194" s="159"/>
      <c r="V194" s="152"/>
      <c r="W194" s="151"/>
      <c r="X194" s="151"/>
      <c r="Y194" s="151"/>
      <c r="Z194" s="151"/>
      <c r="AA194" s="160"/>
      <c r="AB194" s="161"/>
      <c r="AC194" s="161"/>
      <c r="AD194" s="161"/>
      <c r="AE194" s="162">
        <f t="shared" si="2"/>
        <v>0</v>
      </c>
      <c r="AF194" s="163">
        <f t="shared" si="3"/>
        <v>0</v>
      </c>
      <c r="AG194" s="164">
        <f>+'Valores Base'!$J$3*('T. Generadora'!E194)</f>
        <v>7.0000000000000007E-2</v>
      </c>
      <c r="AH194" s="165">
        <f t="shared" si="4"/>
        <v>189418.32</v>
      </c>
      <c r="AI194" s="166">
        <f>VLOOKUP($F194,'Valores Base'!$B$8:$S$23,4)</f>
        <v>42480</v>
      </c>
      <c r="AJ194" s="166">
        <f>AI194*(I194*'Valores Base'!$M$4)</f>
        <v>114696.00000000001</v>
      </c>
      <c r="AK194" s="166">
        <f t="shared" si="5"/>
        <v>2591280</v>
      </c>
      <c r="AL194" s="166">
        <f>AI194*(K194*'Valores Base'!$N$4)</f>
        <v>0</v>
      </c>
      <c r="AM194" s="165">
        <f>J194*(AI194*'Valores Base'!$L$4)</f>
        <v>0</v>
      </c>
      <c r="AN194" s="167">
        <f>'Valores Base'!$O$4*'T. Generadora'!S194</f>
        <v>0</v>
      </c>
      <c r="AO194" s="168">
        <f t="shared" si="6"/>
        <v>2900000</v>
      </c>
      <c r="AP194" s="169">
        <f t="shared" si="7"/>
        <v>45312.5</v>
      </c>
      <c r="AQ194" s="170">
        <v>0.1</v>
      </c>
      <c r="AR194" s="171">
        <f t="shared" si="8"/>
        <v>0.10000000000000009</v>
      </c>
      <c r="AS194" s="172">
        <f t="shared" si="9"/>
        <v>290000</v>
      </c>
      <c r="AT194" s="173">
        <f t="shared" si="10"/>
        <v>3190000</v>
      </c>
      <c r="AU194" s="174">
        <f t="shared" si="11"/>
        <v>49843.75</v>
      </c>
      <c r="AV194" s="152" t="str">
        <f>+'Control Ventas'!D263</f>
        <v>X Vender</v>
      </c>
      <c r="AW194" s="175"/>
    </row>
    <row r="195" spans="1:49" ht="14.25" customHeight="1" x14ac:dyDescent="0.35">
      <c r="A195" s="148">
        <v>193</v>
      </c>
      <c r="B195" s="149">
        <v>801</v>
      </c>
      <c r="C195" s="150">
        <v>2</v>
      </c>
      <c r="D195" s="151" t="s">
        <v>120</v>
      </c>
      <c r="E195" s="152">
        <v>8</v>
      </c>
      <c r="F195" s="151">
        <v>18</v>
      </c>
      <c r="G195" s="153" t="str">
        <f>VLOOKUP($F195,'Valores Base'!$B$8:$S$23,2)</f>
        <v>1 P</v>
      </c>
      <c r="H195" s="153">
        <f>VLOOKUP($F195,'Valores Base'!$B$8:$S$23,5)</f>
        <v>71</v>
      </c>
      <c r="I195" s="155">
        <f>VLOOKUP($F195,'Valores Base'!$B$8:$S$23,6)</f>
        <v>18</v>
      </c>
      <c r="J195" s="155">
        <f>VLOOKUP($F195,'Valores Base'!$B$8:$S$23,8)</f>
        <v>0</v>
      </c>
      <c r="K195" s="155">
        <f>VLOOKUP($F195,'Valores Base'!$B$8:$S$23,7)</f>
        <v>0</v>
      </c>
      <c r="L195" s="156">
        <f t="shared" si="0"/>
        <v>89</v>
      </c>
      <c r="M195" s="157">
        <f>VLOOKUP($F195,'Valores Base'!$B$8:$S$23,10)</f>
        <v>2</v>
      </c>
      <c r="N195" s="158">
        <f>VLOOKUP($F195,'Valores Base'!$B$8:$S$23,11)</f>
        <v>2</v>
      </c>
      <c r="O195" s="158">
        <f>VLOOKUP($F195,'Valores Base'!$B$8:$S$23,12)</f>
        <v>0</v>
      </c>
      <c r="P195" s="158">
        <f>VLOOKUP($F195,'Valores Base'!$B$8:$S$23,13)</f>
        <v>0</v>
      </c>
      <c r="Q195" s="157"/>
      <c r="R195" s="157">
        <f>VLOOKUP($F195,'Valores Base'!$B$8:$S$23,15)</f>
        <v>2</v>
      </c>
      <c r="S195" s="157">
        <f>VLOOKUP($F195,'Valores Base'!$B$8:$S$23,16)</f>
        <v>0</v>
      </c>
      <c r="T195" s="157">
        <f t="shared" si="19"/>
        <v>2</v>
      </c>
      <c r="U195" s="159"/>
      <c r="V195" s="152"/>
      <c r="W195" s="151"/>
      <c r="X195" s="151"/>
      <c r="Y195" s="151"/>
      <c r="Z195" s="151"/>
      <c r="AA195" s="160"/>
      <c r="AB195" s="161"/>
      <c r="AC195" s="161"/>
      <c r="AD195" s="161"/>
      <c r="AE195" s="162">
        <f t="shared" si="2"/>
        <v>0</v>
      </c>
      <c r="AF195" s="163">
        <f t="shared" si="3"/>
        <v>0</v>
      </c>
      <c r="AG195" s="164">
        <f>+'Valores Base'!$J$3*('T. Generadora'!E195)</f>
        <v>0.08</v>
      </c>
      <c r="AH195" s="165">
        <f t="shared" si="4"/>
        <v>277819.2</v>
      </c>
      <c r="AI195" s="166">
        <f>VLOOKUP($F195,'Valores Base'!$B$8:$S$23,4)</f>
        <v>39825</v>
      </c>
      <c r="AJ195" s="166">
        <f>AI195*(I195*'Valores Base'!$M$4)</f>
        <v>645165</v>
      </c>
      <c r="AK195" s="166">
        <f t="shared" si="5"/>
        <v>2827575</v>
      </c>
      <c r="AL195" s="166">
        <f>AI195*(K195*'Valores Base'!$N$4)</f>
        <v>0</v>
      </c>
      <c r="AM195" s="165">
        <f>J195*(AI195*'Valores Base'!$L$4)</f>
        <v>0</v>
      </c>
      <c r="AN195" s="167">
        <f>'Valores Base'!$O$4*'T. Generadora'!S195</f>
        <v>0</v>
      </c>
      <c r="AO195" s="168">
        <f t="shared" si="6"/>
        <v>3760000</v>
      </c>
      <c r="AP195" s="169">
        <f t="shared" si="7"/>
        <v>42247.191011235955</v>
      </c>
      <c r="AQ195" s="170">
        <v>0.1</v>
      </c>
      <c r="AR195" s="171">
        <f t="shared" si="8"/>
        <v>0.10106382978723394</v>
      </c>
      <c r="AS195" s="172">
        <f t="shared" si="9"/>
        <v>376000</v>
      </c>
      <c r="AT195" s="173">
        <f t="shared" si="10"/>
        <v>4140000</v>
      </c>
      <c r="AU195" s="174">
        <f t="shared" si="11"/>
        <v>46516.853932584272</v>
      </c>
      <c r="AV195" s="152" t="str">
        <f>+'Control Ventas'!D264</f>
        <v>X Vender</v>
      </c>
      <c r="AW195" s="175"/>
    </row>
    <row r="196" spans="1:49" ht="14.25" customHeight="1" x14ac:dyDescent="0.35">
      <c r="A196" s="148">
        <v>194</v>
      </c>
      <c r="B196" s="149">
        <v>802</v>
      </c>
      <c r="C196" s="150">
        <v>2</v>
      </c>
      <c r="D196" s="151" t="s">
        <v>120</v>
      </c>
      <c r="E196" s="152">
        <v>8</v>
      </c>
      <c r="F196" s="151">
        <v>19</v>
      </c>
      <c r="G196" s="153" t="str">
        <f>VLOOKUP($F196,'Valores Base'!$B$8:$S$23,2)</f>
        <v>2 P</v>
      </c>
      <c r="H196" s="153">
        <f>VLOOKUP($F196,'Valores Base'!$B$8:$S$23,5)</f>
        <v>53</v>
      </c>
      <c r="I196" s="155">
        <f>VLOOKUP($F196,'Valores Base'!$B$8:$S$23,6)</f>
        <v>6</v>
      </c>
      <c r="J196" s="155">
        <f>VLOOKUP($F196,'Valores Base'!$B$8:$S$23,8)</f>
        <v>0</v>
      </c>
      <c r="K196" s="155">
        <f>VLOOKUP($F196,'Valores Base'!$B$8:$S$23,7)</f>
        <v>0</v>
      </c>
      <c r="L196" s="156">
        <f t="shared" si="0"/>
        <v>59</v>
      </c>
      <c r="M196" s="157">
        <f>VLOOKUP($F196,'Valores Base'!$B$8:$S$23,10)</f>
        <v>1</v>
      </c>
      <c r="N196" s="158">
        <f>VLOOKUP($F196,'Valores Base'!$B$8:$S$23,11)</f>
        <v>1</v>
      </c>
      <c r="O196" s="158">
        <f>VLOOKUP($F196,'Valores Base'!$B$8:$S$23,12)</f>
        <v>0</v>
      </c>
      <c r="P196" s="158">
        <f>VLOOKUP($F196,'Valores Base'!$B$8:$S$23,13)</f>
        <v>0</v>
      </c>
      <c r="Q196" s="157"/>
      <c r="R196" s="157">
        <f>VLOOKUP($F196,'Valores Base'!$B$8:$S$23,15)</f>
        <v>1</v>
      </c>
      <c r="S196" s="157">
        <f>VLOOKUP($F196,'Valores Base'!$B$8:$S$23,16)</f>
        <v>0</v>
      </c>
      <c r="T196" s="157">
        <f t="shared" si="19"/>
        <v>1</v>
      </c>
      <c r="U196" s="159"/>
      <c r="V196" s="152"/>
      <c r="W196" s="151"/>
      <c r="X196" s="151"/>
      <c r="Y196" s="151"/>
      <c r="Z196" s="151"/>
      <c r="AA196" s="160"/>
      <c r="AB196" s="161"/>
      <c r="AC196" s="161"/>
      <c r="AD196" s="161"/>
      <c r="AE196" s="162">
        <f t="shared" si="2"/>
        <v>0</v>
      </c>
      <c r="AF196" s="163">
        <f t="shared" si="3"/>
        <v>0</v>
      </c>
      <c r="AG196" s="164">
        <f>+'Valores Base'!$J$3*('T. Generadora'!E196)</f>
        <v>0.08</v>
      </c>
      <c r="AH196" s="165">
        <f t="shared" si="4"/>
        <v>204668.64</v>
      </c>
      <c r="AI196" s="166">
        <f>VLOOKUP($F196,'Valores Base'!$B$8:$S$23,4)</f>
        <v>43807.5</v>
      </c>
      <c r="AJ196" s="166">
        <f>AI196*(I196*'Valores Base'!$M$4)</f>
        <v>236560.50000000003</v>
      </c>
      <c r="AK196" s="166">
        <f t="shared" si="5"/>
        <v>2321797.5</v>
      </c>
      <c r="AL196" s="166">
        <f>AI196*(K196*'Valores Base'!$N$4)</f>
        <v>0</v>
      </c>
      <c r="AM196" s="165">
        <f>J196*(AI196*'Valores Base'!$L$4)</f>
        <v>0</v>
      </c>
      <c r="AN196" s="167">
        <f>'Valores Base'!$O$4*'T. Generadora'!S196</f>
        <v>0</v>
      </c>
      <c r="AO196" s="168">
        <f t="shared" si="6"/>
        <v>2770000</v>
      </c>
      <c r="AP196" s="169">
        <f t="shared" si="7"/>
        <v>46949.152542372882</v>
      </c>
      <c r="AQ196" s="170">
        <v>0.1</v>
      </c>
      <c r="AR196" s="171">
        <f t="shared" si="8"/>
        <v>0.10108303249097483</v>
      </c>
      <c r="AS196" s="172">
        <f t="shared" si="9"/>
        <v>277000</v>
      </c>
      <c r="AT196" s="173">
        <f t="shared" si="10"/>
        <v>3050000</v>
      </c>
      <c r="AU196" s="174">
        <f t="shared" si="11"/>
        <v>51694.91525423729</v>
      </c>
      <c r="AV196" s="152" t="str">
        <f>+'Control Ventas'!D265</f>
        <v>X Vender</v>
      </c>
      <c r="AW196" s="175"/>
    </row>
    <row r="197" spans="1:49" ht="14.25" customHeight="1" x14ac:dyDescent="0.35">
      <c r="A197" s="148">
        <v>195</v>
      </c>
      <c r="B197" s="149">
        <v>803</v>
      </c>
      <c r="C197" s="150">
        <v>2</v>
      </c>
      <c r="D197" s="151" t="s">
        <v>120</v>
      </c>
      <c r="E197" s="152">
        <v>8</v>
      </c>
      <c r="F197" s="151">
        <v>20</v>
      </c>
      <c r="G197" s="153" t="str">
        <f>VLOOKUP($F197,'Valores Base'!$B$8:$S$23,2)</f>
        <v>3 P</v>
      </c>
      <c r="H197" s="153">
        <f>VLOOKUP($F197,'Valores Base'!$B$8:$S$23,5)</f>
        <v>53</v>
      </c>
      <c r="I197" s="155">
        <f>VLOOKUP($F197,'Valores Base'!$B$8:$S$23,6)</f>
        <v>11</v>
      </c>
      <c r="J197" s="155">
        <f>VLOOKUP($F197,'Valores Base'!$B$8:$S$23,8)</f>
        <v>0</v>
      </c>
      <c r="K197" s="155">
        <f>VLOOKUP($F197,'Valores Base'!$B$8:$S$23,7)</f>
        <v>0</v>
      </c>
      <c r="L197" s="156">
        <f t="shared" si="0"/>
        <v>64</v>
      </c>
      <c r="M197" s="157">
        <f>VLOOKUP($F197,'Valores Base'!$B$8:$S$23,10)</f>
        <v>2</v>
      </c>
      <c r="N197" s="158">
        <f>VLOOKUP($F197,'Valores Base'!$B$8:$S$23,11)</f>
        <v>2</v>
      </c>
      <c r="O197" s="158">
        <f>VLOOKUP($F197,'Valores Base'!$B$8:$S$23,12)</f>
        <v>0</v>
      </c>
      <c r="P197" s="158">
        <f>VLOOKUP($F197,'Valores Base'!$B$8:$S$23,13)</f>
        <v>0</v>
      </c>
      <c r="Q197" s="157"/>
      <c r="R197" s="157">
        <f>VLOOKUP($F197,'Valores Base'!$B$8:$S$23,15)</f>
        <v>1</v>
      </c>
      <c r="S197" s="157">
        <f>VLOOKUP($F197,'Valores Base'!$B$8:$S$23,16)</f>
        <v>0</v>
      </c>
      <c r="T197" s="157">
        <f t="shared" si="19"/>
        <v>1</v>
      </c>
      <c r="U197" s="159"/>
      <c r="V197" s="152"/>
      <c r="W197" s="151"/>
      <c r="X197" s="151"/>
      <c r="Y197" s="151"/>
      <c r="Z197" s="151"/>
      <c r="AA197" s="160"/>
      <c r="AB197" s="161"/>
      <c r="AC197" s="161"/>
      <c r="AD197" s="161"/>
      <c r="AE197" s="162">
        <f t="shared" si="2"/>
        <v>0</v>
      </c>
      <c r="AF197" s="163">
        <f t="shared" si="3"/>
        <v>0</v>
      </c>
      <c r="AG197" s="164">
        <f>+'Valores Base'!$J$3*('T. Generadora'!E197)</f>
        <v>0.08</v>
      </c>
      <c r="AH197" s="165">
        <f t="shared" si="4"/>
        <v>213759.36000000002</v>
      </c>
      <c r="AI197" s="166">
        <f>VLOOKUP($F197,'Valores Base'!$B$8:$S$23,4)</f>
        <v>42480</v>
      </c>
      <c r="AJ197" s="166">
        <f>AI197*(I197*'Valores Base'!$M$4)</f>
        <v>420552</v>
      </c>
      <c r="AK197" s="166">
        <f t="shared" si="5"/>
        <v>2251440</v>
      </c>
      <c r="AL197" s="166">
        <f>AI197*(K197*'Valores Base'!$N$4)</f>
        <v>0</v>
      </c>
      <c r="AM197" s="165">
        <f>J197*(AI197*'Valores Base'!$L$4)</f>
        <v>0</v>
      </c>
      <c r="AN197" s="167">
        <f>'Valores Base'!$O$4*'T. Generadora'!S197</f>
        <v>0</v>
      </c>
      <c r="AO197" s="168">
        <f t="shared" si="6"/>
        <v>2890000</v>
      </c>
      <c r="AP197" s="169">
        <f t="shared" si="7"/>
        <v>45156.25</v>
      </c>
      <c r="AQ197" s="170">
        <v>0.1</v>
      </c>
      <c r="AR197" s="171">
        <f t="shared" si="8"/>
        <v>0.10034602076124566</v>
      </c>
      <c r="AS197" s="172">
        <f t="shared" si="9"/>
        <v>289000</v>
      </c>
      <c r="AT197" s="173">
        <f t="shared" si="10"/>
        <v>3180000</v>
      </c>
      <c r="AU197" s="174">
        <f t="shared" si="11"/>
        <v>49687.5</v>
      </c>
      <c r="AV197" s="152" t="str">
        <f>+'Control Ventas'!D266</f>
        <v>X Vender</v>
      </c>
      <c r="AW197" s="175"/>
    </row>
    <row r="198" spans="1:49" ht="14.25" customHeight="1" x14ac:dyDescent="0.35">
      <c r="A198" s="148">
        <v>196</v>
      </c>
      <c r="B198" s="149">
        <v>804</v>
      </c>
      <c r="C198" s="150">
        <v>2</v>
      </c>
      <c r="D198" s="151" t="s">
        <v>120</v>
      </c>
      <c r="E198" s="152">
        <v>8</v>
      </c>
      <c r="F198" s="151">
        <v>21</v>
      </c>
      <c r="G198" s="153" t="str">
        <f>VLOOKUP($F198,'Valores Base'!$B$8:$S$23,2)</f>
        <v>4 P</v>
      </c>
      <c r="H198" s="153">
        <f>VLOOKUP($F198,'Valores Base'!$B$8:$S$23,5)</f>
        <v>61</v>
      </c>
      <c r="I198" s="155">
        <f>VLOOKUP($F198,'Valores Base'!$B$8:$S$23,6)</f>
        <v>3</v>
      </c>
      <c r="J198" s="155">
        <f>VLOOKUP($F198,'Valores Base'!$B$8:$S$23,8)</f>
        <v>0</v>
      </c>
      <c r="K198" s="155">
        <f>VLOOKUP($F198,'Valores Base'!$B$8:$S$23,7)</f>
        <v>0</v>
      </c>
      <c r="L198" s="156">
        <f t="shared" si="0"/>
        <v>64</v>
      </c>
      <c r="M198" s="157">
        <f>VLOOKUP($F198,'Valores Base'!$B$8:$S$23,10)</f>
        <v>2</v>
      </c>
      <c r="N198" s="158">
        <f>VLOOKUP($F198,'Valores Base'!$B$8:$S$23,11)</f>
        <v>2</v>
      </c>
      <c r="O198" s="158">
        <f>VLOOKUP($F198,'Valores Base'!$B$8:$S$23,12)</f>
        <v>0</v>
      </c>
      <c r="P198" s="158">
        <f>VLOOKUP($F198,'Valores Base'!$B$8:$S$23,13)</f>
        <v>0</v>
      </c>
      <c r="Q198" s="157"/>
      <c r="R198" s="157">
        <f>VLOOKUP($F198,'Valores Base'!$B$8:$S$23,15)</f>
        <v>1</v>
      </c>
      <c r="S198" s="157">
        <f>VLOOKUP($F198,'Valores Base'!$B$8:$S$23,16)</f>
        <v>0</v>
      </c>
      <c r="T198" s="157">
        <f t="shared" si="19"/>
        <v>1</v>
      </c>
      <c r="U198" s="159"/>
      <c r="V198" s="152"/>
      <c r="W198" s="151"/>
      <c r="X198" s="151"/>
      <c r="Y198" s="151"/>
      <c r="Z198" s="151"/>
      <c r="AA198" s="160"/>
      <c r="AB198" s="161"/>
      <c r="AC198" s="161"/>
      <c r="AD198" s="161"/>
      <c r="AE198" s="162">
        <f t="shared" si="2"/>
        <v>0</v>
      </c>
      <c r="AF198" s="163">
        <f t="shared" si="3"/>
        <v>0</v>
      </c>
      <c r="AG198" s="164">
        <f>+'Valores Base'!$J$3*('T. Generadora'!E198)</f>
        <v>0.08</v>
      </c>
      <c r="AH198" s="165">
        <f t="shared" si="4"/>
        <v>216478.08000000002</v>
      </c>
      <c r="AI198" s="166">
        <f>VLOOKUP($F198,'Valores Base'!$B$8:$S$23,4)</f>
        <v>42480</v>
      </c>
      <c r="AJ198" s="166">
        <f>AI198*(I198*'Valores Base'!$M$4)</f>
        <v>114696.00000000001</v>
      </c>
      <c r="AK198" s="166">
        <f t="shared" si="5"/>
        <v>2591280</v>
      </c>
      <c r="AL198" s="166">
        <f>AI198*(K198*'Valores Base'!$N$4)</f>
        <v>0</v>
      </c>
      <c r="AM198" s="165">
        <f>J198*(AI198*'Valores Base'!$L$4)</f>
        <v>0</v>
      </c>
      <c r="AN198" s="167">
        <f>'Valores Base'!$O$4*'T. Generadora'!S198</f>
        <v>0</v>
      </c>
      <c r="AO198" s="168">
        <f t="shared" si="6"/>
        <v>2930000</v>
      </c>
      <c r="AP198" s="169">
        <f t="shared" si="7"/>
        <v>45781.25</v>
      </c>
      <c r="AQ198" s="170">
        <v>0.1</v>
      </c>
      <c r="AR198" s="171">
        <f t="shared" si="8"/>
        <v>0.10238907849829348</v>
      </c>
      <c r="AS198" s="172">
        <f t="shared" si="9"/>
        <v>293000</v>
      </c>
      <c r="AT198" s="173">
        <f t="shared" si="10"/>
        <v>3230000</v>
      </c>
      <c r="AU198" s="174">
        <f t="shared" si="11"/>
        <v>50468.75</v>
      </c>
      <c r="AV198" s="152" t="str">
        <f>+'Control Ventas'!D267</f>
        <v>X Vender</v>
      </c>
      <c r="AW198" s="175"/>
    </row>
    <row r="199" spans="1:49" ht="14.25" customHeight="1" x14ac:dyDescent="0.35">
      <c r="A199" s="148">
        <v>197</v>
      </c>
      <c r="B199" s="149">
        <v>901</v>
      </c>
      <c r="C199" s="150">
        <v>2</v>
      </c>
      <c r="D199" s="151" t="s">
        <v>120</v>
      </c>
      <c r="E199" s="152">
        <v>9</v>
      </c>
      <c r="F199" s="151">
        <v>18</v>
      </c>
      <c r="G199" s="153" t="str">
        <f>VLOOKUP($F199,'Valores Base'!$B$8:$S$23,2)</f>
        <v>1 P</v>
      </c>
      <c r="H199" s="153">
        <f>VLOOKUP($F199,'Valores Base'!$B$8:$S$23,5)</f>
        <v>71</v>
      </c>
      <c r="I199" s="179"/>
      <c r="J199" s="155">
        <f>VLOOKUP($F199,'Valores Base'!$B$8:$S$23,8)</f>
        <v>0</v>
      </c>
      <c r="K199" s="155">
        <f>VLOOKUP($F199,'Valores Base'!$B$8:$S$23,7)</f>
        <v>0</v>
      </c>
      <c r="L199" s="156">
        <f t="shared" si="0"/>
        <v>71</v>
      </c>
      <c r="M199" s="157">
        <f>VLOOKUP($F199,'Valores Base'!$B$8:$S$23,10)</f>
        <v>2</v>
      </c>
      <c r="N199" s="158">
        <f>VLOOKUP($F199,'Valores Base'!$B$8:$S$23,11)</f>
        <v>2</v>
      </c>
      <c r="O199" s="158">
        <f>VLOOKUP($F199,'Valores Base'!$B$8:$S$23,12)</f>
        <v>0</v>
      </c>
      <c r="P199" s="158">
        <f>VLOOKUP($F199,'Valores Base'!$B$8:$S$23,13)</f>
        <v>0</v>
      </c>
      <c r="Q199" s="157"/>
      <c r="R199" s="157">
        <f>VLOOKUP($F199,'Valores Base'!$B$8:$S$23,15)</f>
        <v>2</v>
      </c>
      <c r="S199" s="157">
        <f>VLOOKUP($F199,'Valores Base'!$B$8:$S$23,16)</f>
        <v>0</v>
      </c>
      <c r="T199" s="157">
        <f t="shared" si="19"/>
        <v>2</v>
      </c>
      <c r="U199" s="159"/>
      <c r="V199" s="152"/>
      <c r="W199" s="151"/>
      <c r="X199" s="151"/>
      <c r="Y199" s="151"/>
      <c r="Z199" s="151"/>
      <c r="AA199" s="160"/>
      <c r="AB199" s="161"/>
      <c r="AC199" s="161"/>
      <c r="AD199" s="161"/>
      <c r="AE199" s="162">
        <f t="shared" si="2"/>
        <v>0</v>
      </c>
      <c r="AF199" s="163">
        <f t="shared" si="3"/>
        <v>0</v>
      </c>
      <c r="AG199" s="164">
        <f>+'Valores Base'!$J$3*('T. Generadora'!E199)</f>
        <v>0.09</v>
      </c>
      <c r="AH199" s="165">
        <f t="shared" si="4"/>
        <v>254481.75</v>
      </c>
      <c r="AI199" s="166">
        <f>VLOOKUP($F199,'Valores Base'!$B$8:$S$23,4)</f>
        <v>39825</v>
      </c>
      <c r="AJ199" s="166">
        <f>AI199*(I199*'Valores Base'!$M$4)</f>
        <v>0</v>
      </c>
      <c r="AK199" s="166">
        <f t="shared" si="5"/>
        <v>2827575</v>
      </c>
      <c r="AL199" s="166">
        <f>AI199*(K199*'Valores Base'!$N$4)</f>
        <v>0</v>
      </c>
      <c r="AM199" s="165">
        <f>J199*(AI199*'Valores Base'!$L$4)</f>
        <v>0</v>
      </c>
      <c r="AN199" s="167">
        <f>'Valores Base'!$O$4*'T. Generadora'!S199</f>
        <v>0</v>
      </c>
      <c r="AO199" s="168">
        <f t="shared" si="6"/>
        <v>3090000</v>
      </c>
      <c r="AP199" s="169">
        <f t="shared" si="7"/>
        <v>43521.126760563384</v>
      </c>
      <c r="AQ199" s="170">
        <v>0.1</v>
      </c>
      <c r="AR199" s="171">
        <f t="shared" si="8"/>
        <v>0.10032362459546929</v>
      </c>
      <c r="AS199" s="172">
        <f t="shared" si="9"/>
        <v>309000</v>
      </c>
      <c r="AT199" s="173">
        <f t="shared" si="10"/>
        <v>3400000</v>
      </c>
      <c r="AU199" s="174">
        <f t="shared" si="11"/>
        <v>47887.32394366197</v>
      </c>
      <c r="AV199" s="152" t="str">
        <f>+'Control Ventas'!D268</f>
        <v>X Vender</v>
      </c>
      <c r="AW199" s="175"/>
    </row>
    <row r="200" spans="1:49" ht="14.25" customHeight="1" x14ac:dyDescent="0.35">
      <c r="A200" s="148">
        <v>198</v>
      </c>
      <c r="B200" s="149">
        <v>902</v>
      </c>
      <c r="C200" s="150">
        <v>2</v>
      </c>
      <c r="D200" s="151" t="s">
        <v>120</v>
      </c>
      <c r="E200" s="152">
        <v>9</v>
      </c>
      <c r="F200" s="151">
        <v>19</v>
      </c>
      <c r="G200" s="153" t="str">
        <f>VLOOKUP($F200,'Valores Base'!$B$8:$S$23,2)</f>
        <v>2 P</v>
      </c>
      <c r="H200" s="153">
        <f>VLOOKUP($F200,'Valores Base'!$B$8:$S$23,5)</f>
        <v>53</v>
      </c>
      <c r="I200" s="155">
        <f>VLOOKUP($F200,'Valores Base'!$B$8:$S$23,6)</f>
        <v>6</v>
      </c>
      <c r="J200" s="155">
        <f>VLOOKUP($F200,'Valores Base'!$B$8:$S$23,8)</f>
        <v>0</v>
      </c>
      <c r="K200" s="155">
        <f>VLOOKUP($F200,'Valores Base'!$B$8:$S$23,7)</f>
        <v>0</v>
      </c>
      <c r="L200" s="156">
        <f t="shared" si="0"/>
        <v>59</v>
      </c>
      <c r="M200" s="157">
        <f>VLOOKUP($F200,'Valores Base'!$B$8:$S$23,10)</f>
        <v>1</v>
      </c>
      <c r="N200" s="158">
        <f>VLOOKUP($F200,'Valores Base'!$B$8:$S$23,11)</f>
        <v>1</v>
      </c>
      <c r="O200" s="158">
        <f>VLOOKUP($F200,'Valores Base'!$B$8:$S$23,12)</f>
        <v>0</v>
      </c>
      <c r="P200" s="158">
        <f>VLOOKUP($F200,'Valores Base'!$B$8:$S$23,13)</f>
        <v>0</v>
      </c>
      <c r="Q200" s="157"/>
      <c r="R200" s="157">
        <f>VLOOKUP($F200,'Valores Base'!$B$8:$S$23,15)</f>
        <v>1</v>
      </c>
      <c r="S200" s="157">
        <f>VLOOKUP($F200,'Valores Base'!$B$8:$S$23,16)</f>
        <v>0</v>
      </c>
      <c r="T200" s="157">
        <f t="shared" si="19"/>
        <v>1</v>
      </c>
      <c r="U200" s="159"/>
      <c r="V200" s="152"/>
      <c r="W200" s="151"/>
      <c r="X200" s="151"/>
      <c r="Y200" s="151"/>
      <c r="Z200" s="151"/>
      <c r="AA200" s="160"/>
      <c r="AB200" s="161"/>
      <c r="AC200" s="161"/>
      <c r="AD200" s="161"/>
      <c r="AE200" s="162">
        <f t="shared" si="2"/>
        <v>0</v>
      </c>
      <c r="AF200" s="163">
        <f t="shared" si="3"/>
        <v>0</v>
      </c>
      <c r="AG200" s="164">
        <f>+'Valores Base'!$J$3*('T. Generadora'!E200)</f>
        <v>0.09</v>
      </c>
      <c r="AH200" s="165">
        <f t="shared" si="4"/>
        <v>230252.22</v>
      </c>
      <c r="AI200" s="166">
        <f>VLOOKUP($F200,'Valores Base'!$B$8:$S$23,4)</f>
        <v>43807.5</v>
      </c>
      <c r="AJ200" s="166">
        <f>AI200*(I200*'Valores Base'!$M$4)</f>
        <v>236560.50000000003</v>
      </c>
      <c r="AK200" s="166">
        <f t="shared" si="5"/>
        <v>2321797.5</v>
      </c>
      <c r="AL200" s="166">
        <f>AI200*(K200*'Valores Base'!$N$4)</f>
        <v>0</v>
      </c>
      <c r="AM200" s="165">
        <f>J200*(AI200*'Valores Base'!$L$4)</f>
        <v>0</v>
      </c>
      <c r="AN200" s="167">
        <f>'Valores Base'!$O$4*'T. Generadora'!S200</f>
        <v>0</v>
      </c>
      <c r="AO200" s="168">
        <f t="shared" si="6"/>
        <v>2790000</v>
      </c>
      <c r="AP200" s="169">
        <f t="shared" si="7"/>
        <v>47288.135593220337</v>
      </c>
      <c r="AQ200" s="170">
        <v>0.1</v>
      </c>
      <c r="AR200" s="171">
        <f t="shared" si="8"/>
        <v>0.10035842293906816</v>
      </c>
      <c r="AS200" s="172">
        <f t="shared" si="9"/>
        <v>279000</v>
      </c>
      <c r="AT200" s="173">
        <f t="shared" si="10"/>
        <v>3070000</v>
      </c>
      <c r="AU200" s="174">
        <f t="shared" si="11"/>
        <v>52033.898305084746</v>
      </c>
      <c r="AV200" s="152" t="str">
        <f>+'Control Ventas'!D269</f>
        <v>X Vender</v>
      </c>
      <c r="AW200" s="175"/>
    </row>
    <row r="201" spans="1:49" ht="14.25" customHeight="1" x14ac:dyDescent="0.35">
      <c r="A201" s="148">
        <v>199</v>
      </c>
      <c r="B201" s="149">
        <v>903</v>
      </c>
      <c r="C201" s="150">
        <v>2</v>
      </c>
      <c r="D201" s="151" t="s">
        <v>120</v>
      </c>
      <c r="E201" s="152">
        <v>9</v>
      </c>
      <c r="F201" s="151">
        <v>20</v>
      </c>
      <c r="G201" s="153" t="str">
        <f>VLOOKUP($F201,'Valores Base'!$B$8:$S$23,2)</f>
        <v>3 P</v>
      </c>
      <c r="H201" s="153">
        <f>VLOOKUP($F201,'Valores Base'!$B$8:$S$23,5)</f>
        <v>53</v>
      </c>
      <c r="I201" s="155">
        <f>VLOOKUP($F201,'Valores Base'!$B$8:$S$23,6)</f>
        <v>11</v>
      </c>
      <c r="J201" s="155">
        <f>VLOOKUP($F201,'Valores Base'!$B$8:$S$23,8)</f>
        <v>0</v>
      </c>
      <c r="K201" s="155">
        <f>VLOOKUP($F201,'Valores Base'!$B$8:$S$23,7)</f>
        <v>0</v>
      </c>
      <c r="L201" s="156">
        <f t="shared" si="0"/>
        <v>64</v>
      </c>
      <c r="M201" s="157">
        <f>VLOOKUP($F201,'Valores Base'!$B$8:$S$23,10)</f>
        <v>2</v>
      </c>
      <c r="N201" s="158">
        <f>VLOOKUP($F201,'Valores Base'!$B$8:$S$23,11)</f>
        <v>2</v>
      </c>
      <c r="O201" s="158">
        <f>VLOOKUP($F201,'Valores Base'!$B$8:$S$23,12)</f>
        <v>0</v>
      </c>
      <c r="P201" s="158">
        <f>VLOOKUP($F201,'Valores Base'!$B$8:$S$23,13)</f>
        <v>0</v>
      </c>
      <c r="Q201" s="157"/>
      <c r="R201" s="157">
        <f>VLOOKUP($F201,'Valores Base'!$B$8:$S$23,15)</f>
        <v>1</v>
      </c>
      <c r="S201" s="157">
        <f>VLOOKUP($F201,'Valores Base'!$B$8:$S$23,16)</f>
        <v>0</v>
      </c>
      <c r="T201" s="157">
        <f t="shared" si="19"/>
        <v>1</v>
      </c>
      <c r="U201" s="159"/>
      <c r="V201" s="152"/>
      <c r="W201" s="151"/>
      <c r="X201" s="151"/>
      <c r="Y201" s="151"/>
      <c r="Z201" s="151"/>
      <c r="AA201" s="160"/>
      <c r="AB201" s="161"/>
      <c r="AC201" s="161"/>
      <c r="AD201" s="161"/>
      <c r="AE201" s="162">
        <f t="shared" si="2"/>
        <v>0</v>
      </c>
      <c r="AF201" s="163">
        <f t="shared" si="3"/>
        <v>0</v>
      </c>
      <c r="AG201" s="164">
        <f>+'Valores Base'!$J$3*('T. Generadora'!E201)</f>
        <v>0.09</v>
      </c>
      <c r="AH201" s="165">
        <f t="shared" si="4"/>
        <v>240479.28</v>
      </c>
      <c r="AI201" s="166">
        <f>VLOOKUP($F201,'Valores Base'!$B$8:$S$23,4)</f>
        <v>42480</v>
      </c>
      <c r="AJ201" s="166">
        <f>AI201*(I201*'Valores Base'!$M$4)</f>
        <v>420552</v>
      </c>
      <c r="AK201" s="166">
        <f t="shared" si="5"/>
        <v>2251440</v>
      </c>
      <c r="AL201" s="166">
        <f>AI201*(K201*'Valores Base'!$N$4)</f>
        <v>0</v>
      </c>
      <c r="AM201" s="165">
        <f>J201*(AI201*'Valores Base'!$L$4)</f>
        <v>0</v>
      </c>
      <c r="AN201" s="167">
        <f>'Valores Base'!$O$4*'T. Generadora'!S201</f>
        <v>0</v>
      </c>
      <c r="AO201" s="168">
        <f t="shared" si="6"/>
        <v>2920000</v>
      </c>
      <c r="AP201" s="169">
        <f t="shared" si="7"/>
        <v>45625</v>
      </c>
      <c r="AQ201" s="170">
        <v>0.1</v>
      </c>
      <c r="AR201" s="171">
        <f t="shared" si="8"/>
        <v>0.10273972602739723</v>
      </c>
      <c r="AS201" s="172">
        <f t="shared" si="9"/>
        <v>292000</v>
      </c>
      <c r="AT201" s="173">
        <f t="shared" si="10"/>
        <v>3220000</v>
      </c>
      <c r="AU201" s="174">
        <f t="shared" si="11"/>
        <v>50312.5</v>
      </c>
      <c r="AV201" s="152" t="str">
        <f>+'Control Ventas'!D270</f>
        <v>X Vender</v>
      </c>
      <c r="AW201" s="175"/>
    </row>
    <row r="202" spans="1:49" ht="14.25" customHeight="1" x14ac:dyDescent="0.35">
      <c r="A202" s="148">
        <v>200</v>
      </c>
      <c r="B202" s="149">
        <v>904</v>
      </c>
      <c r="C202" s="150">
        <v>2</v>
      </c>
      <c r="D202" s="151" t="s">
        <v>120</v>
      </c>
      <c r="E202" s="152">
        <v>9</v>
      </c>
      <c r="F202" s="151">
        <v>21</v>
      </c>
      <c r="G202" s="153" t="str">
        <f>VLOOKUP($F202,'Valores Base'!$B$8:$S$23,2)</f>
        <v>4 P</v>
      </c>
      <c r="H202" s="153">
        <f>VLOOKUP($F202,'Valores Base'!$B$8:$S$23,5)</f>
        <v>61</v>
      </c>
      <c r="I202" s="155">
        <f>VLOOKUP($F202,'Valores Base'!$B$8:$S$23,6)</f>
        <v>3</v>
      </c>
      <c r="J202" s="155">
        <f>VLOOKUP($F202,'Valores Base'!$B$8:$S$23,8)</f>
        <v>0</v>
      </c>
      <c r="K202" s="155">
        <f>VLOOKUP($F202,'Valores Base'!$B$8:$S$23,7)</f>
        <v>0</v>
      </c>
      <c r="L202" s="156">
        <f t="shared" si="0"/>
        <v>64</v>
      </c>
      <c r="M202" s="157">
        <f>VLOOKUP($F202,'Valores Base'!$B$8:$S$23,10)</f>
        <v>2</v>
      </c>
      <c r="N202" s="158">
        <f>VLOOKUP($F202,'Valores Base'!$B$8:$S$23,11)</f>
        <v>2</v>
      </c>
      <c r="O202" s="158">
        <f>VLOOKUP($F202,'Valores Base'!$B$8:$S$23,12)</f>
        <v>0</v>
      </c>
      <c r="P202" s="158">
        <f>VLOOKUP($F202,'Valores Base'!$B$8:$S$23,13)</f>
        <v>0</v>
      </c>
      <c r="Q202" s="157"/>
      <c r="R202" s="157">
        <f>VLOOKUP($F202,'Valores Base'!$B$8:$S$23,15)</f>
        <v>1</v>
      </c>
      <c r="S202" s="157">
        <f>VLOOKUP($F202,'Valores Base'!$B$8:$S$23,16)</f>
        <v>0</v>
      </c>
      <c r="T202" s="157">
        <f t="shared" si="19"/>
        <v>1</v>
      </c>
      <c r="U202" s="159"/>
      <c r="V202" s="152"/>
      <c r="W202" s="151"/>
      <c r="X202" s="151"/>
      <c r="Y202" s="151"/>
      <c r="Z202" s="151"/>
      <c r="AA202" s="160"/>
      <c r="AB202" s="161"/>
      <c r="AC202" s="161"/>
      <c r="AD202" s="161"/>
      <c r="AE202" s="162">
        <f t="shared" si="2"/>
        <v>0</v>
      </c>
      <c r="AF202" s="163">
        <f t="shared" si="3"/>
        <v>0</v>
      </c>
      <c r="AG202" s="164">
        <f>+'Valores Base'!$J$3*('T. Generadora'!E202)</f>
        <v>0.09</v>
      </c>
      <c r="AH202" s="165">
        <f t="shared" si="4"/>
        <v>243537.84</v>
      </c>
      <c r="AI202" s="166">
        <f>VLOOKUP($F202,'Valores Base'!$B$8:$S$23,4)</f>
        <v>42480</v>
      </c>
      <c r="AJ202" s="166">
        <f>AI202*(I202*'Valores Base'!$M$4)</f>
        <v>114696.00000000001</v>
      </c>
      <c r="AK202" s="166">
        <f t="shared" si="5"/>
        <v>2591280</v>
      </c>
      <c r="AL202" s="166">
        <f>AI202*(K202*'Valores Base'!$N$4)</f>
        <v>0</v>
      </c>
      <c r="AM202" s="165">
        <f>J202*(AI202*'Valores Base'!$L$4)</f>
        <v>0</v>
      </c>
      <c r="AN202" s="167">
        <f>'Valores Base'!$O$4*'T. Generadora'!S202</f>
        <v>0</v>
      </c>
      <c r="AO202" s="168">
        <f t="shared" si="6"/>
        <v>2950000</v>
      </c>
      <c r="AP202" s="169">
        <f t="shared" si="7"/>
        <v>46093.75</v>
      </c>
      <c r="AQ202" s="170">
        <v>0.1</v>
      </c>
      <c r="AR202" s="171">
        <f t="shared" si="8"/>
        <v>0.10169491525423724</v>
      </c>
      <c r="AS202" s="172">
        <f t="shared" si="9"/>
        <v>295000</v>
      </c>
      <c r="AT202" s="173">
        <f t="shared" si="10"/>
        <v>3250000</v>
      </c>
      <c r="AU202" s="174">
        <f t="shared" si="11"/>
        <v>50781.25</v>
      </c>
      <c r="AV202" s="152" t="str">
        <f>+'Control Ventas'!D271</f>
        <v>X Vender</v>
      </c>
      <c r="AW202" s="175"/>
    </row>
    <row r="203" spans="1:49" ht="14.25" customHeight="1" x14ac:dyDescent="0.35">
      <c r="A203" s="148">
        <v>201</v>
      </c>
      <c r="B203" s="149">
        <v>1001</v>
      </c>
      <c r="C203" s="150">
        <v>2</v>
      </c>
      <c r="D203" s="151" t="s">
        <v>120</v>
      </c>
      <c r="E203" s="152">
        <v>10</v>
      </c>
      <c r="F203" s="151">
        <v>18</v>
      </c>
      <c r="G203" s="153" t="str">
        <f>VLOOKUP($F203,'Valores Base'!$B$8:$S$23,2)</f>
        <v>1 P</v>
      </c>
      <c r="H203" s="153">
        <f>VLOOKUP($F203,'Valores Base'!$B$8:$S$23,5)</f>
        <v>71</v>
      </c>
      <c r="I203" s="155">
        <f>VLOOKUP($F203,'Valores Base'!$B$8:$S$23,6)</f>
        <v>18</v>
      </c>
      <c r="J203" s="155">
        <f>VLOOKUP($F203,'Valores Base'!$B$8:$S$23,8)</f>
        <v>0</v>
      </c>
      <c r="K203" s="155">
        <f>VLOOKUP($F203,'Valores Base'!$B$8:$S$23,7)</f>
        <v>0</v>
      </c>
      <c r="L203" s="156">
        <f t="shared" si="0"/>
        <v>89</v>
      </c>
      <c r="M203" s="157">
        <f>VLOOKUP($F203,'Valores Base'!$B$8:$S$23,10)</f>
        <v>2</v>
      </c>
      <c r="N203" s="158">
        <f>VLOOKUP($F203,'Valores Base'!$B$8:$S$23,11)</f>
        <v>2</v>
      </c>
      <c r="O203" s="158">
        <f>VLOOKUP($F203,'Valores Base'!$B$8:$S$23,12)</f>
        <v>0</v>
      </c>
      <c r="P203" s="158">
        <f>VLOOKUP($F203,'Valores Base'!$B$8:$S$23,13)</f>
        <v>0</v>
      </c>
      <c r="Q203" s="157"/>
      <c r="R203" s="157">
        <f>VLOOKUP($F203,'Valores Base'!$B$8:$S$23,15)</f>
        <v>2</v>
      </c>
      <c r="S203" s="157">
        <f>VLOOKUP($F203,'Valores Base'!$B$8:$S$23,16)</f>
        <v>0</v>
      </c>
      <c r="T203" s="157">
        <f t="shared" si="19"/>
        <v>2</v>
      </c>
      <c r="U203" s="159"/>
      <c r="V203" s="152"/>
      <c r="W203" s="151"/>
      <c r="X203" s="151"/>
      <c r="Y203" s="151"/>
      <c r="Z203" s="151"/>
      <c r="AA203" s="160"/>
      <c r="AB203" s="161"/>
      <c r="AC203" s="161"/>
      <c r="AD203" s="161"/>
      <c r="AE203" s="162">
        <f t="shared" si="2"/>
        <v>0</v>
      </c>
      <c r="AF203" s="163">
        <f t="shared" si="3"/>
        <v>0</v>
      </c>
      <c r="AG203" s="164">
        <f>+'Valores Base'!$J$3*('T. Generadora'!E203)</f>
        <v>0.1</v>
      </c>
      <c r="AH203" s="165">
        <f t="shared" si="4"/>
        <v>347274</v>
      </c>
      <c r="AI203" s="166">
        <f>VLOOKUP($F203,'Valores Base'!$B$8:$S$23,4)</f>
        <v>39825</v>
      </c>
      <c r="AJ203" s="166">
        <f>AI203*(I203*'Valores Base'!$M$4)</f>
        <v>645165</v>
      </c>
      <c r="AK203" s="166">
        <f t="shared" si="5"/>
        <v>2827575</v>
      </c>
      <c r="AL203" s="166">
        <f>AI203*(K203*'Valores Base'!$N$4)</f>
        <v>0</v>
      </c>
      <c r="AM203" s="165">
        <f>J203*(AI203*'Valores Base'!$L$4)</f>
        <v>0</v>
      </c>
      <c r="AN203" s="167">
        <f>'Valores Base'!$O$4*'T. Generadora'!S203</f>
        <v>0</v>
      </c>
      <c r="AO203" s="168">
        <f t="shared" si="6"/>
        <v>3830000</v>
      </c>
      <c r="AP203" s="169">
        <f t="shared" si="7"/>
        <v>43033.707865168537</v>
      </c>
      <c r="AQ203" s="170">
        <v>0.1</v>
      </c>
      <c r="AR203" s="171">
        <f t="shared" si="8"/>
        <v>0.10182767624020883</v>
      </c>
      <c r="AS203" s="172">
        <f t="shared" si="9"/>
        <v>383000</v>
      </c>
      <c r="AT203" s="173">
        <f t="shared" si="10"/>
        <v>4220000</v>
      </c>
      <c r="AU203" s="174">
        <f t="shared" si="11"/>
        <v>47415.730337078654</v>
      </c>
      <c r="AV203" s="152" t="str">
        <f>+'Control Ventas'!D272</f>
        <v>X Vender</v>
      </c>
      <c r="AW203" s="175"/>
    </row>
    <row r="204" spans="1:49" ht="14.25" customHeight="1" x14ac:dyDescent="0.35">
      <c r="A204" s="148">
        <v>202</v>
      </c>
      <c r="B204" s="149">
        <v>1002</v>
      </c>
      <c r="C204" s="150">
        <v>2</v>
      </c>
      <c r="D204" s="151" t="s">
        <v>120</v>
      </c>
      <c r="E204" s="152">
        <v>10</v>
      </c>
      <c r="F204" s="151">
        <v>19</v>
      </c>
      <c r="G204" s="153" t="str">
        <f>VLOOKUP($F204,'Valores Base'!$B$8:$S$23,2)</f>
        <v>2 P</v>
      </c>
      <c r="H204" s="153">
        <f>VLOOKUP($F204,'Valores Base'!$B$8:$S$23,5)</f>
        <v>53</v>
      </c>
      <c r="I204" s="155">
        <f>VLOOKUP($F204,'Valores Base'!$B$8:$S$23,6)</f>
        <v>6</v>
      </c>
      <c r="J204" s="155">
        <f>VLOOKUP($F204,'Valores Base'!$B$8:$S$23,8)</f>
        <v>0</v>
      </c>
      <c r="K204" s="155">
        <f>VLOOKUP($F204,'Valores Base'!$B$8:$S$23,7)</f>
        <v>0</v>
      </c>
      <c r="L204" s="156">
        <f t="shared" si="0"/>
        <v>59</v>
      </c>
      <c r="M204" s="157">
        <f>VLOOKUP($F204,'Valores Base'!$B$8:$S$23,10)</f>
        <v>1</v>
      </c>
      <c r="N204" s="158">
        <f>VLOOKUP($F204,'Valores Base'!$B$8:$S$23,11)</f>
        <v>1</v>
      </c>
      <c r="O204" s="158">
        <f>VLOOKUP($F204,'Valores Base'!$B$8:$S$23,12)</f>
        <v>0</v>
      </c>
      <c r="P204" s="158">
        <f>VLOOKUP($F204,'Valores Base'!$B$8:$S$23,13)</f>
        <v>0</v>
      </c>
      <c r="Q204" s="157"/>
      <c r="R204" s="157">
        <f>VLOOKUP($F204,'Valores Base'!$B$8:$S$23,15)</f>
        <v>1</v>
      </c>
      <c r="S204" s="157">
        <f>VLOOKUP($F204,'Valores Base'!$B$8:$S$23,16)</f>
        <v>0</v>
      </c>
      <c r="T204" s="157">
        <f t="shared" si="19"/>
        <v>1</v>
      </c>
      <c r="U204" s="159"/>
      <c r="V204" s="152"/>
      <c r="W204" s="151"/>
      <c r="X204" s="151"/>
      <c r="Y204" s="151"/>
      <c r="Z204" s="151"/>
      <c r="AA204" s="160"/>
      <c r="AB204" s="161"/>
      <c r="AC204" s="161"/>
      <c r="AD204" s="161"/>
      <c r="AE204" s="162">
        <f t="shared" si="2"/>
        <v>0</v>
      </c>
      <c r="AF204" s="163">
        <f t="shared" si="3"/>
        <v>0</v>
      </c>
      <c r="AG204" s="164">
        <f>+'Valores Base'!$J$3*('T. Generadora'!E204)</f>
        <v>0.1</v>
      </c>
      <c r="AH204" s="165">
        <f t="shared" si="4"/>
        <v>255835.80000000002</v>
      </c>
      <c r="AI204" s="166">
        <f>VLOOKUP($F204,'Valores Base'!$B$8:$S$23,4)</f>
        <v>43807.5</v>
      </c>
      <c r="AJ204" s="166">
        <f>AI204*(I204*'Valores Base'!$M$4)</f>
        <v>236560.50000000003</v>
      </c>
      <c r="AK204" s="166">
        <f t="shared" si="5"/>
        <v>2321797.5</v>
      </c>
      <c r="AL204" s="166">
        <f>AI204*(K204*'Valores Base'!$N$4)</f>
        <v>0</v>
      </c>
      <c r="AM204" s="165">
        <f>J204*(AI204*'Valores Base'!$L$4)</f>
        <v>0</v>
      </c>
      <c r="AN204" s="167">
        <f>'Valores Base'!$O$4*'T. Generadora'!S204</f>
        <v>0</v>
      </c>
      <c r="AO204" s="168">
        <f t="shared" si="6"/>
        <v>2820000</v>
      </c>
      <c r="AP204" s="169">
        <f t="shared" si="7"/>
        <v>47796.610169491527</v>
      </c>
      <c r="AQ204" s="170">
        <v>0.1</v>
      </c>
      <c r="AR204" s="171">
        <f t="shared" si="8"/>
        <v>0.10283687943262421</v>
      </c>
      <c r="AS204" s="172">
        <f t="shared" si="9"/>
        <v>282000</v>
      </c>
      <c r="AT204" s="173">
        <f t="shared" si="10"/>
        <v>3110000</v>
      </c>
      <c r="AU204" s="174">
        <f t="shared" si="11"/>
        <v>52711.864406779663</v>
      </c>
      <c r="AV204" s="152" t="str">
        <f>+'Control Ventas'!D273</f>
        <v>X Vender</v>
      </c>
      <c r="AW204" s="175"/>
    </row>
    <row r="205" spans="1:49" ht="14.25" customHeight="1" x14ac:dyDescent="0.35">
      <c r="A205" s="148">
        <v>203</v>
      </c>
      <c r="B205" s="149">
        <v>1003</v>
      </c>
      <c r="C205" s="150">
        <v>2</v>
      </c>
      <c r="D205" s="151" t="s">
        <v>120</v>
      </c>
      <c r="E205" s="152">
        <v>10</v>
      </c>
      <c r="F205" s="151">
        <v>20</v>
      </c>
      <c r="G205" s="153" t="str">
        <f>VLOOKUP($F205,'Valores Base'!$B$8:$S$23,2)</f>
        <v>3 P</v>
      </c>
      <c r="H205" s="153">
        <f>VLOOKUP($F205,'Valores Base'!$B$8:$S$23,5)</f>
        <v>53</v>
      </c>
      <c r="I205" s="155">
        <f>VLOOKUP($F205,'Valores Base'!$B$8:$S$23,6)</f>
        <v>11</v>
      </c>
      <c r="J205" s="155">
        <f>VLOOKUP($F205,'Valores Base'!$B$8:$S$23,8)</f>
        <v>0</v>
      </c>
      <c r="K205" s="155">
        <f>VLOOKUP($F205,'Valores Base'!$B$8:$S$23,7)</f>
        <v>0</v>
      </c>
      <c r="L205" s="156">
        <f t="shared" si="0"/>
        <v>64</v>
      </c>
      <c r="M205" s="157">
        <f>VLOOKUP($F205,'Valores Base'!$B$8:$S$23,10)</f>
        <v>2</v>
      </c>
      <c r="N205" s="158">
        <f>VLOOKUP($F205,'Valores Base'!$B$8:$S$23,11)</f>
        <v>2</v>
      </c>
      <c r="O205" s="158">
        <f>VLOOKUP($F205,'Valores Base'!$B$8:$S$23,12)</f>
        <v>0</v>
      </c>
      <c r="P205" s="158">
        <f>VLOOKUP($F205,'Valores Base'!$B$8:$S$23,13)</f>
        <v>0</v>
      </c>
      <c r="Q205" s="157"/>
      <c r="R205" s="157">
        <f>VLOOKUP($F205,'Valores Base'!$B$8:$S$23,15)</f>
        <v>1</v>
      </c>
      <c r="S205" s="157">
        <f>VLOOKUP($F205,'Valores Base'!$B$8:$S$23,16)</f>
        <v>0</v>
      </c>
      <c r="T205" s="157">
        <f t="shared" si="19"/>
        <v>1</v>
      </c>
      <c r="U205" s="159"/>
      <c r="V205" s="152"/>
      <c r="W205" s="151"/>
      <c r="X205" s="151"/>
      <c r="Y205" s="151"/>
      <c r="Z205" s="151"/>
      <c r="AA205" s="160"/>
      <c r="AB205" s="161"/>
      <c r="AC205" s="161"/>
      <c r="AD205" s="161"/>
      <c r="AE205" s="162">
        <f t="shared" si="2"/>
        <v>0</v>
      </c>
      <c r="AF205" s="163">
        <f t="shared" si="3"/>
        <v>0</v>
      </c>
      <c r="AG205" s="164">
        <f>+'Valores Base'!$J$3*('T. Generadora'!E205)</f>
        <v>0.1</v>
      </c>
      <c r="AH205" s="165">
        <f t="shared" si="4"/>
        <v>267199.2</v>
      </c>
      <c r="AI205" s="166">
        <f>VLOOKUP($F205,'Valores Base'!$B$8:$S$23,4)</f>
        <v>42480</v>
      </c>
      <c r="AJ205" s="166">
        <f>AI205*(I205*'Valores Base'!$M$4)</f>
        <v>420552</v>
      </c>
      <c r="AK205" s="166">
        <f t="shared" si="5"/>
        <v>2251440</v>
      </c>
      <c r="AL205" s="166">
        <f>AI205*(K205*'Valores Base'!$N$4)</f>
        <v>0</v>
      </c>
      <c r="AM205" s="165">
        <f>J205*(AI205*'Valores Base'!$L$4)</f>
        <v>0</v>
      </c>
      <c r="AN205" s="167">
        <f>'Valores Base'!$O$4*'T. Generadora'!S205</f>
        <v>0</v>
      </c>
      <c r="AO205" s="168">
        <f t="shared" si="6"/>
        <v>2940000</v>
      </c>
      <c r="AP205" s="169">
        <f t="shared" si="7"/>
        <v>45937.5</v>
      </c>
      <c r="AQ205" s="170">
        <v>0.1</v>
      </c>
      <c r="AR205" s="171">
        <f t="shared" si="8"/>
        <v>0.1020408163265305</v>
      </c>
      <c r="AS205" s="172">
        <f t="shared" si="9"/>
        <v>294000</v>
      </c>
      <c r="AT205" s="173">
        <f t="shared" si="10"/>
        <v>3240000</v>
      </c>
      <c r="AU205" s="174">
        <f t="shared" si="11"/>
        <v>50625</v>
      </c>
      <c r="AV205" s="152" t="str">
        <f>+'Control Ventas'!D274</f>
        <v>X Vender</v>
      </c>
      <c r="AW205" s="175"/>
    </row>
    <row r="206" spans="1:49" ht="14.25" customHeight="1" x14ac:dyDescent="0.35">
      <c r="A206" s="148">
        <v>204</v>
      </c>
      <c r="B206" s="149">
        <v>1004</v>
      </c>
      <c r="C206" s="150">
        <v>2</v>
      </c>
      <c r="D206" s="151" t="s">
        <v>120</v>
      </c>
      <c r="E206" s="152">
        <v>10</v>
      </c>
      <c r="F206" s="151">
        <v>21</v>
      </c>
      <c r="G206" s="153" t="str">
        <f>VLOOKUP($F206,'Valores Base'!$B$8:$S$23,2)</f>
        <v>4 P</v>
      </c>
      <c r="H206" s="153">
        <f>VLOOKUP($F206,'Valores Base'!$B$8:$S$23,5)</f>
        <v>61</v>
      </c>
      <c r="I206" s="155">
        <f>VLOOKUP($F206,'Valores Base'!$B$8:$S$23,6)</f>
        <v>3</v>
      </c>
      <c r="J206" s="155">
        <f>VLOOKUP($F206,'Valores Base'!$B$8:$S$23,8)</f>
        <v>0</v>
      </c>
      <c r="K206" s="155">
        <f>VLOOKUP($F206,'Valores Base'!$B$8:$S$23,7)</f>
        <v>0</v>
      </c>
      <c r="L206" s="156">
        <f t="shared" si="0"/>
        <v>64</v>
      </c>
      <c r="M206" s="157">
        <f>VLOOKUP($F206,'Valores Base'!$B$8:$S$23,10)</f>
        <v>2</v>
      </c>
      <c r="N206" s="158">
        <f>VLOOKUP($F206,'Valores Base'!$B$8:$S$23,11)</f>
        <v>2</v>
      </c>
      <c r="O206" s="158">
        <f>VLOOKUP($F206,'Valores Base'!$B$8:$S$23,12)</f>
        <v>0</v>
      </c>
      <c r="P206" s="158">
        <f>VLOOKUP($F206,'Valores Base'!$B$8:$S$23,13)</f>
        <v>0</v>
      </c>
      <c r="Q206" s="157"/>
      <c r="R206" s="157">
        <f>VLOOKUP($F206,'Valores Base'!$B$8:$S$23,15)</f>
        <v>1</v>
      </c>
      <c r="S206" s="157">
        <f>VLOOKUP($F206,'Valores Base'!$B$8:$S$23,16)</f>
        <v>0</v>
      </c>
      <c r="T206" s="157">
        <f t="shared" si="19"/>
        <v>1</v>
      </c>
      <c r="U206" s="159"/>
      <c r="V206" s="152"/>
      <c r="W206" s="151"/>
      <c r="X206" s="151"/>
      <c r="Y206" s="151"/>
      <c r="Z206" s="151"/>
      <c r="AA206" s="160"/>
      <c r="AB206" s="161"/>
      <c r="AC206" s="161"/>
      <c r="AD206" s="161"/>
      <c r="AE206" s="162">
        <f t="shared" si="2"/>
        <v>0</v>
      </c>
      <c r="AF206" s="163">
        <f t="shared" si="3"/>
        <v>0</v>
      </c>
      <c r="AG206" s="164">
        <f>+'Valores Base'!$J$3*('T. Generadora'!E206)</f>
        <v>0.1</v>
      </c>
      <c r="AH206" s="165">
        <f t="shared" si="4"/>
        <v>270597.60000000003</v>
      </c>
      <c r="AI206" s="166">
        <f>VLOOKUP($F206,'Valores Base'!$B$8:$S$23,4)</f>
        <v>42480</v>
      </c>
      <c r="AJ206" s="166">
        <f>AI206*(I206*'Valores Base'!$M$4)</f>
        <v>114696.00000000001</v>
      </c>
      <c r="AK206" s="166">
        <f t="shared" si="5"/>
        <v>2591280</v>
      </c>
      <c r="AL206" s="166">
        <f>AI206*(K206*'Valores Base'!$N$4)</f>
        <v>0</v>
      </c>
      <c r="AM206" s="165">
        <f>J206*(AI206*'Valores Base'!$L$4)</f>
        <v>0</v>
      </c>
      <c r="AN206" s="167">
        <f>'Valores Base'!$O$4*'T. Generadora'!S206</f>
        <v>0</v>
      </c>
      <c r="AO206" s="168">
        <f t="shared" si="6"/>
        <v>2980000</v>
      </c>
      <c r="AP206" s="169">
        <f t="shared" si="7"/>
        <v>46562.5</v>
      </c>
      <c r="AQ206" s="170">
        <v>0.1</v>
      </c>
      <c r="AR206" s="171">
        <f t="shared" si="8"/>
        <v>0.10067114093959728</v>
      </c>
      <c r="AS206" s="172">
        <f t="shared" si="9"/>
        <v>298000</v>
      </c>
      <c r="AT206" s="173">
        <f t="shared" si="10"/>
        <v>3280000</v>
      </c>
      <c r="AU206" s="174">
        <f t="shared" si="11"/>
        <v>51250</v>
      </c>
      <c r="AV206" s="152" t="str">
        <f>+'Control Ventas'!D275</f>
        <v>X Vender</v>
      </c>
      <c r="AW206" s="175"/>
    </row>
    <row r="207" spans="1:49" ht="14.25" customHeight="1" x14ac:dyDescent="0.35">
      <c r="A207" s="148">
        <v>205</v>
      </c>
      <c r="B207" s="149">
        <v>1101</v>
      </c>
      <c r="C207" s="150">
        <v>2</v>
      </c>
      <c r="D207" s="151" t="s">
        <v>120</v>
      </c>
      <c r="E207" s="152">
        <v>11</v>
      </c>
      <c r="F207" s="151">
        <v>18</v>
      </c>
      <c r="G207" s="153" t="str">
        <f>VLOOKUP($F207,'Valores Base'!$B$8:$S$23,2)</f>
        <v>1 P</v>
      </c>
      <c r="H207" s="153">
        <f>VLOOKUP($F207,'Valores Base'!$B$8:$S$23,5)</f>
        <v>71</v>
      </c>
      <c r="I207" s="179"/>
      <c r="J207" s="155">
        <f>VLOOKUP($F207,'Valores Base'!$B$8:$S$23,8)</f>
        <v>0</v>
      </c>
      <c r="K207" s="155">
        <f>VLOOKUP($F207,'Valores Base'!$B$8:$S$23,7)</f>
        <v>0</v>
      </c>
      <c r="L207" s="156">
        <f t="shared" si="0"/>
        <v>71</v>
      </c>
      <c r="M207" s="157">
        <f>VLOOKUP($F207,'Valores Base'!$B$8:$S$23,10)</f>
        <v>2</v>
      </c>
      <c r="N207" s="158">
        <f>VLOOKUP($F207,'Valores Base'!$B$8:$S$23,11)</f>
        <v>2</v>
      </c>
      <c r="O207" s="158">
        <f>VLOOKUP($F207,'Valores Base'!$B$8:$S$23,12)</f>
        <v>0</v>
      </c>
      <c r="P207" s="158">
        <f>VLOOKUP($F207,'Valores Base'!$B$8:$S$23,13)</f>
        <v>0</v>
      </c>
      <c r="Q207" s="157"/>
      <c r="R207" s="157">
        <f>VLOOKUP($F207,'Valores Base'!$B$8:$S$23,15)</f>
        <v>2</v>
      </c>
      <c r="S207" s="157">
        <f>VLOOKUP($F207,'Valores Base'!$B$8:$S$23,16)</f>
        <v>0</v>
      </c>
      <c r="T207" s="157">
        <f t="shared" si="19"/>
        <v>2</v>
      </c>
      <c r="U207" s="159"/>
      <c r="V207" s="152"/>
      <c r="W207" s="151"/>
      <c r="X207" s="151"/>
      <c r="Y207" s="151"/>
      <c r="Z207" s="151"/>
      <c r="AA207" s="160"/>
      <c r="AB207" s="161"/>
      <c r="AC207" s="161"/>
      <c r="AD207" s="161"/>
      <c r="AE207" s="162">
        <f t="shared" si="2"/>
        <v>0</v>
      </c>
      <c r="AF207" s="163">
        <f t="shared" si="3"/>
        <v>0</v>
      </c>
      <c r="AG207" s="164">
        <f>+'Valores Base'!$J$3*('T. Generadora'!E207)</f>
        <v>0.11</v>
      </c>
      <c r="AH207" s="165">
        <f t="shared" si="4"/>
        <v>311033.25</v>
      </c>
      <c r="AI207" s="166">
        <f>VLOOKUP($F207,'Valores Base'!$B$8:$S$23,4)</f>
        <v>39825</v>
      </c>
      <c r="AJ207" s="166">
        <f>AI207*(I207*'Valores Base'!$M$4)</f>
        <v>0</v>
      </c>
      <c r="AK207" s="166">
        <f t="shared" si="5"/>
        <v>2827575</v>
      </c>
      <c r="AL207" s="166">
        <f>AI207*(K207*'Valores Base'!$N$4)</f>
        <v>0</v>
      </c>
      <c r="AM207" s="165">
        <f>J207*(AI207*'Valores Base'!$L$4)</f>
        <v>0</v>
      </c>
      <c r="AN207" s="167">
        <f>'Valores Base'!$O$4*'T. Generadora'!S207</f>
        <v>0</v>
      </c>
      <c r="AO207" s="168">
        <f t="shared" si="6"/>
        <v>3140000</v>
      </c>
      <c r="AP207" s="169">
        <f t="shared" si="7"/>
        <v>44225.352112676053</v>
      </c>
      <c r="AQ207" s="170">
        <v>0.1</v>
      </c>
      <c r="AR207" s="171">
        <f t="shared" si="8"/>
        <v>0.10191082802547768</v>
      </c>
      <c r="AS207" s="172">
        <f t="shared" si="9"/>
        <v>314000</v>
      </c>
      <c r="AT207" s="173">
        <f t="shared" si="10"/>
        <v>3460000</v>
      </c>
      <c r="AU207" s="174">
        <f t="shared" si="11"/>
        <v>48732.394366197186</v>
      </c>
      <c r="AV207" s="152" t="str">
        <f>+'Control Ventas'!D276</f>
        <v>X Vender</v>
      </c>
      <c r="AW207" s="175"/>
    </row>
    <row r="208" spans="1:49" ht="14.25" customHeight="1" x14ac:dyDescent="0.35">
      <c r="A208" s="148">
        <v>206</v>
      </c>
      <c r="B208" s="149">
        <v>1102</v>
      </c>
      <c r="C208" s="150">
        <v>2</v>
      </c>
      <c r="D208" s="151" t="s">
        <v>120</v>
      </c>
      <c r="E208" s="152">
        <v>11</v>
      </c>
      <c r="F208" s="151">
        <v>19</v>
      </c>
      <c r="G208" s="153" t="str">
        <f>VLOOKUP($F208,'Valores Base'!$B$8:$S$23,2)</f>
        <v>2 P</v>
      </c>
      <c r="H208" s="153">
        <f>VLOOKUP($F208,'Valores Base'!$B$8:$S$23,5)</f>
        <v>53</v>
      </c>
      <c r="I208" s="155">
        <f>VLOOKUP($F208,'Valores Base'!$B$8:$S$23,6)</f>
        <v>6</v>
      </c>
      <c r="J208" s="155">
        <f>VLOOKUP($F208,'Valores Base'!$B$8:$S$23,8)</f>
        <v>0</v>
      </c>
      <c r="K208" s="155">
        <f>VLOOKUP($F208,'Valores Base'!$B$8:$S$23,7)</f>
        <v>0</v>
      </c>
      <c r="L208" s="156">
        <f t="shared" si="0"/>
        <v>59</v>
      </c>
      <c r="M208" s="157">
        <f>VLOOKUP($F208,'Valores Base'!$B$8:$S$23,10)</f>
        <v>1</v>
      </c>
      <c r="N208" s="158">
        <f>VLOOKUP($F208,'Valores Base'!$B$8:$S$23,11)</f>
        <v>1</v>
      </c>
      <c r="O208" s="158">
        <f>VLOOKUP($F208,'Valores Base'!$B$8:$S$23,12)</f>
        <v>0</v>
      </c>
      <c r="P208" s="158">
        <f>VLOOKUP($F208,'Valores Base'!$B$8:$S$23,13)</f>
        <v>0</v>
      </c>
      <c r="Q208" s="157"/>
      <c r="R208" s="157">
        <f>VLOOKUP($F208,'Valores Base'!$B$8:$S$23,15)</f>
        <v>1</v>
      </c>
      <c r="S208" s="157">
        <f>VLOOKUP($F208,'Valores Base'!$B$8:$S$23,16)</f>
        <v>0</v>
      </c>
      <c r="T208" s="157">
        <f t="shared" si="19"/>
        <v>1</v>
      </c>
      <c r="U208" s="159"/>
      <c r="V208" s="152"/>
      <c r="W208" s="151"/>
      <c r="X208" s="151"/>
      <c r="Y208" s="151"/>
      <c r="Z208" s="151"/>
      <c r="AA208" s="160"/>
      <c r="AB208" s="161"/>
      <c r="AC208" s="161"/>
      <c r="AD208" s="161"/>
      <c r="AE208" s="162">
        <f t="shared" si="2"/>
        <v>0</v>
      </c>
      <c r="AF208" s="163">
        <f t="shared" si="3"/>
        <v>0</v>
      </c>
      <c r="AG208" s="164">
        <f>+'Valores Base'!$J$3*('T. Generadora'!E208)</f>
        <v>0.11</v>
      </c>
      <c r="AH208" s="165">
        <f t="shared" si="4"/>
        <v>281419.38</v>
      </c>
      <c r="AI208" s="166">
        <f>VLOOKUP($F208,'Valores Base'!$B$8:$S$23,4)</f>
        <v>43807.5</v>
      </c>
      <c r="AJ208" s="166">
        <f>AI208*(I208*'Valores Base'!$M$4)</f>
        <v>236560.50000000003</v>
      </c>
      <c r="AK208" s="166">
        <f t="shared" si="5"/>
        <v>2321797.5</v>
      </c>
      <c r="AL208" s="166">
        <f>AI208*(K208*'Valores Base'!$N$4)</f>
        <v>0</v>
      </c>
      <c r="AM208" s="165">
        <f>J208*(AI208*'Valores Base'!$L$4)</f>
        <v>0</v>
      </c>
      <c r="AN208" s="167">
        <f>'Valores Base'!$O$4*'T. Generadora'!S208</f>
        <v>0</v>
      </c>
      <c r="AO208" s="168">
        <f t="shared" si="6"/>
        <v>2840000</v>
      </c>
      <c r="AP208" s="169">
        <f t="shared" si="7"/>
        <v>48135.593220338982</v>
      </c>
      <c r="AQ208" s="170">
        <v>0.1</v>
      </c>
      <c r="AR208" s="171">
        <f t="shared" si="8"/>
        <v>0.102112676056338</v>
      </c>
      <c r="AS208" s="172">
        <f t="shared" si="9"/>
        <v>284000</v>
      </c>
      <c r="AT208" s="173">
        <f t="shared" si="10"/>
        <v>3130000</v>
      </c>
      <c r="AU208" s="174">
        <f t="shared" si="11"/>
        <v>53050.847457627118</v>
      </c>
      <c r="AV208" s="152" t="str">
        <f>+'Control Ventas'!D277</f>
        <v>X Vender</v>
      </c>
      <c r="AW208" s="175"/>
    </row>
    <row r="209" spans="1:49" ht="14.25" customHeight="1" x14ac:dyDescent="0.35">
      <c r="A209" s="148">
        <v>207</v>
      </c>
      <c r="B209" s="149">
        <v>1103</v>
      </c>
      <c r="C209" s="150">
        <v>2</v>
      </c>
      <c r="D209" s="151" t="s">
        <v>120</v>
      </c>
      <c r="E209" s="152">
        <v>11</v>
      </c>
      <c r="F209" s="151">
        <v>20</v>
      </c>
      <c r="G209" s="153" t="str">
        <f>VLOOKUP($F209,'Valores Base'!$B$8:$S$23,2)</f>
        <v>3 P</v>
      </c>
      <c r="H209" s="153">
        <f>VLOOKUP($F209,'Valores Base'!$B$8:$S$23,5)</f>
        <v>53</v>
      </c>
      <c r="I209" s="155">
        <f>VLOOKUP($F209,'Valores Base'!$B$8:$S$23,6)</f>
        <v>11</v>
      </c>
      <c r="J209" s="155">
        <f>VLOOKUP($F209,'Valores Base'!$B$8:$S$23,8)</f>
        <v>0</v>
      </c>
      <c r="K209" s="155">
        <f>VLOOKUP($F209,'Valores Base'!$B$8:$S$23,7)</f>
        <v>0</v>
      </c>
      <c r="L209" s="156">
        <f t="shared" si="0"/>
        <v>64</v>
      </c>
      <c r="M209" s="157">
        <f>VLOOKUP($F209,'Valores Base'!$B$8:$S$23,10)</f>
        <v>2</v>
      </c>
      <c r="N209" s="158">
        <f>VLOOKUP($F209,'Valores Base'!$B$8:$S$23,11)</f>
        <v>2</v>
      </c>
      <c r="O209" s="158">
        <f>VLOOKUP($F209,'Valores Base'!$B$8:$S$23,12)</f>
        <v>0</v>
      </c>
      <c r="P209" s="158">
        <f>VLOOKUP($F209,'Valores Base'!$B$8:$S$23,13)</f>
        <v>0</v>
      </c>
      <c r="Q209" s="157"/>
      <c r="R209" s="157">
        <f>VLOOKUP($F209,'Valores Base'!$B$8:$S$23,15)</f>
        <v>1</v>
      </c>
      <c r="S209" s="157">
        <f>VLOOKUP($F209,'Valores Base'!$B$8:$S$23,16)</f>
        <v>0</v>
      </c>
      <c r="T209" s="157">
        <f t="shared" si="19"/>
        <v>1</v>
      </c>
      <c r="U209" s="159"/>
      <c r="V209" s="152"/>
      <c r="W209" s="151"/>
      <c r="X209" s="151"/>
      <c r="Y209" s="151"/>
      <c r="Z209" s="151"/>
      <c r="AA209" s="160"/>
      <c r="AB209" s="161"/>
      <c r="AC209" s="161"/>
      <c r="AD209" s="161"/>
      <c r="AE209" s="162">
        <f t="shared" si="2"/>
        <v>0</v>
      </c>
      <c r="AF209" s="163">
        <f t="shared" si="3"/>
        <v>0</v>
      </c>
      <c r="AG209" s="164">
        <f>+'Valores Base'!$J$3*('T. Generadora'!E209)</f>
        <v>0.11</v>
      </c>
      <c r="AH209" s="165">
        <f t="shared" si="4"/>
        <v>293919.12</v>
      </c>
      <c r="AI209" s="166">
        <f>VLOOKUP($F209,'Valores Base'!$B$8:$S$23,4)</f>
        <v>42480</v>
      </c>
      <c r="AJ209" s="166">
        <f>AI209*(I209*'Valores Base'!$M$4)</f>
        <v>420552</v>
      </c>
      <c r="AK209" s="166">
        <f t="shared" si="5"/>
        <v>2251440</v>
      </c>
      <c r="AL209" s="166">
        <f>AI209*(K209*'Valores Base'!$N$4)</f>
        <v>0</v>
      </c>
      <c r="AM209" s="165">
        <f>J209*(AI209*'Valores Base'!$L$4)</f>
        <v>0</v>
      </c>
      <c r="AN209" s="167">
        <f>'Valores Base'!$O$4*'T. Generadora'!S209</f>
        <v>0</v>
      </c>
      <c r="AO209" s="168">
        <f t="shared" si="6"/>
        <v>2970000</v>
      </c>
      <c r="AP209" s="169">
        <f t="shared" si="7"/>
        <v>46406.25</v>
      </c>
      <c r="AQ209" s="170">
        <v>0.1</v>
      </c>
      <c r="AR209" s="171">
        <f t="shared" si="8"/>
        <v>0.10101010101010099</v>
      </c>
      <c r="AS209" s="172">
        <f t="shared" si="9"/>
        <v>297000</v>
      </c>
      <c r="AT209" s="173">
        <f t="shared" si="10"/>
        <v>3270000</v>
      </c>
      <c r="AU209" s="174">
        <f t="shared" si="11"/>
        <v>51093.75</v>
      </c>
      <c r="AV209" s="152" t="str">
        <f>+'Control Ventas'!D278</f>
        <v>X Vender</v>
      </c>
      <c r="AW209" s="175"/>
    </row>
    <row r="210" spans="1:49" ht="14.25" customHeight="1" x14ac:dyDescent="0.35">
      <c r="A210" s="148">
        <v>208</v>
      </c>
      <c r="B210" s="149">
        <v>1104</v>
      </c>
      <c r="C210" s="150">
        <v>2</v>
      </c>
      <c r="D210" s="151" t="s">
        <v>120</v>
      </c>
      <c r="E210" s="152">
        <v>11</v>
      </c>
      <c r="F210" s="151">
        <v>21</v>
      </c>
      <c r="G210" s="153" t="str">
        <f>VLOOKUP($F210,'Valores Base'!$B$8:$S$23,2)</f>
        <v>4 P</v>
      </c>
      <c r="H210" s="153">
        <f>VLOOKUP($F210,'Valores Base'!$B$8:$S$23,5)</f>
        <v>61</v>
      </c>
      <c r="I210" s="155">
        <f>VLOOKUP($F210,'Valores Base'!$B$8:$S$23,6)</f>
        <v>3</v>
      </c>
      <c r="J210" s="155">
        <f>VLOOKUP($F210,'Valores Base'!$B$8:$S$23,8)</f>
        <v>0</v>
      </c>
      <c r="K210" s="155">
        <f>VLOOKUP($F210,'Valores Base'!$B$8:$S$23,7)</f>
        <v>0</v>
      </c>
      <c r="L210" s="156">
        <f t="shared" si="0"/>
        <v>64</v>
      </c>
      <c r="M210" s="157">
        <f>VLOOKUP($F210,'Valores Base'!$B$8:$S$23,10)</f>
        <v>2</v>
      </c>
      <c r="N210" s="158">
        <f>VLOOKUP($F210,'Valores Base'!$B$8:$S$23,11)</f>
        <v>2</v>
      </c>
      <c r="O210" s="158">
        <f>VLOOKUP($F210,'Valores Base'!$B$8:$S$23,12)</f>
        <v>0</v>
      </c>
      <c r="P210" s="158">
        <f>VLOOKUP($F210,'Valores Base'!$B$8:$S$23,13)</f>
        <v>0</v>
      </c>
      <c r="Q210" s="157"/>
      <c r="R210" s="157">
        <f>VLOOKUP($F210,'Valores Base'!$B$8:$S$23,15)</f>
        <v>1</v>
      </c>
      <c r="S210" s="157">
        <f>VLOOKUP($F210,'Valores Base'!$B$8:$S$23,16)</f>
        <v>0</v>
      </c>
      <c r="T210" s="157">
        <f t="shared" si="19"/>
        <v>1</v>
      </c>
      <c r="U210" s="159"/>
      <c r="V210" s="152"/>
      <c r="W210" s="151"/>
      <c r="X210" s="151"/>
      <c r="Y210" s="151"/>
      <c r="Z210" s="151"/>
      <c r="AA210" s="160"/>
      <c r="AB210" s="161"/>
      <c r="AC210" s="161"/>
      <c r="AD210" s="161"/>
      <c r="AE210" s="162">
        <f t="shared" si="2"/>
        <v>0</v>
      </c>
      <c r="AF210" s="163">
        <f t="shared" si="3"/>
        <v>0</v>
      </c>
      <c r="AG210" s="164">
        <f>+'Valores Base'!$J$3*('T. Generadora'!E210)</f>
        <v>0.11</v>
      </c>
      <c r="AH210" s="165">
        <f t="shared" si="4"/>
        <v>297657.36</v>
      </c>
      <c r="AI210" s="166">
        <f>VLOOKUP($F210,'Valores Base'!$B$8:$S$23,4)</f>
        <v>42480</v>
      </c>
      <c r="AJ210" s="166">
        <f>AI210*(I210*'Valores Base'!$M$4)</f>
        <v>114696.00000000001</v>
      </c>
      <c r="AK210" s="166">
        <f t="shared" si="5"/>
        <v>2591280</v>
      </c>
      <c r="AL210" s="166">
        <f>AI210*(K210*'Valores Base'!$N$4)</f>
        <v>0</v>
      </c>
      <c r="AM210" s="165">
        <f>J210*(AI210*'Valores Base'!$L$4)</f>
        <v>0</v>
      </c>
      <c r="AN210" s="167">
        <f>'Valores Base'!$O$4*'T. Generadora'!S210</f>
        <v>0</v>
      </c>
      <c r="AO210" s="168">
        <f t="shared" si="6"/>
        <v>3010000</v>
      </c>
      <c r="AP210" s="169">
        <f t="shared" si="7"/>
        <v>47031.25</v>
      </c>
      <c r="AQ210" s="170">
        <v>0.1</v>
      </c>
      <c r="AR210" s="171">
        <f t="shared" si="8"/>
        <v>0.10299003322259126</v>
      </c>
      <c r="AS210" s="172">
        <f t="shared" si="9"/>
        <v>301000</v>
      </c>
      <c r="AT210" s="173">
        <f t="shared" si="10"/>
        <v>3320000</v>
      </c>
      <c r="AU210" s="174">
        <f t="shared" si="11"/>
        <v>51875</v>
      </c>
      <c r="AV210" s="152" t="str">
        <f>+'Control Ventas'!D279</f>
        <v>X Vender</v>
      </c>
      <c r="AW210" s="175"/>
    </row>
    <row r="211" spans="1:49" ht="14.25" customHeight="1" x14ac:dyDescent="0.35">
      <c r="A211" s="148">
        <v>209</v>
      </c>
      <c r="B211" s="149">
        <v>1201</v>
      </c>
      <c r="C211" s="150">
        <v>2</v>
      </c>
      <c r="D211" s="151" t="s">
        <v>120</v>
      </c>
      <c r="E211" s="152">
        <v>12</v>
      </c>
      <c r="F211" s="151">
        <v>18</v>
      </c>
      <c r="G211" s="153" t="str">
        <f>VLOOKUP($F211,'Valores Base'!$B$8:$S$23,2)</f>
        <v>1 P</v>
      </c>
      <c r="H211" s="153">
        <f>VLOOKUP($F211,'Valores Base'!$B$8:$S$23,5)</f>
        <v>71</v>
      </c>
      <c r="I211" s="155">
        <f>VLOOKUP($F211,'Valores Base'!$B$8:$S$23,6)</f>
        <v>18</v>
      </c>
      <c r="J211" s="155">
        <f>VLOOKUP($F211,'Valores Base'!$B$8:$S$23,8)</f>
        <v>0</v>
      </c>
      <c r="K211" s="155">
        <f>VLOOKUP($F211,'Valores Base'!$B$8:$S$23,7)</f>
        <v>0</v>
      </c>
      <c r="L211" s="156">
        <f t="shared" si="0"/>
        <v>89</v>
      </c>
      <c r="M211" s="157">
        <f>VLOOKUP($F211,'Valores Base'!$B$8:$S$23,10)</f>
        <v>2</v>
      </c>
      <c r="N211" s="158">
        <f>VLOOKUP($F211,'Valores Base'!$B$8:$S$23,11)</f>
        <v>2</v>
      </c>
      <c r="O211" s="158">
        <f>VLOOKUP($F211,'Valores Base'!$B$8:$S$23,12)</f>
        <v>0</v>
      </c>
      <c r="P211" s="158">
        <f>VLOOKUP($F211,'Valores Base'!$B$8:$S$23,13)</f>
        <v>0</v>
      </c>
      <c r="Q211" s="157"/>
      <c r="R211" s="157">
        <f>VLOOKUP($F211,'Valores Base'!$B$8:$S$23,15)</f>
        <v>2</v>
      </c>
      <c r="S211" s="157">
        <f>VLOOKUP($F211,'Valores Base'!$B$8:$S$23,16)</f>
        <v>0</v>
      </c>
      <c r="T211" s="157">
        <f t="shared" si="19"/>
        <v>2</v>
      </c>
      <c r="U211" s="159"/>
      <c r="V211" s="152"/>
      <c r="W211" s="151"/>
      <c r="X211" s="151"/>
      <c r="Y211" s="151"/>
      <c r="Z211" s="151"/>
      <c r="AA211" s="160"/>
      <c r="AB211" s="161"/>
      <c r="AC211" s="161"/>
      <c r="AD211" s="161"/>
      <c r="AE211" s="162">
        <f t="shared" si="2"/>
        <v>0</v>
      </c>
      <c r="AF211" s="163">
        <f t="shared" si="3"/>
        <v>0</v>
      </c>
      <c r="AG211" s="164">
        <f>+'Valores Base'!$J$3*('T. Generadora'!E211)</f>
        <v>0.12</v>
      </c>
      <c r="AH211" s="165">
        <f t="shared" si="4"/>
        <v>416728.8</v>
      </c>
      <c r="AI211" s="166">
        <f>VLOOKUP($F211,'Valores Base'!$B$8:$S$23,4)</f>
        <v>39825</v>
      </c>
      <c r="AJ211" s="166">
        <f>AI211*(I211*'Valores Base'!$M$4)</f>
        <v>645165</v>
      </c>
      <c r="AK211" s="166">
        <f t="shared" si="5"/>
        <v>2827575</v>
      </c>
      <c r="AL211" s="166">
        <f>AI211*(K211*'Valores Base'!$N$4)</f>
        <v>0</v>
      </c>
      <c r="AM211" s="165">
        <f>J211*(AI211*'Valores Base'!$L$4)</f>
        <v>0</v>
      </c>
      <c r="AN211" s="167">
        <f>'Valores Base'!$O$4*'T. Generadora'!S211</f>
        <v>0</v>
      </c>
      <c r="AO211" s="168">
        <f t="shared" si="6"/>
        <v>3890000</v>
      </c>
      <c r="AP211" s="169">
        <f t="shared" si="7"/>
        <v>43707.865168539327</v>
      </c>
      <c r="AQ211" s="170">
        <v>0.1</v>
      </c>
      <c r="AR211" s="171">
        <f t="shared" si="8"/>
        <v>0.10025706940874035</v>
      </c>
      <c r="AS211" s="172">
        <f t="shared" si="9"/>
        <v>389000</v>
      </c>
      <c r="AT211" s="173">
        <f t="shared" si="10"/>
        <v>4280000</v>
      </c>
      <c r="AU211" s="174">
        <f t="shared" si="11"/>
        <v>48089.887640449437</v>
      </c>
      <c r="AV211" s="152" t="str">
        <f>+'Control Ventas'!D280</f>
        <v>X Vender</v>
      </c>
      <c r="AW211" s="175"/>
    </row>
    <row r="212" spans="1:49" ht="14.25" customHeight="1" x14ac:dyDescent="0.35">
      <c r="A212" s="148">
        <v>210</v>
      </c>
      <c r="B212" s="149">
        <v>1202</v>
      </c>
      <c r="C212" s="150">
        <v>2</v>
      </c>
      <c r="D212" s="151" t="s">
        <v>120</v>
      </c>
      <c r="E212" s="152">
        <v>12</v>
      </c>
      <c r="F212" s="151">
        <v>19</v>
      </c>
      <c r="G212" s="153" t="str">
        <f>VLOOKUP($F212,'Valores Base'!$B$8:$S$23,2)</f>
        <v>2 P</v>
      </c>
      <c r="H212" s="153">
        <f>VLOOKUP($F212,'Valores Base'!$B$8:$S$23,5)</f>
        <v>53</v>
      </c>
      <c r="I212" s="155">
        <f>VLOOKUP($F212,'Valores Base'!$B$8:$S$23,6)</f>
        <v>6</v>
      </c>
      <c r="J212" s="155">
        <f>VLOOKUP($F212,'Valores Base'!$B$8:$S$23,8)</f>
        <v>0</v>
      </c>
      <c r="K212" s="155">
        <f>VLOOKUP($F212,'Valores Base'!$B$8:$S$23,7)</f>
        <v>0</v>
      </c>
      <c r="L212" s="156">
        <f t="shared" si="0"/>
        <v>59</v>
      </c>
      <c r="M212" s="157">
        <f>VLOOKUP($F212,'Valores Base'!$B$8:$S$23,10)</f>
        <v>1</v>
      </c>
      <c r="N212" s="158">
        <f>VLOOKUP($F212,'Valores Base'!$B$8:$S$23,11)</f>
        <v>1</v>
      </c>
      <c r="O212" s="158">
        <f>VLOOKUP($F212,'Valores Base'!$B$8:$S$23,12)</f>
        <v>0</v>
      </c>
      <c r="P212" s="158">
        <f>VLOOKUP($F212,'Valores Base'!$B$8:$S$23,13)</f>
        <v>0</v>
      </c>
      <c r="Q212" s="157"/>
      <c r="R212" s="157">
        <f>VLOOKUP($F212,'Valores Base'!$B$8:$S$23,15)</f>
        <v>1</v>
      </c>
      <c r="S212" s="157">
        <f>VLOOKUP($F212,'Valores Base'!$B$8:$S$23,16)</f>
        <v>0</v>
      </c>
      <c r="T212" s="157">
        <f t="shared" si="19"/>
        <v>1</v>
      </c>
      <c r="U212" s="159"/>
      <c r="V212" s="152"/>
      <c r="W212" s="151"/>
      <c r="X212" s="151"/>
      <c r="Y212" s="151"/>
      <c r="Z212" s="151"/>
      <c r="AA212" s="160"/>
      <c r="AB212" s="161"/>
      <c r="AC212" s="161"/>
      <c r="AD212" s="161"/>
      <c r="AE212" s="162">
        <f t="shared" si="2"/>
        <v>0</v>
      </c>
      <c r="AF212" s="163">
        <f t="shared" si="3"/>
        <v>0</v>
      </c>
      <c r="AG212" s="164">
        <f>+'Valores Base'!$J$3*('T. Generadora'!E212)</f>
        <v>0.12</v>
      </c>
      <c r="AH212" s="165">
        <f t="shared" si="4"/>
        <v>307002.95999999996</v>
      </c>
      <c r="AI212" s="166">
        <f>VLOOKUP($F212,'Valores Base'!$B$8:$S$23,4)</f>
        <v>43807.5</v>
      </c>
      <c r="AJ212" s="166">
        <f>AI212*(I212*'Valores Base'!$M$4)</f>
        <v>236560.50000000003</v>
      </c>
      <c r="AK212" s="166">
        <f t="shared" si="5"/>
        <v>2321797.5</v>
      </c>
      <c r="AL212" s="166">
        <f>AI212*(K212*'Valores Base'!$N$4)</f>
        <v>0</v>
      </c>
      <c r="AM212" s="165">
        <f>J212*(AI212*'Valores Base'!$L$4)</f>
        <v>0</v>
      </c>
      <c r="AN212" s="167">
        <f>'Valores Base'!$O$4*'T. Generadora'!S212</f>
        <v>0</v>
      </c>
      <c r="AO212" s="168">
        <f t="shared" si="6"/>
        <v>2870000</v>
      </c>
      <c r="AP212" s="169">
        <f t="shared" si="7"/>
        <v>48644.067796610172</v>
      </c>
      <c r="AQ212" s="170">
        <v>0.1</v>
      </c>
      <c r="AR212" s="171">
        <f t="shared" si="8"/>
        <v>0.10104529616724744</v>
      </c>
      <c r="AS212" s="172">
        <f t="shared" si="9"/>
        <v>287000</v>
      </c>
      <c r="AT212" s="173">
        <f t="shared" si="10"/>
        <v>3160000</v>
      </c>
      <c r="AU212" s="174">
        <f t="shared" si="11"/>
        <v>53559.322033898308</v>
      </c>
      <c r="AV212" s="152" t="str">
        <f>+'Control Ventas'!D281</f>
        <v>X Vender</v>
      </c>
      <c r="AW212" s="175"/>
    </row>
    <row r="213" spans="1:49" ht="14.25" customHeight="1" x14ac:dyDescent="0.35">
      <c r="A213" s="148">
        <v>211</v>
      </c>
      <c r="B213" s="149">
        <v>1203</v>
      </c>
      <c r="C213" s="150">
        <v>2</v>
      </c>
      <c r="D213" s="151" t="s">
        <v>120</v>
      </c>
      <c r="E213" s="152">
        <v>12</v>
      </c>
      <c r="F213" s="151">
        <v>20</v>
      </c>
      <c r="G213" s="153" t="str">
        <f>VLOOKUP($F213,'Valores Base'!$B$8:$S$23,2)</f>
        <v>3 P</v>
      </c>
      <c r="H213" s="153">
        <f>VLOOKUP($F213,'Valores Base'!$B$8:$S$23,5)</f>
        <v>53</v>
      </c>
      <c r="I213" s="155">
        <f>VLOOKUP($F213,'Valores Base'!$B$8:$S$23,6)</f>
        <v>11</v>
      </c>
      <c r="J213" s="155">
        <f>VLOOKUP($F213,'Valores Base'!$B$8:$S$23,8)</f>
        <v>0</v>
      </c>
      <c r="K213" s="155">
        <f>VLOOKUP($F213,'Valores Base'!$B$8:$S$23,7)</f>
        <v>0</v>
      </c>
      <c r="L213" s="156">
        <f t="shared" si="0"/>
        <v>64</v>
      </c>
      <c r="M213" s="157">
        <f>VLOOKUP($F213,'Valores Base'!$B$8:$S$23,10)</f>
        <v>2</v>
      </c>
      <c r="N213" s="158">
        <f>VLOOKUP($F213,'Valores Base'!$B$8:$S$23,11)</f>
        <v>2</v>
      </c>
      <c r="O213" s="158">
        <f>VLOOKUP($F213,'Valores Base'!$B$8:$S$23,12)</f>
        <v>0</v>
      </c>
      <c r="P213" s="158">
        <f>VLOOKUP($F213,'Valores Base'!$B$8:$S$23,13)</f>
        <v>0</v>
      </c>
      <c r="Q213" s="157"/>
      <c r="R213" s="157">
        <f>VLOOKUP($F213,'Valores Base'!$B$8:$S$23,15)</f>
        <v>1</v>
      </c>
      <c r="S213" s="157">
        <f>VLOOKUP($F213,'Valores Base'!$B$8:$S$23,16)</f>
        <v>0</v>
      </c>
      <c r="T213" s="157">
        <f t="shared" si="19"/>
        <v>1</v>
      </c>
      <c r="U213" s="159"/>
      <c r="V213" s="152"/>
      <c r="W213" s="151"/>
      <c r="X213" s="151"/>
      <c r="Y213" s="151"/>
      <c r="Z213" s="151"/>
      <c r="AA213" s="160"/>
      <c r="AB213" s="161"/>
      <c r="AC213" s="161"/>
      <c r="AD213" s="161"/>
      <c r="AE213" s="162">
        <f t="shared" si="2"/>
        <v>0</v>
      </c>
      <c r="AF213" s="163">
        <f t="shared" si="3"/>
        <v>0</v>
      </c>
      <c r="AG213" s="164">
        <f>+'Valores Base'!$J$3*('T. Generadora'!E213)</f>
        <v>0.12</v>
      </c>
      <c r="AH213" s="165">
        <f t="shared" si="4"/>
        <v>320639.03999999998</v>
      </c>
      <c r="AI213" s="166">
        <f>VLOOKUP($F213,'Valores Base'!$B$8:$S$23,4)</f>
        <v>42480</v>
      </c>
      <c r="AJ213" s="166">
        <f>AI213*(I213*'Valores Base'!$M$4)</f>
        <v>420552</v>
      </c>
      <c r="AK213" s="166">
        <f t="shared" si="5"/>
        <v>2251440</v>
      </c>
      <c r="AL213" s="166">
        <f>AI213*(K213*'Valores Base'!$N$4)</f>
        <v>0</v>
      </c>
      <c r="AM213" s="165">
        <f>J213*(AI213*'Valores Base'!$L$4)</f>
        <v>0</v>
      </c>
      <c r="AN213" s="167">
        <f>'Valores Base'!$O$4*'T. Generadora'!S213</f>
        <v>0</v>
      </c>
      <c r="AO213" s="168">
        <f t="shared" si="6"/>
        <v>3000000</v>
      </c>
      <c r="AP213" s="169">
        <f t="shared" si="7"/>
        <v>46875</v>
      </c>
      <c r="AQ213" s="170">
        <v>0.1</v>
      </c>
      <c r="AR213" s="171">
        <f t="shared" si="8"/>
        <v>0.10000000000000009</v>
      </c>
      <c r="AS213" s="172">
        <f t="shared" si="9"/>
        <v>300000</v>
      </c>
      <c r="AT213" s="173">
        <f t="shared" si="10"/>
        <v>3300000</v>
      </c>
      <c r="AU213" s="174">
        <f t="shared" si="11"/>
        <v>51562.5</v>
      </c>
      <c r="AV213" s="152" t="str">
        <f>+'Control Ventas'!D282</f>
        <v>X Vender</v>
      </c>
      <c r="AW213" s="175"/>
    </row>
    <row r="214" spans="1:49" ht="14.25" customHeight="1" x14ac:dyDescent="0.35">
      <c r="A214" s="148">
        <v>212</v>
      </c>
      <c r="B214" s="149">
        <v>1204</v>
      </c>
      <c r="C214" s="150">
        <v>2</v>
      </c>
      <c r="D214" s="151" t="s">
        <v>120</v>
      </c>
      <c r="E214" s="152">
        <v>12</v>
      </c>
      <c r="F214" s="151">
        <v>21</v>
      </c>
      <c r="G214" s="153" t="str">
        <f>VLOOKUP($F214,'Valores Base'!$B$8:$S$23,2)</f>
        <v>4 P</v>
      </c>
      <c r="H214" s="153">
        <f>VLOOKUP($F214,'Valores Base'!$B$8:$S$23,5)</f>
        <v>61</v>
      </c>
      <c r="I214" s="155">
        <f>VLOOKUP($F214,'Valores Base'!$B$8:$S$23,6)</f>
        <v>3</v>
      </c>
      <c r="J214" s="155">
        <f>VLOOKUP($F214,'Valores Base'!$B$8:$S$23,8)</f>
        <v>0</v>
      </c>
      <c r="K214" s="155">
        <f>VLOOKUP($F214,'Valores Base'!$B$8:$S$23,7)</f>
        <v>0</v>
      </c>
      <c r="L214" s="156">
        <f t="shared" si="0"/>
        <v>64</v>
      </c>
      <c r="M214" s="157">
        <f>VLOOKUP($F214,'Valores Base'!$B$8:$S$23,10)</f>
        <v>2</v>
      </c>
      <c r="N214" s="158">
        <f>VLOOKUP($F214,'Valores Base'!$B$8:$S$23,11)</f>
        <v>2</v>
      </c>
      <c r="O214" s="158">
        <f>VLOOKUP($F214,'Valores Base'!$B$8:$S$23,12)</f>
        <v>0</v>
      </c>
      <c r="P214" s="158">
        <f>VLOOKUP($F214,'Valores Base'!$B$8:$S$23,13)</f>
        <v>0</v>
      </c>
      <c r="Q214" s="157"/>
      <c r="R214" s="157">
        <f>VLOOKUP($F214,'Valores Base'!$B$8:$S$23,15)</f>
        <v>1</v>
      </c>
      <c r="S214" s="157">
        <f>VLOOKUP($F214,'Valores Base'!$B$8:$S$23,16)</f>
        <v>0</v>
      </c>
      <c r="T214" s="157">
        <f t="shared" si="19"/>
        <v>1</v>
      </c>
      <c r="U214" s="159"/>
      <c r="V214" s="152"/>
      <c r="W214" s="151"/>
      <c r="X214" s="151"/>
      <c r="Y214" s="151"/>
      <c r="Z214" s="151"/>
      <c r="AA214" s="160"/>
      <c r="AB214" s="161"/>
      <c r="AC214" s="161"/>
      <c r="AD214" s="161"/>
      <c r="AE214" s="162">
        <f t="shared" si="2"/>
        <v>0</v>
      </c>
      <c r="AF214" s="163">
        <f t="shared" si="3"/>
        <v>0</v>
      </c>
      <c r="AG214" s="164">
        <f>+'Valores Base'!$J$3*('T. Generadora'!E214)</f>
        <v>0.12</v>
      </c>
      <c r="AH214" s="165">
        <f t="shared" si="4"/>
        <v>324717.12</v>
      </c>
      <c r="AI214" s="166">
        <f>VLOOKUP($F214,'Valores Base'!$B$8:$S$23,4)</f>
        <v>42480</v>
      </c>
      <c r="AJ214" s="166">
        <f>AI214*(I214*'Valores Base'!$M$4)</f>
        <v>114696.00000000001</v>
      </c>
      <c r="AK214" s="166">
        <f t="shared" si="5"/>
        <v>2591280</v>
      </c>
      <c r="AL214" s="166">
        <f>AI214*(K214*'Valores Base'!$N$4)</f>
        <v>0</v>
      </c>
      <c r="AM214" s="165">
        <f>J214*(AI214*'Valores Base'!$L$4)</f>
        <v>0</v>
      </c>
      <c r="AN214" s="167">
        <f>'Valores Base'!$O$4*'T. Generadora'!S214</f>
        <v>0</v>
      </c>
      <c r="AO214" s="168">
        <f t="shared" si="6"/>
        <v>3040000</v>
      </c>
      <c r="AP214" s="169">
        <f t="shared" si="7"/>
        <v>47500</v>
      </c>
      <c r="AQ214" s="170">
        <v>0.1</v>
      </c>
      <c r="AR214" s="171">
        <f t="shared" si="8"/>
        <v>0.10197368421052633</v>
      </c>
      <c r="AS214" s="172">
        <f t="shared" si="9"/>
        <v>304000</v>
      </c>
      <c r="AT214" s="173">
        <f t="shared" si="10"/>
        <v>3350000</v>
      </c>
      <c r="AU214" s="174">
        <f t="shared" si="11"/>
        <v>52343.75</v>
      </c>
      <c r="AV214" s="152" t="str">
        <f>+'Control Ventas'!D283</f>
        <v>X Vender</v>
      </c>
      <c r="AW214" s="175"/>
    </row>
    <row r="215" spans="1:49" ht="14.25" customHeight="1" x14ac:dyDescent="0.35">
      <c r="A215" s="148">
        <v>213</v>
      </c>
      <c r="B215" s="149">
        <v>1401</v>
      </c>
      <c r="C215" s="150">
        <v>2</v>
      </c>
      <c r="D215" s="151" t="s">
        <v>120</v>
      </c>
      <c r="E215" s="152">
        <v>14</v>
      </c>
      <c r="F215" s="151">
        <v>18</v>
      </c>
      <c r="G215" s="153" t="str">
        <f>VLOOKUP($F215,'Valores Base'!$B$8:$S$23,2)</f>
        <v>1 P</v>
      </c>
      <c r="H215" s="153">
        <f>VLOOKUP($F215,'Valores Base'!$B$8:$S$23,5)</f>
        <v>71</v>
      </c>
      <c r="I215" s="155">
        <f>VLOOKUP($F215,'Valores Base'!$B$8:$S$23,6)</f>
        <v>18</v>
      </c>
      <c r="J215" s="155">
        <f>VLOOKUP($F215,'Valores Base'!$B$8:$S$23,8)</f>
        <v>0</v>
      </c>
      <c r="K215" s="155">
        <f>VLOOKUP($F215,'Valores Base'!$B$8:$S$23,7)</f>
        <v>0</v>
      </c>
      <c r="L215" s="156">
        <f t="shared" si="0"/>
        <v>89</v>
      </c>
      <c r="M215" s="157">
        <f>VLOOKUP($F215,'Valores Base'!$B$8:$S$23,10)</f>
        <v>2</v>
      </c>
      <c r="N215" s="158">
        <f>VLOOKUP($F215,'Valores Base'!$B$8:$S$23,11)</f>
        <v>2</v>
      </c>
      <c r="O215" s="158">
        <f>VLOOKUP($F215,'Valores Base'!$B$8:$S$23,12)</f>
        <v>0</v>
      </c>
      <c r="P215" s="158">
        <f>VLOOKUP($F215,'Valores Base'!$B$8:$S$23,13)</f>
        <v>0</v>
      </c>
      <c r="Q215" s="157"/>
      <c r="R215" s="157">
        <f>VLOOKUP($F215,'Valores Base'!$B$8:$S$23,15)</f>
        <v>2</v>
      </c>
      <c r="S215" s="157">
        <f>VLOOKUP($F215,'Valores Base'!$B$8:$S$23,16)</f>
        <v>0</v>
      </c>
      <c r="T215" s="157">
        <f t="shared" si="19"/>
        <v>2</v>
      </c>
      <c r="U215" s="159"/>
      <c r="V215" s="152"/>
      <c r="W215" s="151"/>
      <c r="X215" s="151"/>
      <c r="Y215" s="151"/>
      <c r="Z215" s="151"/>
      <c r="AA215" s="160"/>
      <c r="AB215" s="161"/>
      <c r="AC215" s="161"/>
      <c r="AD215" s="161"/>
      <c r="AE215" s="162">
        <f t="shared" si="2"/>
        <v>0</v>
      </c>
      <c r="AF215" s="163">
        <f t="shared" si="3"/>
        <v>0</v>
      </c>
      <c r="AG215" s="164">
        <f>+'Valores Base'!$J$3*('T. Generadora'!E215-1)</f>
        <v>0.13</v>
      </c>
      <c r="AH215" s="165">
        <f t="shared" si="4"/>
        <v>451456.2</v>
      </c>
      <c r="AI215" s="166">
        <f>VLOOKUP($F215,'Valores Base'!$B$8:$S$23,4)</f>
        <v>39825</v>
      </c>
      <c r="AJ215" s="166">
        <f>AI215*(I215*'Valores Base'!$M$4)</f>
        <v>645165</v>
      </c>
      <c r="AK215" s="166">
        <f t="shared" si="5"/>
        <v>2827575</v>
      </c>
      <c r="AL215" s="166">
        <f>AI215*(K215*'Valores Base'!$N$4)</f>
        <v>0</v>
      </c>
      <c r="AM215" s="165">
        <f>J215*(AI215*'Valores Base'!$L$4)</f>
        <v>0</v>
      </c>
      <c r="AN215" s="167">
        <f>'Valores Base'!$O$4*'T. Generadora'!S215</f>
        <v>0</v>
      </c>
      <c r="AO215" s="168">
        <f t="shared" si="6"/>
        <v>3930000</v>
      </c>
      <c r="AP215" s="169">
        <f t="shared" si="7"/>
        <v>44157.303370786518</v>
      </c>
      <c r="AQ215" s="170">
        <v>0.1</v>
      </c>
      <c r="AR215" s="171">
        <f t="shared" si="8"/>
        <v>0.10178117048346058</v>
      </c>
      <c r="AS215" s="172">
        <f t="shared" si="9"/>
        <v>393000</v>
      </c>
      <c r="AT215" s="173">
        <f t="shared" si="10"/>
        <v>4330000</v>
      </c>
      <c r="AU215" s="174">
        <f t="shared" si="11"/>
        <v>48651.685393258427</v>
      </c>
      <c r="AV215" s="152" t="str">
        <f>+'Control Ventas'!D284</f>
        <v>X Vender</v>
      </c>
      <c r="AW215" s="175"/>
    </row>
    <row r="216" spans="1:49" ht="14.25" customHeight="1" x14ac:dyDescent="0.35">
      <c r="A216" s="148">
        <v>214</v>
      </c>
      <c r="B216" s="149">
        <v>1402</v>
      </c>
      <c r="C216" s="150">
        <v>2</v>
      </c>
      <c r="D216" s="151" t="s">
        <v>120</v>
      </c>
      <c r="E216" s="152">
        <v>14</v>
      </c>
      <c r="F216" s="151">
        <v>19</v>
      </c>
      <c r="G216" s="153" t="str">
        <f>VLOOKUP($F216,'Valores Base'!$B$8:$S$23,2)</f>
        <v>2 P</v>
      </c>
      <c r="H216" s="153">
        <f>VLOOKUP($F216,'Valores Base'!$B$8:$S$23,5)</f>
        <v>53</v>
      </c>
      <c r="I216" s="155">
        <f>VLOOKUP($F216,'Valores Base'!$B$8:$S$23,6)</f>
        <v>6</v>
      </c>
      <c r="J216" s="155">
        <f>VLOOKUP($F216,'Valores Base'!$B$8:$S$23,8)</f>
        <v>0</v>
      </c>
      <c r="K216" s="155">
        <f>VLOOKUP($F216,'Valores Base'!$B$8:$S$23,7)</f>
        <v>0</v>
      </c>
      <c r="L216" s="156">
        <f t="shared" si="0"/>
        <v>59</v>
      </c>
      <c r="M216" s="157">
        <f>VLOOKUP($F216,'Valores Base'!$B$8:$S$23,10)</f>
        <v>1</v>
      </c>
      <c r="N216" s="158">
        <f>VLOOKUP($F216,'Valores Base'!$B$8:$S$23,11)</f>
        <v>1</v>
      </c>
      <c r="O216" s="158">
        <f>VLOOKUP($F216,'Valores Base'!$B$8:$S$23,12)</f>
        <v>0</v>
      </c>
      <c r="P216" s="158">
        <f>VLOOKUP($F216,'Valores Base'!$B$8:$S$23,13)</f>
        <v>0</v>
      </c>
      <c r="Q216" s="157"/>
      <c r="R216" s="157">
        <f>VLOOKUP($F216,'Valores Base'!$B$8:$S$23,15)</f>
        <v>1</v>
      </c>
      <c r="S216" s="157">
        <f>VLOOKUP($F216,'Valores Base'!$B$8:$S$23,16)</f>
        <v>0</v>
      </c>
      <c r="T216" s="157">
        <f t="shared" si="19"/>
        <v>1</v>
      </c>
      <c r="U216" s="159"/>
      <c r="V216" s="152"/>
      <c r="W216" s="151"/>
      <c r="X216" s="151"/>
      <c r="Y216" s="151"/>
      <c r="Z216" s="151"/>
      <c r="AA216" s="160"/>
      <c r="AB216" s="161"/>
      <c r="AC216" s="161"/>
      <c r="AD216" s="161"/>
      <c r="AE216" s="162">
        <f t="shared" si="2"/>
        <v>0</v>
      </c>
      <c r="AF216" s="163">
        <f t="shared" si="3"/>
        <v>0</v>
      </c>
      <c r="AG216" s="164">
        <f>+'Valores Base'!$J$3*('T. Generadora'!E216-1)</f>
        <v>0.13</v>
      </c>
      <c r="AH216" s="165">
        <f t="shared" si="4"/>
        <v>332586.54000000004</v>
      </c>
      <c r="AI216" s="166">
        <f>VLOOKUP($F216,'Valores Base'!$B$8:$S$23,4)</f>
        <v>43807.5</v>
      </c>
      <c r="AJ216" s="166">
        <f>AI216*(I216*'Valores Base'!$M$4)</f>
        <v>236560.50000000003</v>
      </c>
      <c r="AK216" s="166">
        <f t="shared" si="5"/>
        <v>2321797.5</v>
      </c>
      <c r="AL216" s="166">
        <f>AI216*(K216*'Valores Base'!$N$4)</f>
        <v>0</v>
      </c>
      <c r="AM216" s="165">
        <f>J216*(AI216*'Valores Base'!$L$4)</f>
        <v>0</v>
      </c>
      <c r="AN216" s="167">
        <f>'Valores Base'!$O$4*'T. Generadora'!S216</f>
        <v>0</v>
      </c>
      <c r="AO216" s="168">
        <f t="shared" si="6"/>
        <v>2900000</v>
      </c>
      <c r="AP216" s="169">
        <f t="shared" si="7"/>
        <v>49152.542372881355</v>
      </c>
      <c r="AQ216" s="170">
        <v>0.1</v>
      </c>
      <c r="AR216" s="171">
        <f t="shared" si="8"/>
        <v>0.10000000000000009</v>
      </c>
      <c r="AS216" s="172">
        <f t="shared" si="9"/>
        <v>290000</v>
      </c>
      <c r="AT216" s="173">
        <f t="shared" si="10"/>
        <v>3190000</v>
      </c>
      <c r="AU216" s="174">
        <f t="shared" si="11"/>
        <v>54067.796610169491</v>
      </c>
      <c r="AV216" s="152" t="str">
        <f>+'Control Ventas'!D285</f>
        <v>X Vender</v>
      </c>
      <c r="AW216" s="175"/>
    </row>
    <row r="217" spans="1:49" ht="14.25" customHeight="1" x14ac:dyDescent="0.35">
      <c r="A217" s="148">
        <v>215</v>
      </c>
      <c r="B217" s="149">
        <v>1403</v>
      </c>
      <c r="C217" s="150">
        <v>2</v>
      </c>
      <c r="D217" s="151" t="s">
        <v>120</v>
      </c>
      <c r="E217" s="152">
        <v>14</v>
      </c>
      <c r="F217" s="151">
        <v>20</v>
      </c>
      <c r="G217" s="153" t="str">
        <f>VLOOKUP($F217,'Valores Base'!$B$8:$S$23,2)</f>
        <v>3 P</v>
      </c>
      <c r="H217" s="153">
        <f>VLOOKUP($F217,'Valores Base'!$B$8:$S$23,5)</f>
        <v>53</v>
      </c>
      <c r="I217" s="155">
        <f>VLOOKUP($F217,'Valores Base'!$B$8:$S$23,6)</f>
        <v>11</v>
      </c>
      <c r="J217" s="155">
        <f>VLOOKUP($F217,'Valores Base'!$B$8:$S$23,8)</f>
        <v>0</v>
      </c>
      <c r="K217" s="155">
        <f>VLOOKUP($F217,'Valores Base'!$B$8:$S$23,7)</f>
        <v>0</v>
      </c>
      <c r="L217" s="156">
        <f t="shared" si="0"/>
        <v>64</v>
      </c>
      <c r="M217" s="157">
        <f>VLOOKUP($F217,'Valores Base'!$B$8:$S$23,10)</f>
        <v>2</v>
      </c>
      <c r="N217" s="158">
        <f>VLOOKUP($F217,'Valores Base'!$B$8:$S$23,11)</f>
        <v>2</v>
      </c>
      <c r="O217" s="158">
        <f>VLOOKUP($F217,'Valores Base'!$B$8:$S$23,12)</f>
        <v>0</v>
      </c>
      <c r="P217" s="158">
        <f>VLOOKUP($F217,'Valores Base'!$B$8:$S$23,13)</f>
        <v>0</v>
      </c>
      <c r="Q217" s="157"/>
      <c r="R217" s="157">
        <f>VLOOKUP($F217,'Valores Base'!$B$8:$S$23,15)</f>
        <v>1</v>
      </c>
      <c r="S217" s="157">
        <f>VLOOKUP($F217,'Valores Base'!$B$8:$S$23,16)</f>
        <v>0</v>
      </c>
      <c r="T217" s="157">
        <f t="shared" si="19"/>
        <v>1</v>
      </c>
      <c r="U217" s="159"/>
      <c r="V217" s="152"/>
      <c r="W217" s="151"/>
      <c r="X217" s="151"/>
      <c r="Y217" s="151"/>
      <c r="Z217" s="151"/>
      <c r="AA217" s="160"/>
      <c r="AB217" s="161"/>
      <c r="AC217" s="161"/>
      <c r="AD217" s="161"/>
      <c r="AE217" s="162">
        <f t="shared" si="2"/>
        <v>0</v>
      </c>
      <c r="AF217" s="163">
        <f t="shared" si="3"/>
        <v>0</v>
      </c>
      <c r="AG217" s="164">
        <f>+'Valores Base'!$J$3*('T. Generadora'!E217-1)</f>
        <v>0.13</v>
      </c>
      <c r="AH217" s="165">
        <f t="shared" si="4"/>
        <v>347358.96</v>
      </c>
      <c r="AI217" s="166">
        <f>VLOOKUP($F217,'Valores Base'!$B$8:$S$23,4)</f>
        <v>42480</v>
      </c>
      <c r="AJ217" s="166">
        <f>AI217*(I217*'Valores Base'!$M$4)</f>
        <v>420552</v>
      </c>
      <c r="AK217" s="166">
        <f t="shared" si="5"/>
        <v>2251440</v>
      </c>
      <c r="AL217" s="166">
        <f>AI217*(K217*'Valores Base'!$N$4)</f>
        <v>0</v>
      </c>
      <c r="AM217" s="165">
        <f>J217*(AI217*'Valores Base'!$L$4)</f>
        <v>0</v>
      </c>
      <c r="AN217" s="167">
        <f>'Valores Base'!$O$4*'T. Generadora'!S217</f>
        <v>0</v>
      </c>
      <c r="AO217" s="168">
        <f t="shared" si="6"/>
        <v>3020000</v>
      </c>
      <c r="AP217" s="169">
        <f t="shared" si="7"/>
        <v>47187.5</v>
      </c>
      <c r="AQ217" s="170">
        <v>0.1</v>
      </c>
      <c r="AR217" s="171">
        <f t="shared" si="8"/>
        <v>0.10264900662251653</v>
      </c>
      <c r="AS217" s="172">
        <f t="shared" si="9"/>
        <v>302000</v>
      </c>
      <c r="AT217" s="173">
        <f t="shared" si="10"/>
        <v>3330000</v>
      </c>
      <c r="AU217" s="174">
        <f t="shared" si="11"/>
        <v>52031.25</v>
      </c>
      <c r="AV217" s="152" t="str">
        <f>+'Control Ventas'!D286</f>
        <v>X Vender</v>
      </c>
      <c r="AW217" s="175"/>
    </row>
    <row r="218" spans="1:49" ht="14.25" customHeight="1" x14ac:dyDescent="0.35">
      <c r="A218" s="148">
        <v>216</v>
      </c>
      <c r="B218" s="149">
        <v>1404</v>
      </c>
      <c r="C218" s="150">
        <v>2</v>
      </c>
      <c r="D218" s="151" t="s">
        <v>120</v>
      </c>
      <c r="E218" s="152">
        <v>14</v>
      </c>
      <c r="F218" s="151">
        <v>21</v>
      </c>
      <c r="G218" s="153" t="str">
        <f>VLOOKUP($F218,'Valores Base'!$B$8:$S$23,2)</f>
        <v>4 P</v>
      </c>
      <c r="H218" s="153">
        <f>VLOOKUP($F218,'Valores Base'!$B$8:$S$23,5)</f>
        <v>61</v>
      </c>
      <c r="I218" s="155">
        <f>VLOOKUP($F218,'Valores Base'!$B$8:$S$23,6)</f>
        <v>3</v>
      </c>
      <c r="J218" s="155">
        <f>VLOOKUP($F218,'Valores Base'!$B$8:$S$23,8)</f>
        <v>0</v>
      </c>
      <c r="K218" s="155">
        <f>VLOOKUP($F218,'Valores Base'!$B$8:$S$23,7)</f>
        <v>0</v>
      </c>
      <c r="L218" s="156">
        <f t="shared" si="0"/>
        <v>64</v>
      </c>
      <c r="M218" s="157">
        <f>VLOOKUP($F218,'Valores Base'!$B$8:$S$23,10)</f>
        <v>2</v>
      </c>
      <c r="N218" s="158">
        <f>VLOOKUP($F218,'Valores Base'!$B$8:$S$23,11)</f>
        <v>2</v>
      </c>
      <c r="O218" s="158">
        <f>VLOOKUP($F218,'Valores Base'!$B$8:$S$23,12)</f>
        <v>0</v>
      </c>
      <c r="P218" s="158">
        <f>VLOOKUP($F218,'Valores Base'!$B$8:$S$23,13)</f>
        <v>0</v>
      </c>
      <c r="Q218" s="157"/>
      <c r="R218" s="157">
        <f>VLOOKUP($F218,'Valores Base'!$B$8:$S$23,15)</f>
        <v>1</v>
      </c>
      <c r="S218" s="157">
        <f>VLOOKUP($F218,'Valores Base'!$B$8:$S$23,16)</f>
        <v>0</v>
      </c>
      <c r="T218" s="157">
        <f t="shared" si="19"/>
        <v>1</v>
      </c>
      <c r="U218" s="159"/>
      <c r="V218" s="152"/>
      <c r="W218" s="151"/>
      <c r="X218" s="151"/>
      <c r="Y218" s="151"/>
      <c r="Z218" s="151"/>
      <c r="AA218" s="160"/>
      <c r="AB218" s="161"/>
      <c r="AC218" s="161"/>
      <c r="AD218" s="161"/>
      <c r="AE218" s="162">
        <f t="shared" si="2"/>
        <v>0</v>
      </c>
      <c r="AF218" s="163">
        <f t="shared" si="3"/>
        <v>0</v>
      </c>
      <c r="AG218" s="164">
        <f>+'Valores Base'!$J$3*('T. Generadora'!E218-1)</f>
        <v>0.13</v>
      </c>
      <c r="AH218" s="165">
        <f t="shared" si="4"/>
        <v>351776.88</v>
      </c>
      <c r="AI218" s="166">
        <f>VLOOKUP($F218,'Valores Base'!$B$8:$S$23,4)</f>
        <v>42480</v>
      </c>
      <c r="AJ218" s="166">
        <f>AI218*(I218*'Valores Base'!$M$4)</f>
        <v>114696.00000000001</v>
      </c>
      <c r="AK218" s="166">
        <f t="shared" si="5"/>
        <v>2591280</v>
      </c>
      <c r="AL218" s="166">
        <f>AI218*(K218*'Valores Base'!$N$4)</f>
        <v>0</v>
      </c>
      <c r="AM218" s="165">
        <f>J218*(AI218*'Valores Base'!$L$4)</f>
        <v>0</v>
      </c>
      <c r="AN218" s="167">
        <f>'Valores Base'!$O$4*'T. Generadora'!S218</f>
        <v>0</v>
      </c>
      <c r="AO218" s="168">
        <f t="shared" si="6"/>
        <v>3060000</v>
      </c>
      <c r="AP218" s="169">
        <f t="shared" si="7"/>
        <v>47812.5</v>
      </c>
      <c r="AQ218" s="170">
        <v>0.1</v>
      </c>
      <c r="AR218" s="171">
        <f t="shared" si="8"/>
        <v>0.10130718954248374</v>
      </c>
      <c r="AS218" s="172">
        <f t="shared" si="9"/>
        <v>306000</v>
      </c>
      <c r="AT218" s="173">
        <f t="shared" si="10"/>
        <v>3370000</v>
      </c>
      <c r="AU218" s="174">
        <f t="shared" si="11"/>
        <v>52656.25</v>
      </c>
      <c r="AV218" s="152" t="str">
        <f>+'Control Ventas'!D287</f>
        <v>X Vender</v>
      </c>
      <c r="AW218" s="175"/>
    </row>
    <row r="219" spans="1:49" ht="14.25" customHeight="1" x14ac:dyDescent="0.35">
      <c r="A219" s="148">
        <v>217</v>
      </c>
      <c r="B219" s="149">
        <v>1501</v>
      </c>
      <c r="C219" s="150">
        <v>2</v>
      </c>
      <c r="D219" s="151" t="s">
        <v>120</v>
      </c>
      <c r="E219" s="152">
        <v>15</v>
      </c>
      <c r="F219" s="151">
        <v>18</v>
      </c>
      <c r="G219" s="153" t="str">
        <f>VLOOKUP($F219,'Valores Base'!$B$8:$S$23,2)</f>
        <v>1 P</v>
      </c>
      <c r="H219" s="153">
        <f>VLOOKUP($F219,'Valores Base'!$B$8:$S$23,5)</f>
        <v>71</v>
      </c>
      <c r="I219" s="155">
        <f>VLOOKUP($F219,'Valores Base'!$B$8:$S$23,6)</f>
        <v>18</v>
      </c>
      <c r="J219" s="155">
        <f>VLOOKUP($F219,'Valores Base'!$B$8:$S$23,8)</f>
        <v>0</v>
      </c>
      <c r="K219" s="155">
        <f>VLOOKUP($F219,'Valores Base'!$B$8:$S$23,7)</f>
        <v>0</v>
      </c>
      <c r="L219" s="156">
        <f t="shared" si="0"/>
        <v>89</v>
      </c>
      <c r="M219" s="157">
        <f>VLOOKUP($F219,'Valores Base'!$B$8:$S$23,10)</f>
        <v>2</v>
      </c>
      <c r="N219" s="158">
        <f>VLOOKUP($F219,'Valores Base'!$B$8:$S$23,11)</f>
        <v>2</v>
      </c>
      <c r="O219" s="158">
        <f>VLOOKUP($F219,'Valores Base'!$B$8:$S$23,12)</f>
        <v>0</v>
      </c>
      <c r="P219" s="158">
        <f>VLOOKUP($F219,'Valores Base'!$B$8:$S$23,13)</f>
        <v>0</v>
      </c>
      <c r="Q219" s="157"/>
      <c r="R219" s="157">
        <f>VLOOKUP($F219,'Valores Base'!$B$8:$S$23,15)</f>
        <v>2</v>
      </c>
      <c r="S219" s="157">
        <f>VLOOKUP($F219,'Valores Base'!$B$8:$S$23,16)</f>
        <v>0</v>
      </c>
      <c r="T219" s="157">
        <f t="shared" si="19"/>
        <v>2</v>
      </c>
      <c r="U219" s="159"/>
      <c r="V219" s="152"/>
      <c r="W219" s="151"/>
      <c r="X219" s="151"/>
      <c r="Y219" s="151"/>
      <c r="Z219" s="151"/>
      <c r="AA219" s="160"/>
      <c r="AB219" s="161"/>
      <c r="AC219" s="161"/>
      <c r="AD219" s="161"/>
      <c r="AE219" s="162">
        <f t="shared" si="2"/>
        <v>0</v>
      </c>
      <c r="AF219" s="163">
        <f t="shared" si="3"/>
        <v>0</v>
      </c>
      <c r="AG219" s="164">
        <f>+'Valores Base'!$J$3*('T. Generadora'!E219-1)</f>
        <v>0.14000000000000001</v>
      </c>
      <c r="AH219" s="165">
        <f t="shared" si="4"/>
        <v>486183.60000000003</v>
      </c>
      <c r="AI219" s="166">
        <f>VLOOKUP($F219,'Valores Base'!$B$8:$S$23,4)</f>
        <v>39825</v>
      </c>
      <c r="AJ219" s="166">
        <f>AI219*(I219*'Valores Base'!$M$4)</f>
        <v>645165</v>
      </c>
      <c r="AK219" s="166">
        <f t="shared" si="5"/>
        <v>2827575</v>
      </c>
      <c r="AL219" s="166">
        <f>AI219*(K219*'Valores Base'!$N$4)</f>
        <v>0</v>
      </c>
      <c r="AM219" s="165">
        <f>J219*(AI219*'Valores Base'!$L$4)</f>
        <v>0</v>
      </c>
      <c r="AN219" s="167">
        <f>'Valores Base'!$O$4*'T. Generadora'!S219</f>
        <v>0</v>
      </c>
      <c r="AO219" s="168">
        <f t="shared" si="6"/>
        <v>3960000</v>
      </c>
      <c r="AP219" s="169">
        <f t="shared" si="7"/>
        <v>44494.382022471909</v>
      </c>
      <c r="AQ219" s="170">
        <v>0.1</v>
      </c>
      <c r="AR219" s="171">
        <f t="shared" si="8"/>
        <v>0.10101010101010099</v>
      </c>
      <c r="AS219" s="172">
        <f t="shared" si="9"/>
        <v>396000</v>
      </c>
      <c r="AT219" s="173">
        <f t="shared" si="10"/>
        <v>4360000</v>
      </c>
      <c r="AU219" s="174">
        <f t="shared" si="11"/>
        <v>48988.764044943819</v>
      </c>
      <c r="AV219" s="152" t="str">
        <f>+'Control Ventas'!D288</f>
        <v>X Vender</v>
      </c>
      <c r="AW219" s="175"/>
    </row>
    <row r="220" spans="1:49" ht="14.25" customHeight="1" x14ac:dyDescent="0.35">
      <c r="A220" s="148">
        <v>218</v>
      </c>
      <c r="B220" s="149">
        <v>1502</v>
      </c>
      <c r="C220" s="150">
        <v>2</v>
      </c>
      <c r="D220" s="151" t="s">
        <v>120</v>
      </c>
      <c r="E220" s="152">
        <v>15</v>
      </c>
      <c r="F220" s="151">
        <v>19</v>
      </c>
      <c r="G220" s="153" t="str">
        <f>VLOOKUP($F220,'Valores Base'!$B$8:$S$23,2)</f>
        <v>2 P</v>
      </c>
      <c r="H220" s="153">
        <f>VLOOKUP($F220,'Valores Base'!$B$8:$S$23,5)</f>
        <v>53</v>
      </c>
      <c r="I220" s="155">
        <f>VLOOKUP($F220,'Valores Base'!$B$8:$S$23,6)</f>
        <v>6</v>
      </c>
      <c r="J220" s="155">
        <f>VLOOKUP($F220,'Valores Base'!$B$8:$S$23,8)</f>
        <v>0</v>
      </c>
      <c r="K220" s="155">
        <f>VLOOKUP($F220,'Valores Base'!$B$8:$S$23,7)</f>
        <v>0</v>
      </c>
      <c r="L220" s="156">
        <f t="shared" si="0"/>
        <v>59</v>
      </c>
      <c r="M220" s="157">
        <f>VLOOKUP($F220,'Valores Base'!$B$8:$S$23,10)</f>
        <v>1</v>
      </c>
      <c r="N220" s="158">
        <f>VLOOKUP($F220,'Valores Base'!$B$8:$S$23,11)</f>
        <v>1</v>
      </c>
      <c r="O220" s="158">
        <f>VLOOKUP($F220,'Valores Base'!$B$8:$S$23,12)</f>
        <v>0</v>
      </c>
      <c r="P220" s="158">
        <f>VLOOKUP($F220,'Valores Base'!$B$8:$S$23,13)</f>
        <v>0</v>
      </c>
      <c r="Q220" s="157"/>
      <c r="R220" s="157">
        <f>VLOOKUP($F220,'Valores Base'!$B$8:$S$23,15)</f>
        <v>1</v>
      </c>
      <c r="S220" s="157">
        <f>VLOOKUP($F220,'Valores Base'!$B$8:$S$23,16)</f>
        <v>0</v>
      </c>
      <c r="T220" s="157">
        <f t="shared" si="19"/>
        <v>1</v>
      </c>
      <c r="U220" s="159"/>
      <c r="V220" s="152"/>
      <c r="W220" s="151"/>
      <c r="X220" s="151"/>
      <c r="Y220" s="151"/>
      <c r="Z220" s="151"/>
      <c r="AA220" s="160"/>
      <c r="AB220" s="161"/>
      <c r="AC220" s="161"/>
      <c r="AD220" s="161"/>
      <c r="AE220" s="162">
        <f t="shared" si="2"/>
        <v>0</v>
      </c>
      <c r="AF220" s="163">
        <f t="shared" si="3"/>
        <v>0</v>
      </c>
      <c r="AG220" s="164">
        <f>+'Valores Base'!$J$3*('T. Generadora'!E220-1)</f>
        <v>0.14000000000000001</v>
      </c>
      <c r="AH220" s="165">
        <f t="shared" si="4"/>
        <v>358170.12000000005</v>
      </c>
      <c r="AI220" s="166">
        <f>VLOOKUP($F220,'Valores Base'!$B$8:$S$23,4)</f>
        <v>43807.5</v>
      </c>
      <c r="AJ220" s="166">
        <f>AI220*(I220*'Valores Base'!$M$4)</f>
        <v>236560.50000000003</v>
      </c>
      <c r="AK220" s="166">
        <f t="shared" si="5"/>
        <v>2321797.5</v>
      </c>
      <c r="AL220" s="166">
        <f>AI220*(K220*'Valores Base'!$N$4)</f>
        <v>0</v>
      </c>
      <c r="AM220" s="165">
        <f>J220*(AI220*'Valores Base'!$L$4)</f>
        <v>0</v>
      </c>
      <c r="AN220" s="167">
        <f>'Valores Base'!$O$4*'T. Generadora'!S220</f>
        <v>0</v>
      </c>
      <c r="AO220" s="168">
        <f t="shared" si="6"/>
        <v>2920000</v>
      </c>
      <c r="AP220" s="169">
        <f t="shared" si="7"/>
        <v>49491.52542372881</v>
      </c>
      <c r="AQ220" s="170">
        <v>0.1</v>
      </c>
      <c r="AR220" s="171">
        <f t="shared" si="8"/>
        <v>0.10273972602739723</v>
      </c>
      <c r="AS220" s="172">
        <f t="shared" si="9"/>
        <v>292000</v>
      </c>
      <c r="AT220" s="173">
        <f t="shared" si="10"/>
        <v>3220000</v>
      </c>
      <c r="AU220" s="174">
        <f t="shared" si="11"/>
        <v>54576.271186440681</v>
      </c>
      <c r="AV220" s="152" t="str">
        <f>+'Control Ventas'!D289</f>
        <v>X Vender</v>
      </c>
      <c r="AW220" s="175"/>
    </row>
    <row r="221" spans="1:49" ht="14.25" customHeight="1" x14ac:dyDescent="0.35">
      <c r="A221" s="148">
        <v>219</v>
      </c>
      <c r="B221" s="149">
        <v>1503</v>
      </c>
      <c r="C221" s="150">
        <v>2</v>
      </c>
      <c r="D221" s="151" t="s">
        <v>120</v>
      </c>
      <c r="E221" s="152">
        <v>15</v>
      </c>
      <c r="F221" s="151">
        <v>20</v>
      </c>
      <c r="G221" s="153" t="str">
        <f>VLOOKUP($F221,'Valores Base'!$B$8:$S$23,2)</f>
        <v>3 P</v>
      </c>
      <c r="H221" s="153">
        <f>VLOOKUP($F221,'Valores Base'!$B$8:$S$23,5)</f>
        <v>53</v>
      </c>
      <c r="I221" s="155">
        <f>VLOOKUP($F221,'Valores Base'!$B$8:$S$23,6)</f>
        <v>11</v>
      </c>
      <c r="J221" s="155">
        <f>VLOOKUP($F221,'Valores Base'!$B$8:$S$23,8)</f>
        <v>0</v>
      </c>
      <c r="K221" s="155">
        <f>VLOOKUP($F221,'Valores Base'!$B$8:$S$23,7)</f>
        <v>0</v>
      </c>
      <c r="L221" s="156">
        <f t="shared" si="0"/>
        <v>64</v>
      </c>
      <c r="M221" s="157">
        <f>VLOOKUP($F221,'Valores Base'!$B$8:$S$23,10)</f>
        <v>2</v>
      </c>
      <c r="N221" s="158">
        <f>VLOOKUP($F221,'Valores Base'!$B$8:$S$23,11)</f>
        <v>2</v>
      </c>
      <c r="O221" s="158">
        <f>VLOOKUP($F221,'Valores Base'!$B$8:$S$23,12)</f>
        <v>0</v>
      </c>
      <c r="P221" s="158">
        <f>VLOOKUP($F221,'Valores Base'!$B$8:$S$23,13)</f>
        <v>0</v>
      </c>
      <c r="Q221" s="157"/>
      <c r="R221" s="157">
        <f>VLOOKUP($F221,'Valores Base'!$B$8:$S$23,15)</f>
        <v>1</v>
      </c>
      <c r="S221" s="157">
        <f>VLOOKUP($F221,'Valores Base'!$B$8:$S$23,16)</f>
        <v>0</v>
      </c>
      <c r="T221" s="157">
        <f t="shared" si="19"/>
        <v>1</v>
      </c>
      <c r="U221" s="159"/>
      <c r="V221" s="152"/>
      <c r="W221" s="151"/>
      <c r="X221" s="151"/>
      <c r="Y221" s="151"/>
      <c r="Z221" s="151"/>
      <c r="AA221" s="160"/>
      <c r="AB221" s="161"/>
      <c r="AC221" s="161"/>
      <c r="AD221" s="161"/>
      <c r="AE221" s="162">
        <f t="shared" si="2"/>
        <v>0</v>
      </c>
      <c r="AF221" s="163">
        <f t="shared" si="3"/>
        <v>0</v>
      </c>
      <c r="AG221" s="164">
        <f>+'Valores Base'!$J$3*('T. Generadora'!E221-1)</f>
        <v>0.14000000000000001</v>
      </c>
      <c r="AH221" s="165">
        <f t="shared" si="4"/>
        <v>374078.88000000006</v>
      </c>
      <c r="AI221" s="166">
        <f>VLOOKUP($F221,'Valores Base'!$B$8:$S$23,4)</f>
        <v>42480</v>
      </c>
      <c r="AJ221" s="166">
        <f>AI221*(I221*'Valores Base'!$M$4)</f>
        <v>420552</v>
      </c>
      <c r="AK221" s="166">
        <f t="shared" si="5"/>
        <v>2251440</v>
      </c>
      <c r="AL221" s="166">
        <f>AI221*(K221*'Valores Base'!$N$4)</f>
        <v>0</v>
      </c>
      <c r="AM221" s="165">
        <f>J221*(AI221*'Valores Base'!$L$4)</f>
        <v>0</v>
      </c>
      <c r="AN221" s="167">
        <f>'Valores Base'!$O$4*'T. Generadora'!S221</f>
        <v>0</v>
      </c>
      <c r="AO221" s="168">
        <f t="shared" si="6"/>
        <v>3050000</v>
      </c>
      <c r="AP221" s="169">
        <f t="shared" si="7"/>
        <v>47656.25</v>
      </c>
      <c r="AQ221" s="170">
        <v>0.1</v>
      </c>
      <c r="AR221" s="171">
        <f t="shared" si="8"/>
        <v>0.10163934426229515</v>
      </c>
      <c r="AS221" s="172">
        <f t="shared" si="9"/>
        <v>305000</v>
      </c>
      <c r="AT221" s="173">
        <f t="shared" si="10"/>
        <v>3360000</v>
      </c>
      <c r="AU221" s="174">
        <f t="shared" si="11"/>
        <v>52500</v>
      </c>
      <c r="AV221" s="152" t="str">
        <f>+'Control Ventas'!D290</f>
        <v>X Vender</v>
      </c>
      <c r="AW221" s="175"/>
    </row>
    <row r="222" spans="1:49" ht="14.25" customHeight="1" x14ac:dyDescent="0.35">
      <c r="A222" s="148">
        <v>220</v>
      </c>
      <c r="B222" s="149">
        <v>1504</v>
      </c>
      <c r="C222" s="150">
        <v>2</v>
      </c>
      <c r="D222" s="151" t="s">
        <v>120</v>
      </c>
      <c r="E222" s="152">
        <v>15</v>
      </c>
      <c r="F222" s="151">
        <v>21</v>
      </c>
      <c r="G222" s="153" t="str">
        <f>VLOOKUP($F222,'Valores Base'!$B$8:$S$23,2)</f>
        <v>4 P</v>
      </c>
      <c r="H222" s="153">
        <f>VLOOKUP($F222,'Valores Base'!$B$8:$S$23,5)</f>
        <v>61</v>
      </c>
      <c r="I222" s="155">
        <f>VLOOKUP($F222,'Valores Base'!$B$8:$S$23,6)</f>
        <v>3</v>
      </c>
      <c r="J222" s="155">
        <f>VLOOKUP($F222,'Valores Base'!$B$8:$S$23,8)</f>
        <v>0</v>
      </c>
      <c r="K222" s="155">
        <f>VLOOKUP($F222,'Valores Base'!$B$8:$S$23,7)</f>
        <v>0</v>
      </c>
      <c r="L222" s="156">
        <f t="shared" si="0"/>
        <v>64</v>
      </c>
      <c r="M222" s="157">
        <f>VLOOKUP($F222,'Valores Base'!$B$8:$S$23,10)</f>
        <v>2</v>
      </c>
      <c r="N222" s="158">
        <f>VLOOKUP($F222,'Valores Base'!$B$8:$S$23,11)</f>
        <v>2</v>
      </c>
      <c r="O222" s="158">
        <f>VLOOKUP($F222,'Valores Base'!$B$8:$S$23,12)</f>
        <v>0</v>
      </c>
      <c r="P222" s="158">
        <f>VLOOKUP($F222,'Valores Base'!$B$8:$S$23,13)</f>
        <v>0</v>
      </c>
      <c r="Q222" s="157"/>
      <c r="R222" s="157">
        <f>VLOOKUP($F222,'Valores Base'!$B$8:$S$23,15)</f>
        <v>1</v>
      </c>
      <c r="S222" s="157">
        <f>VLOOKUP($F222,'Valores Base'!$B$8:$S$23,16)</f>
        <v>0</v>
      </c>
      <c r="T222" s="157">
        <f t="shared" si="19"/>
        <v>1</v>
      </c>
      <c r="U222" s="159"/>
      <c r="V222" s="152"/>
      <c r="W222" s="151"/>
      <c r="X222" s="151"/>
      <c r="Y222" s="151"/>
      <c r="Z222" s="151"/>
      <c r="AA222" s="160"/>
      <c r="AB222" s="161"/>
      <c r="AC222" s="161"/>
      <c r="AD222" s="161"/>
      <c r="AE222" s="162">
        <f t="shared" si="2"/>
        <v>0</v>
      </c>
      <c r="AF222" s="163">
        <f t="shared" si="3"/>
        <v>0</v>
      </c>
      <c r="AG222" s="164">
        <f>+'Valores Base'!$J$3*('T. Generadora'!E222-1)</f>
        <v>0.14000000000000001</v>
      </c>
      <c r="AH222" s="165">
        <f t="shared" si="4"/>
        <v>378836.64</v>
      </c>
      <c r="AI222" s="166">
        <f>VLOOKUP($F222,'Valores Base'!$B$8:$S$23,4)</f>
        <v>42480</v>
      </c>
      <c r="AJ222" s="166">
        <f>AI222*(I222*'Valores Base'!$M$4)</f>
        <v>114696.00000000001</v>
      </c>
      <c r="AK222" s="166">
        <f t="shared" si="5"/>
        <v>2591280</v>
      </c>
      <c r="AL222" s="166">
        <f>AI222*(K222*'Valores Base'!$N$4)</f>
        <v>0</v>
      </c>
      <c r="AM222" s="165">
        <f>J222*(AI222*'Valores Base'!$L$4)</f>
        <v>0</v>
      </c>
      <c r="AN222" s="167">
        <f>'Valores Base'!$O$4*'T. Generadora'!S222</f>
        <v>0</v>
      </c>
      <c r="AO222" s="168">
        <f t="shared" si="6"/>
        <v>3090000</v>
      </c>
      <c r="AP222" s="169">
        <f t="shared" si="7"/>
        <v>48281.25</v>
      </c>
      <c r="AQ222" s="170">
        <v>0.1</v>
      </c>
      <c r="AR222" s="171">
        <f t="shared" si="8"/>
        <v>0.10032362459546929</v>
      </c>
      <c r="AS222" s="172">
        <f t="shared" si="9"/>
        <v>309000</v>
      </c>
      <c r="AT222" s="173">
        <f t="shared" si="10"/>
        <v>3400000</v>
      </c>
      <c r="AU222" s="174">
        <f t="shared" si="11"/>
        <v>53125</v>
      </c>
      <c r="AV222" s="152" t="str">
        <f>+'Control Ventas'!D291</f>
        <v>X Vender</v>
      </c>
      <c r="AW222" s="175"/>
    </row>
    <row r="223" spans="1:49" ht="14.25" customHeight="1" x14ac:dyDescent="0.35">
      <c r="A223" s="148">
        <v>221</v>
      </c>
      <c r="B223" s="149">
        <v>1601</v>
      </c>
      <c r="C223" s="150">
        <v>2</v>
      </c>
      <c r="D223" s="151" t="s">
        <v>120</v>
      </c>
      <c r="E223" s="152">
        <v>16</v>
      </c>
      <c r="F223" s="151">
        <v>18</v>
      </c>
      <c r="G223" s="153" t="str">
        <f>VLOOKUP($F223,'Valores Base'!$B$8:$S$23,2)</f>
        <v>1 P</v>
      </c>
      <c r="H223" s="153">
        <f>VLOOKUP($F223,'Valores Base'!$B$8:$S$23,5)</f>
        <v>71</v>
      </c>
      <c r="I223" s="155">
        <f>VLOOKUP($F223,'Valores Base'!$B$8:$S$23,6)</f>
        <v>18</v>
      </c>
      <c r="J223" s="155">
        <f>VLOOKUP($F223,'Valores Base'!$B$8:$S$23,8)</f>
        <v>0</v>
      </c>
      <c r="K223" s="155">
        <f>VLOOKUP($F223,'Valores Base'!$B$8:$S$23,7)</f>
        <v>0</v>
      </c>
      <c r="L223" s="156">
        <f t="shared" si="0"/>
        <v>89</v>
      </c>
      <c r="M223" s="157">
        <f>VLOOKUP($F223,'Valores Base'!$B$8:$S$23,10)</f>
        <v>2</v>
      </c>
      <c r="N223" s="158">
        <f>VLOOKUP($F223,'Valores Base'!$B$8:$S$23,11)</f>
        <v>2</v>
      </c>
      <c r="O223" s="158">
        <f>VLOOKUP($F223,'Valores Base'!$B$8:$S$23,12)</f>
        <v>0</v>
      </c>
      <c r="P223" s="158">
        <f>VLOOKUP($F223,'Valores Base'!$B$8:$S$23,13)</f>
        <v>0</v>
      </c>
      <c r="Q223" s="157"/>
      <c r="R223" s="157">
        <f>VLOOKUP($F223,'Valores Base'!$B$8:$S$23,15)</f>
        <v>2</v>
      </c>
      <c r="S223" s="157">
        <f>VLOOKUP($F223,'Valores Base'!$B$8:$S$23,16)</f>
        <v>0</v>
      </c>
      <c r="T223" s="157">
        <f t="shared" si="19"/>
        <v>2</v>
      </c>
      <c r="U223" s="159"/>
      <c r="V223" s="152"/>
      <c r="W223" s="151"/>
      <c r="X223" s="151"/>
      <c r="Y223" s="151"/>
      <c r="Z223" s="151"/>
      <c r="AA223" s="160"/>
      <c r="AB223" s="161"/>
      <c r="AC223" s="161"/>
      <c r="AD223" s="161"/>
      <c r="AE223" s="162">
        <f t="shared" si="2"/>
        <v>0</v>
      </c>
      <c r="AF223" s="163">
        <f t="shared" si="3"/>
        <v>0</v>
      </c>
      <c r="AG223" s="164">
        <f>+'Valores Base'!$J$3*('T. Generadora'!E223-1)</f>
        <v>0.15</v>
      </c>
      <c r="AH223" s="165">
        <f t="shared" si="4"/>
        <v>520911</v>
      </c>
      <c r="AI223" s="166">
        <f>VLOOKUP($F223,'Valores Base'!$B$8:$S$23,4)</f>
        <v>39825</v>
      </c>
      <c r="AJ223" s="166">
        <f>AI223*(I223*'Valores Base'!$M$4)</f>
        <v>645165</v>
      </c>
      <c r="AK223" s="166">
        <f t="shared" si="5"/>
        <v>2827575</v>
      </c>
      <c r="AL223" s="166">
        <f>AI223*(K223*'Valores Base'!$N$4)</f>
        <v>0</v>
      </c>
      <c r="AM223" s="165">
        <f>J223*(AI223*'Valores Base'!$L$4)</f>
        <v>0</v>
      </c>
      <c r="AN223" s="167">
        <f>'Valores Base'!$O$4*'T. Generadora'!S223</f>
        <v>0</v>
      </c>
      <c r="AO223" s="168">
        <f t="shared" si="6"/>
        <v>4000000</v>
      </c>
      <c r="AP223" s="169">
        <f t="shared" si="7"/>
        <v>44943.8202247191</v>
      </c>
      <c r="AQ223" s="170">
        <v>0.1</v>
      </c>
      <c r="AR223" s="171">
        <f t="shared" si="8"/>
        <v>0.10000000000000009</v>
      </c>
      <c r="AS223" s="172">
        <f t="shared" si="9"/>
        <v>400000</v>
      </c>
      <c r="AT223" s="173">
        <f t="shared" si="10"/>
        <v>4400000</v>
      </c>
      <c r="AU223" s="174">
        <f t="shared" si="11"/>
        <v>49438.20224719101</v>
      </c>
      <c r="AV223" s="152" t="str">
        <f>+'Control Ventas'!D292</f>
        <v>X Vender</v>
      </c>
      <c r="AW223" s="175"/>
    </row>
    <row r="224" spans="1:49" ht="14.25" customHeight="1" x14ac:dyDescent="0.35">
      <c r="A224" s="148">
        <v>222</v>
      </c>
      <c r="B224" s="149">
        <v>1602</v>
      </c>
      <c r="C224" s="150">
        <v>2</v>
      </c>
      <c r="D224" s="151" t="s">
        <v>120</v>
      </c>
      <c r="E224" s="152">
        <v>16</v>
      </c>
      <c r="F224" s="151">
        <v>19</v>
      </c>
      <c r="G224" s="153" t="str">
        <f>VLOOKUP($F224,'Valores Base'!$B$8:$S$23,2)</f>
        <v>2 P</v>
      </c>
      <c r="H224" s="153">
        <f>VLOOKUP($F224,'Valores Base'!$B$8:$S$23,5)</f>
        <v>53</v>
      </c>
      <c r="I224" s="155">
        <f>VLOOKUP($F224,'Valores Base'!$B$8:$S$23,6)</f>
        <v>6</v>
      </c>
      <c r="J224" s="155">
        <f>VLOOKUP($F224,'Valores Base'!$B$8:$S$23,8)</f>
        <v>0</v>
      </c>
      <c r="K224" s="155">
        <f>VLOOKUP($F224,'Valores Base'!$B$8:$S$23,7)</f>
        <v>0</v>
      </c>
      <c r="L224" s="156">
        <f t="shared" si="0"/>
        <v>59</v>
      </c>
      <c r="M224" s="157">
        <f>VLOOKUP($F224,'Valores Base'!$B$8:$S$23,10)</f>
        <v>1</v>
      </c>
      <c r="N224" s="158">
        <f>VLOOKUP($F224,'Valores Base'!$B$8:$S$23,11)</f>
        <v>1</v>
      </c>
      <c r="O224" s="158">
        <f>VLOOKUP($F224,'Valores Base'!$B$8:$S$23,12)</f>
        <v>0</v>
      </c>
      <c r="P224" s="158">
        <f>VLOOKUP($F224,'Valores Base'!$B$8:$S$23,13)</f>
        <v>0</v>
      </c>
      <c r="Q224" s="157"/>
      <c r="R224" s="157">
        <f>VLOOKUP($F224,'Valores Base'!$B$8:$S$23,15)</f>
        <v>1</v>
      </c>
      <c r="S224" s="157">
        <f>VLOOKUP($F224,'Valores Base'!$B$8:$S$23,16)</f>
        <v>0</v>
      </c>
      <c r="T224" s="157">
        <f t="shared" si="19"/>
        <v>1</v>
      </c>
      <c r="U224" s="159"/>
      <c r="V224" s="152"/>
      <c r="W224" s="151"/>
      <c r="X224" s="151"/>
      <c r="Y224" s="151"/>
      <c r="Z224" s="151"/>
      <c r="AA224" s="160"/>
      <c r="AB224" s="161"/>
      <c r="AC224" s="161"/>
      <c r="AD224" s="161"/>
      <c r="AE224" s="162">
        <f t="shared" si="2"/>
        <v>0</v>
      </c>
      <c r="AF224" s="163">
        <f t="shared" si="3"/>
        <v>0</v>
      </c>
      <c r="AG224" s="164">
        <f>+'Valores Base'!$J$3*('T. Generadora'!E224-1)</f>
        <v>0.15</v>
      </c>
      <c r="AH224" s="165">
        <f t="shared" si="4"/>
        <v>383753.7</v>
      </c>
      <c r="AI224" s="166">
        <f>VLOOKUP($F224,'Valores Base'!$B$8:$S$23,4)</f>
        <v>43807.5</v>
      </c>
      <c r="AJ224" s="166">
        <f>AI224*(I224*'Valores Base'!$M$4)</f>
        <v>236560.50000000003</v>
      </c>
      <c r="AK224" s="166">
        <f t="shared" si="5"/>
        <v>2321797.5</v>
      </c>
      <c r="AL224" s="166">
        <f>AI224*(K224*'Valores Base'!$N$4)</f>
        <v>0</v>
      </c>
      <c r="AM224" s="165">
        <f>J224*(AI224*'Valores Base'!$L$4)</f>
        <v>0</v>
      </c>
      <c r="AN224" s="167">
        <f>'Valores Base'!$O$4*'T. Generadora'!S224</f>
        <v>0</v>
      </c>
      <c r="AO224" s="168">
        <f t="shared" si="6"/>
        <v>2950000</v>
      </c>
      <c r="AP224" s="169">
        <f t="shared" si="7"/>
        <v>50000</v>
      </c>
      <c r="AQ224" s="170">
        <v>0.1</v>
      </c>
      <c r="AR224" s="171">
        <f t="shared" si="8"/>
        <v>0.10169491525423724</v>
      </c>
      <c r="AS224" s="172">
        <f t="shared" si="9"/>
        <v>295000</v>
      </c>
      <c r="AT224" s="173">
        <f t="shared" si="10"/>
        <v>3250000</v>
      </c>
      <c r="AU224" s="174">
        <f t="shared" si="11"/>
        <v>55084.745762711864</v>
      </c>
      <c r="AV224" s="152" t="str">
        <f>+'Control Ventas'!D293</f>
        <v>X Vender</v>
      </c>
      <c r="AW224" s="175"/>
    </row>
    <row r="225" spans="1:49" ht="14.25" customHeight="1" x14ac:dyDescent="0.35">
      <c r="A225" s="148">
        <v>223</v>
      </c>
      <c r="B225" s="149">
        <v>1603</v>
      </c>
      <c r="C225" s="150">
        <v>2</v>
      </c>
      <c r="D225" s="151" t="s">
        <v>120</v>
      </c>
      <c r="E225" s="152">
        <v>16</v>
      </c>
      <c r="F225" s="151">
        <v>20</v>
      </c>
      <c r="G225" s="153" t="str">
        <f>VLOOKUP($F225,'Valores Base'!$B$8:$S$23,2)</f>
        <v>3 P</v>
      </c>
      <c r="H225" s="153">
        <f>VLOOKUP($F225,'Valores Base'!$B$8:$S$23,5)</f>
        <v>53</v>
      </c>
      <c r="I225" s="155">
        <f>VLOOKUP($F225,'Valores Base'!$B$8:$S$23,6)</f>
        <v>11</v>
      </c>
      <c r="J225" s="155">
        <f>VLOOKUP($F225,'Valores Base'!$B$8:$S$23,8)</f>
        <v>0</v>
      </c>
      <c r="K225" s="155">
        <f>VLOOKUP($F225,'Valores Base'!$B$8:$S$23,7)</f>
        <v>0</v>
      </c>
      <c r="L225" s="156">
        <f t="shared" si="0"/>
        <v>64</v>
      </c>
      <c r="M225" s="157">
        <f>VLOOKUP($F225,'Valores Base'!$B$8:$S$23,10)</f>
        <v>2</v>
      </c>
      <c r="N225" s="158">
        <f>VLOOKUP($F225,'Valores Base'!$B$8:$S$23,11)</f>
        <v>2</v>
      </c>
      <c r="O225" s="158">
        <f>VLOOKUP($F225,'Valores Base'!$B$8:$S$23,12)</f>
        <v>0</v>
      </c>
      <c r="P225" s="158">
        <f>VLOOKUP($F225,'Valores Base'!$B$8:$S$23,13)</f>
        <v>0</v>
      </c>
      <c r="Q225" s="157"/>
      <c r="R225" s="157">
        <f>VLOOKUP($F225,'Valores Base'!$B$8:$S$23,15)</f>
        <v>1</v>
      </c>
      <c r="S225" s="157">
        <f>VLOOKUP($F225,'Valores Base'!$B$8:$S$23,16)</f>
        <v>0</v>
      </c>
      <c r="T225" s="157">
        <f t="shared" si="19"/>
        <v>1</v>
      </c>
      <c r="U225" s="159"/>
      <c r="V225" s="152"/>
      <c r="W225" s="151"/>
      <c r="X225" s="151"/>
      <c r="Y225" s="151"/>
      <c r="Z225" s="151"/>
      <c r="AA225" s="160"/>
      <c r="AB225" s="161"/>
      <c r="AC225" s="161"/>
      <c r="AD225" s="161"/>
      <c r="AE225" s="162">
        <f t="shared" si="2"/>
        <v>0</v>
      </c>
      <c r="AF225" s="163">
        <f t="shared" si="3"/>
        <v>0</v>
      </c>
      <c r="AG225" s="164">
        <f>+'Valores Base'!$J$3*('T. Generadora'!E225-1)</f>
        <v>0.15</v>
      </c>
      <c r="AH225" s="165">
        <f t="shared" si="4"/>
        <v>400798.8</v>
      </c>
      <c r="AI225" s="166">
        <f>VLOOKUP($F225,'Valores Base'!$B$8:$S$23,4)</f>
        <v>42480</v>
      </c>
      <c r="AJ225" s="166">
        <f>AI225*(I225*'Valores Base'!$M$4)</f>
        <v>420552</v>
      </c>
      <c r="AK225" s="166">
        <f t="shared" si="5"/>
        <v>2251440</v>
      </c>
      <c r="AL225" s="166">
        <f>AI225*(K225*'Valores Base'!$N$4)</f>
        <v>0</v>
      </c>
      <c r="AM225" s="165">
        <f>J225*(AI225*'Valores Base'!$L$4)</f>
        <v>0</v>
      </c>
      <c r="AN225" s="167">
        <f>'Valores Base'!$O$4*'T. Generadora'!S225</f>
        <v>0</v>
      </c>
      <c r="AO225" s="168">
        <f t="shared" si="6"/>
        <v>3080000</v>
      </c>
      <c r="AP225" s="169">
        <f t="shared" si="7"/>
        <v>48125</v>
      </c>
      <c r="AQ225" s="170">
        <v>0.1</v>
      </c>
      <c r="AR225" s="171">
        <f t="shared" si="8"/>
        <v>0.10064935064935066</v>
      </c>
      <c r="AS225" s="172">
        <f t="shared" si="9"/>
        <v>308000</v>
      </c>
      <c r="AT225" s="173">
        <f t="shared" si="10"/>
        <v>3390000</v>
      </c>
      <c r="AU225" s="174">
        <f t="shared" si="11"/>
        <v>52968.75</v>
      </c>
      <c r="AV225" s="152" t="str">
        <f>+'Control Ventas'!D294</f>
        <v>X Vender</v>
      </c>
      <c r="AW225" s="175"/>
    </row>
    <row r="226" spans="1:49" ht="14.25" customHeight="1" x14ac:dyDescent="0.35">
      <c r="A226" s="148">
        <v>224</v>
      </c>
      <c r="B226" s="149">
        <v>1604</v>
      </c>
      <c r="C226" s="150">
        <v>2</v>
      </c>
      <c r="D226" s="151" t="s">
        <v>120</v>
      </c>
      <c r="E226" s="152">
        <v>16</v>
      </c>
      <c r="F226" s="151">
        <v>21</v>
      </c>
      <c r="G226" s="153" t="str">
        <f>VLOOKUP($F226,'Valores Base'!$B$8:$S$23,2)</f>
        <v>4 P</v>
      </c>
      <c r="H226" s="153">
        <f>VLOOKUP($F226,'Valores Base'!$B$8:$S$23,5)</f>
        <v>61</v>
      </c>
      <c r="I226" s="155">
        <f>VLOOKUP($F226,'Valores Base'!$B$8:$S$23,6)</f>
        <v>3</v>
      </c>
      <c r="J226" s="155">
        <f>VLOOKUP($F226,'Valores Base'!$B$8:$S$23,8)</f>
        <v>0</v>
      </c>
      <c r="K226" s="155">
        <f>VLOOKUP($F226,'Valores Base'!$B$8:$S$23,7)</f>
        <v>0</v>
      </c>
      <c r="L226" s="156">
        <f t="shared" si="0"/>
        <v>64</v>
      </c>
      <c r="M226" s="157">
        <f>VLOOKUP($F226,'Valores Base'!$B$8:$S$23,10)</f>
        <v>2</v>
      </c>
      <c r="N226" s="158">
        <f>VLOOKUP($F226,'Valores Base'!$B$8:$S$23,11)</f>
        <v>2</v>
      </c>
      <c r="O226" s="158">
        <f>VLOOKUP($F226,'Valores Base'!$B$8:$S$23,12)</f>
        <v>0</v>
      </c>
      <c r="P226" s="158">
        <f>VLOOKUP($F226,'Valores Base'!$B$8:$S$23,13)</f>
        <v>0</v>
      </c>
      <c r="Q226" s="157"/>
      <c r="R226" s="157">
        <f>VLOOKUP($F226,'Valores Base'!$B$8:$S$23,15)</f>
        <v>1</v>
      </c>
      <c r="S226" s="157">
        <f>VLOOKUP($F226,'Valores Base'!$B$8:$S$23,16)</f>
        <v>0</v>
      </c>
      <c r="T226" s="157">
        <f t="shared" si="19"/>
        <v>1</v>
      </c>
      <c r="U226" s="159"/>
      <c r="V226" s="152"/>
      <c r="W226" s="151"/>
      <c r="X226" s="151"/>
      <c r="Y226" s="151"/>
      <c r="Z226" s="151"/>
      <c r="AA226" s="160"/>
      <c r="AB226" s="161"/>
      <c r="AC226" s="161"/>
      <c r="AD226" s="161"/>
      <c r="AE226" s="162">
        <f t="shared" si="2"/>
        <v>0</v>
      </c>
      <c r="AF226" s="163">
        <f t="shared" si="3"/>
        <v>0</v>
      </c>
      <c r="AG226" s="164">
        <f>+'Valores Base'!$J$3*('T. Generadora'!E226-1)</f>
        <v>0.15</v>
      </c>
      <c r="AH226" s="165">
        <f t="shared" si="4"/>
        <v>405896.39999999997</v>
      </c>
      <c r="AI226" s="166">
        <f>VLOOKUP($F226,'Valores Base'!$B$8:$S$23,4)</f>
        <v>42480</v>
      </c>
      <c r="AJ226" s="166">
        <f>AI226*(I226*'Valores Base'!$M$4)</f>
        <v>114696.00000000001</v>
      </c>
      <c r="AK226" s="166">
        <f t="shared" si="5"/>
        <v>2591280</v>
      </c>
      <c r="AL226" s="166">
        <f>AI226*(K226*'Valores Base'!$N$4)</f>
        <v>0</v>
      </c>
      <c r="AM226" s="165">
        <f>J226*(AI226*'Valores Base'!$L$4)</f>
        <v>0</v>
      </c>
      <c r="AN226" s="167">
        <f>'Valores Base'!$O$4*'T. Generadora'!S226</f>
        <v>0</v>
      </c>
      <c r="AO226" s="168">
        <f t="shared" si="6"/>
        <v>3120000</v>
      </c>
      <c r="AP226" s="169">
        <f t="shared" si="7"/>
        <v>48750</v>
      </c>
      <c r="AQ226" s="170">
        <v>0.1</v>
      </c>
      <c r="AR226" s="171">
        <f t="shared" si="8"/>
        <v>0.10256410256410264</v>
      </c>
      <c r="AS226" s="172">
        <f t="shared" si="9"/>
        <v>312000</v>
      </c>
      <c r="AT226" s="173">
        <f t="shared" si="10"/>
        <v>3440000</v>
      </c>
      <c r="AU226" s="174">
        <f t="shared" si="11"/>
        <v>53750</v>
      </c>
      <c r="AV226" s="152" t="str">
        <f>+'Control Ventas'!D295</f>
        <v>X Vender</v>
      </c>
      <c r="AW226" s="175"/>
    </row>
    <row r="227" spans="1:49" ht="14.25" customHeight="1" x14ac:dyDescent="0.35">
      <c r="AR227" s="180"/>
    </row>
    <row r="228" spans="1:49" ht="14.25" customHeight="1" x14ac:dyDescent="0.35">
      <c r="H228" s="181">
        <f t="shared" ref="H228:M228" si="20">SUM(H3:H227)</f>
        <v>11527</v>
      </c>
      <c r="I228" s="182">
        <f t="shared" si="20"/>
        <v>1725</v>
      </c>
      <c r="J228" s="182">
        <f t="shared" si="20"/>
        <v>0</v>
      </c>
      <c r="K228" s="182">
        <f t="shared" si="20"/>
        <v>0</v>
      </c>
      <c r="L228" s="182">
        <f t="shared" si="20"/>
        <v>13252</v>
      </c>
      <c r="M228" s="183">
        <f t="shared" si="20"/>
        <v>364</v>
      </c>
      <c r="T228" s="184">
        <f>SUM(T3:T226)</f>
        <v>266</v>
      </c>
      <c r="AR228" s="180"/>
    </row>
    <row r="229" spans="1:49" ht="14.25" customHeight="1" x14ac:dyDescent="0.35">
      <c r="T229" s="184">
        <v>329</v>
      </c>
      <c r="AR229" s="180"/>
    </row>
    <row r="230" spans="1:49" ht="14.25" customHeight="1" x14ac:dyDescent="0.35">
      <c r="AR230" s="180"/>
    </row>
    <row r="231" spans="1:49" ht="14.25" customHeight="1" x14ac:dyDescent="0.35">
      <c r="AR231" s="180"/>
    </row>
    <row r="232" spans="1:49" ht="14.25" customHeight="1" x14ac:dyDescent="0.35">
      <c r="AR232" s="180"/>
    </row>
    <row r="233" spans="1:49" ht="14.25" customHeight="1" x14ac:dyDescent="0.35">
      <c r="AR233" s="180"/>
    </row>
    <row r="234" spans="1:49" ht="14.25" customHeight="1" x14ac:dyDescent="0.35">
      <c r="AR234" s="180"/>
    </row>
    <row r="235" spans="1:49" ht="14.25" customHeight="1" x14ac:dyDescent="0.35">
      <c r="AR235" s="180"/>
    </row>
    <row r="236" spans="1:49" ht="14.25" customHeight="1" x14ac:dyDescent="0.35">
      <c r="AR236" s="180"/>
    </row>
    <row r="237" spans="1:49" ht="14.25" customHeight="1" x14ac:dyDescent="0.35">
      <c r="AR237" s="180"/>
    </row>
    <row r="238" spans="1:49" ht="14.25" customHeight="1" x14ac:dyDescent="0.35">
      <c r="AR238" s="180"/>
    </row>
    <row r="239" spans="1:49" ht="14.25" customHeight="1" x14ac:dyDescent="0.35">
      <c r="AR239" s="180"/>
    </row>
    <row r="240" spans="1:49" ht="14.25" customHeight="1" x14ac:dyDescent="0.35">
      <c r="AR240" s="180"/>
    </row>
    <row r="241" spans="44:44" ht="14.25" customHeight="1" x14ac:dyDescent="0.35">
      <c r="AR241" s="180"/>
    </row>
    <row r="242" spans="44:44" ht="14.25" customHeight="1" x14ac:dyDescent="0.35">
      <c r="AR242" s="180"/>
    </row>
    <row r="243" spans="44:44" ht="14.25" customHeight="1" x14ac:dyDescent="0.35">
      <c r="AR243" s="180"/>
    </row>
    <row r="244" spans="44:44" ht="14.25" customHeight="1" x14ac:dyDescent="0.35">
      <c r="AR244" s="180"/>
    </row>
    <row r="245" spans="44:44" ht="14.25" customHeight="1" x14ac:dyDescent="0.35">
      <c r="AR245" s="180"/>
    </row>
    <row r="246" spans="44:44" ht="14.25" customHeight="1" x14ac:dyDescent="0.35">
      <c r="AR246" s="180"/>
    </row>
    <row r="247" spans="44:44" ht="14.25" customHeight="1" x14ac:dyDescent="0.35">
      <c r="AR247" s="180"/>
    </row>
    <row r="248" spans="44:44" ht="14.25" customHeight="1" x14ac:dyDescent="0.35">
      <c r="AR248" s="180"/>
    </row>
    <row r="249" spans="44:44" ht="14.25" customHeight="1" x14ac:dyDescent="0.35">
      <c r="AR249" s="180"/>
    </row>
    <row r="250" spans="44:44" ht="14.25" customHeight="1" x14ac:dyDescent="0.35">
      <c r="AR250" s="180"/>
    </row>
    <row r="251" spans="44:44" ht="14.25" customHeight="1" x14ac:dyDescent="0.35">
      <c r="AR251" s="180"/>
    </row>
    <row r="252" spans="44:44" ht="14.25" customHeight="1" x14ac:dyDescent="0.35">
      <c r="AR252" s="180"/>
    </row>
    <row r="253" spans="44:44" ht="14.25" customHeight="1" x14ac:dyDescent="0.35">
      <c r="AR253" s="180"/>
    </row>
    <row r="254" spans="44:44" ht="14.25" customHeight="1" x14ac:dyDescent="0.35">
      <c r="AR254" s="180"/>
    </row>
    <row r="255" spans="44:44" ht="14.25" customHeight="1" x14ac:dyDescent="0.35">
      <c r="AR255" s="180"/>
    </row>
    <row r="256" spans="44:44" ht="14.25" customHeight="1" x14ac:dyDescent="0.35">
      <c r="AR256" s="180"/>
    </row>
    <row r="257" spans="44:44" ht="14.25" customHeight="1" x14ac:dyDescent="0.35">
      <c r="AR257" s="180"/>
    </row>
    <row r="258" spans="44:44" ht="14.25" customHeight="1" x14ac:dyDescent="0.35">
      <c r="AR258" s="180"/>
    </row>
    <row r="259" spans="44:44" ht="14.25" customHeight="1" x14ac:dyDescent="0.35">
      <c r="AR259" s="180"/>
    </row>
    <row r="260" spans="44:44" ht="14.25" customHeight="1" x14ac:dyDescent="0.35">
      <c r="AR260" s="180"/>
    </row>
    <row r="261" spans="44:44" ht="14.25" customHeight="1" x14ac:dyDescent="0.35">
      <c r="AR261" s="180"/>
    </row>
    <row r="262" spans="44:44" ht="14.25" customHeight="1" x14ac:dyDescent="0.35">
      <c r="AR262" s="180"/>
    </row>
    <row r="263" spans="44:44" ht="14.25" customHeight="1" x14ac:dyDescent="0.35">
      <c r="AR263" s="180"/>
    </row>
    <row r="264" spans="44:44" ht="14.25" customHeight="1" x14ac:dyDescent="0.35">
      <c r="AR264" s="180"/>
    </row>
    <row r="265" spans="44:44" ht="14.25" customHeight="1" x14ac:dyDescent="0.35">
      <c r="AR265" s="180"/>
    </row>
    <row r="266" spans="44:44" ht="14.25" customHeight="1" x14ac:dyDescent="0.35">
      <c r="AR266" s="180"/>
    </row>
    <row r="267" spans="44:44" ht="14.25" customHeight="1" x14ac:dyDescent="0.35">
      <c r="AR267" s="180"/>
    </row>
    <row r="268" spans="44:44" ht="14.25" customHeight="1" x14ac:dyDescent="0.35">
      <c r="AR268" s="180"/>
    </row>
    <row r="269" spans="44:44" ht="14.25" customHeight="1" x14ac:dyDescent="0.35">
      <c r="AR269" s="180"/>
    </row>
    <row r="270" spans="44:44" ht="14.25" customHeight="1" x14ac:dyDescent="0.35">
      <c r="AR270" s="180"/>
    </row>
    <row r="271" spans="44:44" ht="14.25" customHeight="1" x14ac:dyDescent="0.35">
      <c r="AR271" s="180"/>
    </row>
    <row r="272" spans="44:44" ht="14.25" customHeight="1" x14ac:dyDescent="0.35">
      <c r="AR272" s="180"/>
    </row>
    <row r="273" spans="44:44" ht="14.25" customHeight="1" x14ac:dyDescent="0.35">
      <c r="AR273" s="180"/>
    </row>
    <row r="274" spans="44:44" ht="14.25" customHeight="1" x14ac:dyDescent="0.35">
      <c r="AR274" s="180"/>
    </row>
    <row r="275" spans="44:44" ht="14.25" customHeight="1" x14ac:dyDescent="0.35">
      <c r="AR275" s="180"/>
    </row>
    <row r="276" spans="44:44" ht="14.25" customHeight="1" x14ac:dyDescent="0.35">
      <c r="AR276" s="180"/>
    </row>
    <row r="277" spans="44:44" ht="14.25" customHeight="1" x14ac:dyDescent="0.35">
      <c r="AR277" s="180"/>
    </row>
    <row r="278" spans="44:44" ht="14.25" customHeight="1" x14ac:dyDescent="0.35">
      <c r="AR278" s="180"/>
    </row>
    <row r="279" spans="44:44" ht="14.25" customHeight="1" x14ac:dyDescent="0.35">
      <c r="AR279" s="180"/>
    </row>
    <row r="280" spans="44:44" ht="14.25" customHeight="1" x14ac:dyDescent="0.35">
      <c r="AR280" s="180"/>
    </row>
    <row r="281" spans="44:44" ht="14.25" customHeight="1" x14ac:dyDescent="0.35">
      <c r="AR281" s="180"/>
    </row>
    <row r="282" spans="44:44" ht="14.25" customHeight="1" x14ac:dyDescent="0.35">
      <c r="AR282" s="180"/>
    </row>
    <row r="283" spans="44:44" ht="14.25" customHeight="1" x14ac:dyDescent="0.35">
      <c r="AR283" s="180"/>
    </row>
    <row r="284" spans="44:44" ht="14.25" customHeight="1" x14ac:dyDescent="0.35">
      <c r="AR284" s="180"/>
    </row>
    <row r="285" spans="44:44" ht="14.25" customHeight="1" x14ac:dyDescent="0.35">
      <c r="AR285" s="180"/>
    </row>
    <row r="286" spans="44:44" ht="14.25" customHeight="1" x14ac:dyDescent="0.35">
      <c r="AR286" s="180"/>
    </row>
    <row r="287" spans="44:44" ht="14.25" customHeight="1" x14ac:dyDescent="0.35">
      <c r="AR287" s="180"/>
    </row>
    <row r="288" spans="44:44" ht="14.25" customHeight="1" x14ac:dyDescent="0.35">
      <c r="AR288" s="180"/>
    </row>
    <row r="289" spans="44:44" ht="14.25" customHeight="1" x14ac:dyDescent="0.35">
      <c r="AR289" s="180"/>
    </row>
    <row r="290" spans="44:44" ht="14.25" customHeight="1" x14ac:dyDescent="0.35">
      <c r="AR290" s="180"/>
    </row>
    <row r="291" spans="44:44" ht="14.25" customHeight="1" x14ac:dyDescent="0.35">
      <c r="AR291" s="180"/>
    </row>
    <row r="292" spans="44:44" ht="14.25" customHeight="1" x14ac:dyDescent="0.35">
      <c r="AR292" s="180"/>
    </row>
    <row r="293" spans="44:44" ht="14.25" customHeight="1" x14ac:dyDescent="0.35">
      <c r="AR293" s="180"/>
    </row>
    <row r="294" spans="44:44" ht="14.25" customHeight="1" x14ac:dyDescent="0.35">
      <c r="AR294" s="180"/>
    </row>
    <row r="295" spans="44:44" ht="14.25" customHeight="1" x14ac:dyDescent="0.35">
      <c r="AR295" s="180"/>
    </row>
    <row r="296" spans="44:44" ht="14.25" customHeight="1" x14ac:dyDescent="0.35">
      <c r="AR296" s="180"/>
    </row>
    <row r="297" spans="44:44" ht="14.25" customHeight="1" x14ac:dyDescent="0.35">
      <c r="AR297" s="180"/>
    </row>
    <row r="298" spans="44:44" ht="14.25" customHeight="1" x14ac:dyDescent="0.35">
      <c r="AR298" s="180"/>
    </row>
    <row r="299" spans="44:44" ht="14.25" customHeight="1" x14ac:dyDescent="0.35">
      <c r="AR299" s="180"/>
    </row>
    <row r="300" spans="44:44" ht="14.25" customHeight="1" x14ac:dyDescent="0.35">
      <c r="AR300" s="180"/>
    </row>
    <row r="301" spans="44:44" ht="14.25" customHeight="1" x14ac:dyDescent="0.35">
      <c r="AR301" s="180"/>
    </row>
    <row r="302" spans="44:44" ht="14.25" customHeight="1" x14ac:dyDescent="0.35">
      <c r="AR302" s="180"/>
    </row>
    <row r="303" spans="44:44" ht="14.25" customHeight="1" x14ac:dyDescent="0.35">
      <c r="AR303" s="180"/>
    </row>
    <row r="304" spans="44:44" ht="14.25" customHeight="1" x14ac:dyDescent="0.35">
      <c r="AR304" s="180"/>
    </row>
    <row r="305" spans="44:44" ht="14.25" customHeight="1" x14ac:dyDescent="0.35">
      <c r="AR305" s="180"/>
    </row>
    <row r="306" spans="44:44" ht="14.25" customHeight="1" x14ac:dyDescent="0.35">
      <c r="AR306" s="180"/>
    </row>
    <row r="307" spans="44:44" ht="14.25" customHeight="1" x14ac:dyDescent="0.35">
      <c r="AR307" s="180"/>
    </row>
    <row r="308" spans="44:44" ht="14.25" customHeight="1" x14ac:dyDescent="0.35">
      <c r="AR308" s="180"/>
    </row>
    <row r="309" spans="44:44" ht="14.25" customHeight="1" x14ac:dyDescent="0.35">
      <c r="AR309" s="180"/>
    </row>
    <row r="310" spans="44:44" ht="14.25" customHeight="1" x14ac:dyDescent="0.35">
      <c r="AR310" s="180"/>
    </row>
    <row r="311" spans="44:44" ht="14.25" customHeight="1" x14ac:dyDescent="0.35">
      <c r="AR311" s="180"/>
    </row>
    <row r="312" spans="44:44" ht="14.25" customHeight="1" x14ac:dyDescent="0.35">
      <c r="AR312" s="180"/>
    </row>
    <row r="313" spans="44:44" ht="14.25" customHeight="1" x14ac:dyDescent="0.35">
      <c r="AR313" s="180"/>
    </row>
    <row r="314" spans="44:44" ht="14.25" customHeight="1" x14ac:dyDescent="0.35">
      <c r="AR314" s="180"/>
    </row>
    <row r="315" spans="44:44" ht="14.25" customHeight="1" x14ac:dyDescent="0.35">
      <c r="AR315" s="180"/>
    </row>
    <row r="316" spans="44:44" ht="14.25" customHeight="1" x14ac:dyDescent="0.35">
      <c r="AR316" s="180"/>
    </row>
    <row r="317" spans="44:44" ht="14.25" customHeight="1" x14ac:dyDescent="0.35">
      <c r="AR317" s="180"/>
    </row>
    <row r="318" spans="44:44" ht="14.25" customHeight="1" x14ac:dyDescent="0.35">
      <c r="AR318" s="180"/>
    </row>
    <row r="319" spans="44:44" ht="14.25" customHeight="1" x14ac:dyDescent="0.35">
      <c r="AR319" s="180"/>
    </row>
    <row r="320" spans="44:44" ht="14.25" customHeight="1" x14ac:dyDescent="0.35">
      <c r="AR320" s="180"/>
    </row>
    <row r="321" spans="44:44" ht="14.25" customHeight="1" x14ac:dyDescent="0.35">
      <c r="AR321" s="180"/>
    </row>
    <row r="322" spans="44:44" ht="14.25" customHeight="1" x14ac:dyDescent="0.35">
      <c r="AR322" s="180"/>
    </row>
    <row r="323" spans="44:44" ht="14.25" customHeight="1" x14ac:dyDescent="0.35">
      <c r="AR323" s="180"/>
    </row>
    <row r="324" spans="44:44" ht="14.25" customHeight="1" x14ac:dyDescent="0.35">
      <c r="AR324" s="180"/>
    </row>
    <row r="325" spans="44:44" ht="14.25" customHeight="1" x14ac:dyDescent="0.35">
      <c r="AR325" s="180"/>
    </row>
    <row r="326" spans="44:44" ht="14.25" customHeight="1" x14ac:dyDescent="0.35">
      <c r="AR326" s="180"/>
    </row>
    <row r="327" spans="44:44" ht="14.25" customHeight="1" x14ac:dyDescent="0.35">
      <c r="AR327" s="180"/>
    </row>
    <row r="328" spans="44:44" ht="14.25" customHeight="1" x14ac:dyDescent="0.35">
      <c r="AR328" s="180"/>
    </row>
    <row r="329" spans="44:44" ht="14.25" customHeight="1" x14ac:dyDescent="0.35">
      <c r="AR329" s="180"/>
    </row>
    <row r="330" spans="44:44" ht="14.25" customHeight="1" x14ac:dyDescent="0.35">
      <c r="AR330" s="180"/>
    </row>
    <row r="331" spans="44:44" ht="14.25" customHeight="1" x14ac:dyDescent="0.35">
      <c r="AR331" s="180"/>
    </row>
    <row r="332" spans="44:44" ht="14.25" customHeight="1" x14ac:dyDescent="0.35">
      <c r="AR332" s="180"/>
    </row>
    <row r="333" spans="44:44" ht="14.25" customHeight="1" x14ac:dyDescent="0.35">
      <c r="AR333" s="180"/>
    </row>
    <row r="334" spans="44:44" ht="14.25" customHeight="1" x14ac:dyDescent="0.35">
      <c r="AR334" s="180"/>
    </row>
    <row r="335" spans="44:44" ht="14.25" customHeight="1" x14ac:dyDescent="0.35">
      <c r="AR335" s="180"/>
    </row>
    <row r="336" spans="44:44" ht="14.25" customHeight="1" x14ac:dyDescent="0.35">
      <c r="AR336" s="180"/>
    </row>
    <row r="337" spans="44:44" ht="14.25" customHeight="1" x14ac:dyDescent="0.35">
      <c r="AR337" s="180"/>
    </row>
    <row r="338" spans="44:44" ht="14.25" customHeight="1" x14ac:dyDescent="0.35">
      <c r="AR338" s="180"/>
    </row>
    <row r="339" spans="44:44" ht="14.25" customHeight="1" x14ac:dyDescent="0.35">
      <c r="AR339" s="180"/>
    </row>
    <row r="340" spans="44:44" ht="14.25" customHeight="1" x14ac:dyDescent="0.35">
      <c r="AR340" s="180"/>
    </row>
    <row r="341" spans="44:44" ht="14.25" customHeight="1" x14ac:dyDescent="0.35">
      <c r="AR341" s="180"/>
    </row>
    <row r="342" spans="44:44" ht="14.25" customHeight="1" x14ac:dyDescent="0.35">
      <c r="AR342" s="180"/>
    </row>
    <row r="343" spans="44:44" ht="14.25" customHeight="1" x14ac:dyDescent="0.35">
      <c r="AR343" s="180"/>
    </row>
    <row r="344" spans="44:44" ht="14.25" customHeight="1" x14ac:dyDescent="0.35">
      <c r="AR344" s="180"/>
    </row>
    <row r="345" spans="44:44" ht="14.25" customHeight="1" x14ac:dyDescent="0.35">
      <c r="AR345" s="180"/>
    </row>
    <row r="346" spans="44:44" ht="14.25" customHeight="1" x14ac:dyDescent="0.35">
      <c r="AR346" s="180"/>
    </row>
    <row r="347" spans="44:44" ht="14.25" customHeight="1" x14ac:dyDescent="0.35">
      <c r="AR347" s="180"/>
    </row>
    <row r="348" spans="44:44" ht="14.25" customHeight="1" x14ac:dyDescent="0.35">
      <c r="AR348" s="180"/>
    </row>
    <row r="349" spans="44:44" ht="14.25" customHeight="1" x14ac:dyDescent="0.35">
      <c r="AR349" s="180"/>
    </row>
    <row r="350" spans="44:44" ht="14.25" customHeight="1" x14ac:dyDescent="0.35">
      <c r="AR350" s="180"/>
    </row>
    <row r="351" spans="44:44" ht="14.25" customHeight="1" x14ac:dyDescent="0.35">
      <c r="AR351" s="180"/>
    </row>
    <row r="352" spans="44:44" ht="14.25" customHeight="1" x14ac:dyDescent="0.35">
      <c r="AR352" s="180"/>
    </row>
    <row r="353" spans="44:44" ht="14.25" customHeight="1" x14ac:dyDescent="0.35">
      <c r="AR353" s="180"/>
    </row>
    <row r="354" spans="44:44" ht="14.25" customHeight="1" x14ac:dyDescent="0.35">
      <c r="AR354" s="180"/>
    </row>
    <row r="355" spans="44:44" ht="14.25" customHeight="1" x14ac:dyDescent="0.35">
      <c r="AR355" s="180"/>
    </row>
    <row r="356" spans="44:44" ht="14.25" customHeight="1" x14ac:dyDescent="0.35">
      <c r="AR356" s="180"/>
    </row>
    <row r="357" spans="44:44" ht="14.25" customHeight="1" x14ac:dyDescent="0.35">
      <c r="AR357" s="180"/>
    </row>
    <row r="358" spans="44:44" ht="14.25" customHeight="1" x14ac:dyDescent="0.35">
      <c r="AR358" s="180"/>
    </row>
    <row r="359" spans="44:44" ht="14.25" customHeight="1" x14ac:dyDescent="0.35">
      <c r="AR359" s="180"/>
    </row>
    <row r="360" spans="44:44" ht="14.25" customHeight="1" x14ac:dyDescent="0.35">
      <c r="AR360" s="180"/>
    </row>
    <row r="361" spans="44:44" ht="14.25" customHeight="1" x14ac:dyDescent="0.35">
      <c r="AR361" s="180"/>
    </row>
    <row r="362" spans="44:44" ht="14.25" customHeight="1" x14ac:dyDescent="0.35">
      <c r="AR362" s="180"/>
    </row>
    <row r="363" spans="44:44" ht="14.25" customHeight="1" x14ac:dyDescent="0.35">
      <c r="AR363" s="180"/>
    </row>
    <row r="364" spans="44:44" ht="14.25" customHeight="1" x14ac:dyDescent="0.35">
      <c r="AR364" s="180"/>
    </row>
    <row r="365" spans="44:44" ht="14.25" customHeight="1" x14ac:dyDescent="0.35">
      <c r="AR365" s="180"/>
    </row>
    <row r="366" spans="44:44" ht="14.25" customHeight="1" x14ac:dyDescent="0.35">
      <c r="AR366" s="180"/>
    </row>
    <row r="367" spans="44:44" ht="14.25" customHeight="1" x14ac:dyDescent="0.35">
      <c r="AR367" s="180"/>
    </row>
    <row r="368" spans="44:44" ht="14.25" customHeight="1" x14ac:dyDescent="0.35">
      <c r="AR368" s="180"/>
    </row>
    <row r="369" spans="44:44" ht="14.25" customHeight="1" x14ac:dyDescent="0.35">
      <c r="AR369" s="180"/>
    </row>
    <row r="370" spans="44:44" ht="14.25" customHeight="1" x14ac:dyDescent="0.35">
      <c r="AR370" s="180"/>
    </row>
    <row r="371" spans="44:44" ht="14.25" customHeight="1" x14ac:dyDescent="0.35">
      <c r="AR371" s="180"/>
    </row>
    <row r="372" spans="44:44" ht="14.25" customHeight="1" x14ac:dyDescent="0.35">
      <c r="AR372" s="180"/>
    </row>
    <row r="373" spans="44:44" ht="14.25" customHeight="1" x14ac:dyDescent="0.35">
      <c r="AR373" s="180"/>
    </row>
    <row r="374" spans="44:44" ht="14.25" customHeight="1" x14ac:dyDescent="0.35">
      <c r="AR374" s="180"/>
    </row>
    <row r="375" spans="44:44" ht="14.25" customHeight="1" x14ac:dyDescent="0.35">
      <c r="AR375" s="180"/>
    </row>
    <row r="376" spans="44:44" ht="14.25" customHeight="1" x14ac:dyDescent="0.35">
      <c r="AR376" s="180"/>
    </row>
    <row r="377" spans="44:44" ht="14.25" customHeight="1" x14ac:dyDescent="0.35">
      <c r="AR377" s="180"/>
    </row>
    <row r="378" spans="44:44" ht="14.25" customHeight="1" x14ac:dyDescent="0.35">
      <c r="AR378" s="180"/>
    </row>
    <row r="379" spans="44:44" ht="14.25" customHeight="1" x14ac:dyDescent="0.35">
      <c r="AR379" s="180"/>
    </row>
    <row r="380" spans="44:44" ht="14.25" customHeight="1" x14ac:dyDescent="0.35">
      <c r="AR380" s="180"/>
    </row>
    <row r="381" spans="44:44" ht="14.25" customHeight="1" x14ac:dyDescent="0.35">
      <c r="AR381" s="180"/>
    </row>
    <row r="382" spans="44:44" ht="14.25" customHeight="1" x14ac:dyDescent="0.35">
      <c r="AR382" s="180"/>
    </row>
    <row r="383" spans="44:44" ht="14.25" customHeight="1" x14ac:dyDescent="0.35">
      <c r="AR383" s="180"/>
    </row>
    <row r="384" spans="44:44" ht="14.25" customHeight="1" x14ac:dyDescent="0.35">
      <c r="AR384" s="180"/>
    </row>
    <row r="385" spans="44:44" ht="14.25" customHeight="1" x14ac:dyDescent="0.35">
      <c r="AR385" s="180"/>
    </row>
    <row r="386" spans="44:44" ht="14.25" customHeight="1" x14ac:dyDescent="0.35">
      <c r="AR386" s="180"/>
    </row>
    <row r="387" spans="44:44" ht="14.25" customHeight="1" x14ac:dyDescent="0.35">
      <c r="AR387" s="180"/>
    </row>
    <row r="388" spans="44:44" ht="14.25" customHeight="1" x14ac:dyDescent="0.35">
      <c r="AR388" s="180"/>
    </row>
    <row r="389" spans="44:44" ht="14.25" customHeight="1" x14ac:dyDescent="0.35">
      <c r="AR389" s="180"/>
    </row>
    <row r="390" spans="44:44" ht="14.25" customHeight="1" x14ac:dyDescent="0.35">
      <c r="AR390" s="180"/>
    </row>
    <row r="391" spans="44:44" ht="14.25" customHeight="1" x14ac:dyDescent="0.35">
      <c r="AR391" s="180"/>
    </row>
    <row r="392" spans="44:44" ht="14.25" customHeight="1" x14ac:dyDescent="0.35">
      <c r="AR392" s="180"/>
    </row>
    <row r="393" spans="44:44" ht="14.25" customHeight="1" x14ac:dyDescent="0.35">
      <c r="AR393" s="180"/>
    </row>
    <row r="394" spans="44:44" ht="14.25" customHeight="1" x14ac:dyDescent="0.35">
      <c r="AR394" s="180"/>
    </row>
    <row r="395" spans="44:44" ht="14.25" customHeight="1" x14ac:dyDescent="0.35">
      <c r="AR395" s="180"/>
    </row>
    <row r="396" spans="44:44" ht="14.25" customHeight="1" x14ac:dyDescent="0.35">
      <c r="AR396" s="180"/>
    </row>
    <row r="397" spans="44:44" ht="14.25" customHeight="1" x14ac:dyDescent="0.35">
      <c r="AR397" s="180"/>
    </row>
    <row r="398" spans="44:44" ht="14.25" customHeight="1" x14ac:dyDescent="0.35">
      <c r="AR398" s="180"/>
    </row>
    <row r="399" spans="44:44" ht="14.25" customHeight="1" x14ac:dyDescent="0.35">
      <c r="AR399" s="180"/>
    </row>
    <row r="400" spans="44:44" ht="14.25" customHeight="1" x14ac:dyDescent="0.35">
      <c r="AR400" s="180"/>
    </row>
    <row r="401" spans="44:44" ht="14.25" customHeight="1" x14ac:dyDescent="0.35">
      <c r="AR401" s="180"/>
    </row>
    <row r="402" spans="44:44" ht="14.25" customHeight="1" x14ac:dyDescent="0.35">
      <c r="AR402" s="180"/>
    </row>
    <row r="403" spans="44:44" ht="14.25" customHeight="1" x14ac:dyDescent="0.35">
      <c r="AR403" s="180"/>
    </row>
    <row r="404" spans="44:44" ht="14.25" customHeight="1" x14ac:dyDescent="0.35">
      <c r="AR404" s="180"/>
    </row>
    <row r="405" spans="44:44" ht="14.25" customHeight="1" x14ac:dyDescent="0.35">
      <c r="AR405" s="180"/>
    </row>
    <row r="406" spans="44:44" ht="14.25" customHeight="1" x14ac:dyDescent="0.35">
      <c r="AR406" s="180"/>
    </row>
    <row r="407" spans="44:44" ht="14.25" customHeight="1" x14ac:dyDescent="0.35">
      <c r="AR407" s="180"/>
    </row>
    <row r="408" spans="44:44" ht="14.25" customHeight="1" x14ac:dyDescent="0.35">
      <c r="AR408" s="180"/>
    </row>
    <row r="409" spans="44:44" ht="14.25" customHeight="1" x14ac:dyDescent="0.35">
      <c r="AR409" s="180"/>
    </row>
    <row r="410" spans="44:44" ht="14.25" customHeight="1" x14ac:dyDescent="0.35">
      <c r="AR410" s="180"/>
    </row>
    <row r="411" spans="44:44" ht="14.25" customHeight="1" x14ac:dyDescent="0.35">
      <c r="AR411" s="180"/>
    </row>
    <row r="412" spans="44:44" ht="14.25" customHeight="1" x14ac:dyDescent="0.35">
      <c r="AR412" s="180"/>
    </row>
    <row r="413" spans="44:44" ht="14.25" customHeight="1" x14ac:dyDescent="0.35">
      <c r="AR413" s="180"/>
    </row>
    <row r="414" spans="44:44" ht="14.25" customHeight="1" x14ac:dyDescent="0.35">
      <c r="AR414" s="180"/>
    </row>
    <row r="415" spans="44:44" ht="14.25" customHeight="1" x14ac:dyDescent="0.35">
      <c r="AR415" s="180"/>
    </row>
    <row r="416" spans="44:44" ht="14.25" customHeight="1" x14ac:dyDescent="0.35">
      <c r="AR416" s="180"/>
    </row>
    <row r="417" spans="44:44" ht="14.25" customHeight="1" x14ac:dyDescent="0.35">
      <c r="AR417" s="180"/>
    </row>
    <row r="418" spans="44:44" ht="14.25" customHeight="1" x14ac:dyDescent="0.35">
      <c r="AR418" s="180"/>
    </row>
    <row r="419" spans="44:44" ht="14.25" customHeight="1" x14ac:dyDescent="0.35">
      <c r="AR419" s="180"/>
    </row>
    <row r="420" spans="44:44" ht="14.25" customHeight="1" x14ac:dyDescent="0.35">
      <c r="AR420" s="180"/>
    </row>
    <row r="421" spans="44:44" ht="14.25" customHeight="1" x14ac:dyDescent="0.35">
      <c r="AR421" s="180"/>
    </row>
    <row r="422" spans="44:44" ht="14.25" customHeight="1" x14ac:dyDescent="0.35">
      <c r="AR422" s="180"/>
    </row>
    <row r="423" spans="44:44" ht="14.25" customHeight="1" x14ac:dyDescent="0.35">
      <c r="AR423" s="180"/>
    </row>
    <row r="424" spans="44:44" ht="14.25" customHeight="1" x14ac:dyDescent="0.35">
      <c r="AR424" s="180"/>
    </row>
    <row r="425" spans="44:44" ht="14.25" customHeight="1" x14ac:dyDescent="0.35">
      <c r="AR425" s="180"/>
    </row>
    <row r="426" spans="44:44" ht="14.25" customHeight="1" x14ac:dyDescent="0.35">
      <c r="AR426" s="180"/>
    </row>
    <row r="427" spans="44:44" ht="14.25" customHeight="1" x14ac:dyDescent="0.35">
      <c r="AR427" s="180"/>
    </row>
    <row r="428" spans="44:44" ht="14.25" customHeight="1" x14ac:dyDescent="0.35">
      <c r="AR428" s="180"/>
    </row>
    <row r="429" spans="44:44" ht="14.25" customHeight="1" x14ac:dyDescent="0.35">
      <c r="AR429" s="180"/>
    </row>
    <row r="430" spans="44:44" ht="14.25" customHeight="1" x14ac:dyDescent="0.35">
      <c r="AR430" s="180"/>
    </row>
    <row r="431" spans="44:44" ht="14.25" customHeight="1" x14ac:dyDescent="0.35">
      <c r="AR431" s="180"/>
    </row>
    <row r="432" spans="44:44" ht="14.25" customHeight="1" x14ac:dyDescent="0.35">
      <c r="AR432" s="180"/>
    </row>
    <row r="433" spans="44:44" ht="14.25" customHeight="1" x14ac:dyDescent="0.35">
      <c r="AR433" s="180"/>
    </row>
    <row r="434" spans="44:44" ht="14.25" customHeight="1" x14ac:dyDescent="0.35">
      <c r="AR434" s="180"/>
    </row>
    <row r="435" spans="44:44" ht="14.25" customHeight="1" x14ac:dyDescent="0.35">
      <c r="AR435" s="180"/>
    </row>
    <row r="436" spans="44:44" ht="14.25" customHeight="1" x14ac:dyDescent="0.35">
      <c r="AR436" s="180"/>
    </row>
    <row r="437" spans="44:44" ht="14.25" customHeight="1" x14ac:dyDescent="0.35">
      <c r="AR437" s="180"/>
    </row>
    <row r="438" spans="44:44" ht="14.25" customHeight="1" x14ac:dyDescent="0.35">
      <c r="AR438" s="180"/>
    </row>
    <row r="439" spans="44:44" ht="14.25" customHeight="1" x14ac:dyDescent="0.35">
      <c r="AR439" s="180"/>
    </row>
    <row r="440" spans="44:44" ht="14.25" customHeight="1" x14ac:dyDescent="0.35">
      <c r="AR440" s="180"/>
    </row>
    <row r="441" spans="44:44" ht="14.25" customHeight="1" x14ac:dyDescent="0.35">
      <c r="AR441" s="180"/>
    </row>
    <row r="442" spans="44:44" ht="14.25" customHeight="1" x14ac:dyDescent="0.35">
      <c r="AR442" s="180"/>
    </row>
    <row r="443" spans="44:44" ht="14.25" customHeight="1" x14ac:dyDescent="0.35">
      <c r="AR443" s="180"/>
    </row>
    <row r="444" spans="44:44" ht="14.25" customHeight="1" x14ac:dyDescent="0.35">
      <c r="AR444" s="180"/>
    </row>
    <row r="445" spans="44:44" ht="14.25" customHeight="1" x14ac:dyDescent="0.35">
      <c r="AR445" s="180"/>
    </row>
    <row r="446" spans="44:44" ht="14.25" customHeight="1" x14ac:dyDescent="0.35">
      <c r="AR446" s="180"/>
    </row>
    <row r="447" spans="44:44" ht="14.25" customHeight="1" x14ac:dyDescent="0.35">
      <c r="AR447" s="180"/>
    </row>
    <row r="448" spans="44:44" ht="14.25" customHeight="1" x14ac:dyDescent="0.35">
      <c r="AR448" s="180"/>
    </row>
    <row r="449" spans="44:44" ht="14.25" customHeight="1" x14ac:dyDescent="0.35">
      <c r="AR449" s="180"/>
    </row>
    <row r="450" spans="44:44" ht="14.25" customHeight="1" x14ac:dyDescent="0.35">
      <c r="AR450" s="180"/>
    </row>
    <row r="451" spans="44:44" ht="14.25" customHeight="1" x14ac:dyDescent="0.35">
      <c r="AR451" s="180"/>
    </row>
    <row r="452" spans="44:44" ht="14.25" customHeight="1" x14ac:dyDescent="0.35">
      <c r="AR452" s="180"/>
    </row>
    <row r="453" spans="44:44" ht="14.25" customHeight="1" x14ac:dyDescent="0.35">
      <c r="AR453" s="180"/>
    </row>
    <row r="454" spans="44:44" ht="14.25" customHeight="1" x14ac:dyDescent="0.35">
      <c r="AR454" s="180"/>
    </row>
    <row r="455" spans="44:44" ht="14.25" customHeight="1" x14ac:dyDescent="0.35">
      <c r="AR455" s="180"/>
    </row>
    <row r="456" spans="44:44" ht="14.25" customHeight="1" x14ac:dyDescent="0.35">
      <c r="AR456" s="180"/>
    </row>
    <row r="457" spans="44:44" ht="14.25" customHeight="1" x14ac:dyDescent="0.35">
      <c r="AR457" s="180"/>
    </row>
    <row r="458" spans="44:44" ht="14.25" customHeight="1" x14ac:dyDescent="0.35">
      <c r="AR458" s="180"/>
    </row>
    <row r="459" spans="44:44" ht="14.25" customHeight="1" x14ac:dyDescent="0.35">
      <c r="AR459" s="180"/>
    </row>
    <row r="460" spans="44:44" ht="14.25" customHeight="1" x14ac:dyDescent="0.35">
      <c r="AR460" s="180"/>
    </row>
    <row r="461" spans="44:44" ht="14.25" customHeight="1" x14ac:dyDescent="0.35">
      <c r="AR461" s="180"/>
    </row>
    <row r="462" spans="44:44" ht="14.25" customHeight="1" x14ac:dyDescent="0.35">
      <c r="AR462" s="180"/>
    </row>
    <row r="463" spans="44:44" ht="14.25" customHeight="1" x14ac:dyDescent="0.35">
      <c r="AR463" s="180"/>
    </row>
    <row r="464" spans="44:44" ht="14.25" customHeight="1" x14ac:dyDescent="0.35">
      <c r="AR464" s="180"/>
    </row>
    <row r="465" spans="44:44" ht="14.25" customHeight="1" x14ac:dyDescent="0.35">
      <c r="AR465" s="180"/>
    </row>
    <row r="466" spans="44:44" ht="14.25" customHeight="1" x14ac:dyDescent="0.35">
      <c r="AR466" s="180"/>
    </row>
    <row r="467" spans="44:44" ht="14.25" customHeight="1" x14ac:dyDescent="0.35">
      <c r="AR467" s="180"/>
    </row>
    <row r="468" spans="44:44" ht="14.25" customHeight="1" x14ac:dyDescent="0.35">
      <c r="AR468" s="180"/>
    </row>
    <row r="469" spans="44:44" ht="14.25" customHeight="1" x14ac:dyDescent="0.35">
      <c r="AR469" s="180"/>
    </row>
    <row r="470" spans="44:44" ht="14.25" customHeight="1" x14ac:dyDescent="0.35">
      <c r="AR470" s="180"/>
    </row>
    <row r="471" spans="44:44" ht="14.25" customHeight="1" x14ac:dyDescent="0.35">
      <c r="AR471" s="180"/>
    </row>
    <row r="472" spans="44:44" ht="14.25" customHeight="1" x14ac:dyDescent="0.35">
      <c r="AR472" s="180"/>
    </row>
    <row r="473" spans="44:44" ht="14.25" customHeight="1" x14ac:dyDescent="0.35">
      <c r="AR473" s="180"/>
    </row>
    <row r="474" spans="44:44" ht="14.25" customHeight="1" x14ac:dyDescent="0.35">
      <c r="AR474" s="180"/>
    </row>
    <row r="475" spans="44:44" ht="14.25" customHeight="1" x14ac:dyDescent="0.35">
      <c r="AR475" s="180"/>
    </row>
    <row r="476" spans="44:44" ht="14.25" customHeight="1" x14ac:dyDescent="0.35">
      <c r="AR476" s="180"/>
    </row>
    <row r="477" spans="44:44" ht="14.25" customHeight="1" x14ac:dyDescent="0.35">
      <c r="AR477" s="180"/>
    </row>
    <row r="478" spans="44:44" ht="14.25" customHeight="1" x14ac:dyDescent="0.35">
      <c r="AR478" s="180"/>
    </row>
    <row r="479" spans="44:44" ht="14.25" customHeight="1" x14ac:dyDescent="0.35">
      <c r="AR479" s="180"/>
    </row>
    <row r="480" spans="44:44" ht="14.25" customHeight="1" x14ac:dyDescent="0.35">
      <c r="AR480" s="180"/>
    </row>
    <row r="481" spans="44:44" ht="14.25" customHeight="1" x14ac:dyDescent="0.35">
      <c r="AR481" s="180"/>
    </row>
    <row r="482" spans="44:44" ht="14.25" customHeight="1" x14ac:dyDescent="0.35">
      <c r="AR482" s="180"/>
    </row>
    <row r="483" spans="44:44" ht="14.25" customHeight="1" x14ac:dyDescent="0.35">
      <c r="AR483" s="180"/>
    </row>
    <row r="484" spans="44:44" ht="14.25" customHeight="1" x14ac:dyDescent="0.35">
      <c r="AR484" s="180"/>
    </row>
    <row r="485" spans="44:44" ht="14.25" customHeight="1" x14ac:dyDescent="0.35">
      <c r="AR485" s="180"/>
    </row>
    <row r="486" spans="44:44" ht="14.25" customHeight="1" x14ac:dyDescent="0.35">
      <c r="AR486" s="180"/>
    </row>
    <row r="487" spans="44:44" ht="14.25" customHeight="1" x14ac:dyDescent="0.35">
      <c r="AR487" s="180"/>
    </row>
    <row r="488" spans="44:44" ht="14.25" customHeight="1" x14ac:dyDescent="0.35">
      <c r="AR488" s="180"/>
    </row>
    <row r="489" spans="44:44" ht="14.25" customHeight="1" x14ac:dyDescent="0.35">
      <c r="AR489" s="180"/>
    </row>
    <row r="490" spans="44:44" ht="14.25" customHeight="1" x14ac:dyDescent="0.35">
      <c r="AR490" s="180"/>
    </row>
    <row r="491" spans="44:44" ht="14.25" customHeight="1" x14ac:dyDescent="0.35">
      <c r="AR491" s="180"/>
    </row>
    <row r="492" spans="44:44" ht="14.25" customHeight="1" x14ac:dyDescent="0.35">
      <c r="AR492" s="180"/>
    </row>
    <row r="493" spans="44:44" ht="14.25" customHeight="1" x14ac:dyDescent="0.35">
      <c r="AR493" s="180"/>
    </row>
    <row r="494" spans="44:44" ht="14.25" customHeight="1" x14ac:dyDescent="0.35">
      <c r="AR494" s="180"/>
    </row>
    <row r="495" spans="44:44" ht="14.25" customHeight="1" x14ac:dyDescent="0.35">
      <c r="AR495" s="180"/>
    </row>
    <row r="496" spans="44:44" ht="14.25" customHeight="1" x14ac:dyDescent="0.35">
      <c r="AR496" s="180"/>
    </row>
    <row r="497" spans="44:44" ht="14.25" customHeight="1" x14ac:dyDescent="0.35">
      <c r="AR497" s="180"/>
    </row>
    <row r="498" spans="44:44" ht="14.25" customHeight="1" x14ac:dyDescent="0.35">
      <c r="AR498" s="180"/>
    </row>
    <row r="499" spans="44:44" ht="14.25" customHeight="1" x14ac:dyDescent="0.35">
      <c r="AR499" s="180"/>
    </row>
    <row r="500" spans="44:44" ht="14.25" customHeight="1" x14ac:dyDescent="0.35">
      <c r="AR500" s="180"/>
    </row>
    <row r="501" spans="44:44" ht="14.25" customHeight="1" x14ac:dyDescent="0.35">
      <c r="AR501" s="180"/>
    </row>
    <row r="502" spans="44:44" ht="14.25" customHeight="1" x14ac:dyDescent="0.35">
      <c r="AR502" s="180"/>
    </row>
    <row r="503" spans="44:44" ht="14.25" customHeight="1" x14ac:dyDescent="0.35">
      <c r="AR503" s="180"/>
    </row>
    <row r="504" spans="44:44" ht="14.25" customHeight="1" x14ac:dyDescent="0.35">
      <c r="AR504" s="180"/>
    </row>
    <row r="505" spans="44:44" ht="14.25" customHeight="1" x14ac:dyDescent="0.35">
      <c r="AR505" s="180"/>
    </row>
    <row r="506" spans="44:44" ht="14.25" customHeight="1" x14ac:dyDescent="0.35">
      <c r="AR506" s="180"/>
    </row>
    <row r="507" spans="44:44" ht="14.25" customHeight="1" x14ac:dyDescent="0.35">
      <c r="AR507" s="180"/>
    </row>
    <row r="508" spans="44:44" ht="14.25" customHeight="1" x14ac:dyDescent="0.35">
      <c r="AR508" s="180"/>
    </row>
    <row r="509" spans="44:44" ht="14.25" customHeight="1" x14ac:dyDescent="0.35">
      <c r="AR509" s="180"/>
    </row>
    <row r="510" spans="44:44" ht="14.25" customHeight="1" x14ac:dyDescent="0.35">
      <c r="AR510" s="180"/>
    </row>
    <row r="511" spans="44:44" ht="14.25" customHeight="1" x14ac:dyDescent="0.35">
      <c r="AR511" s="180"/>
    </row>
    <row r="512" spans="44:44" ht="14.25" customHeight="1" x14ac:dyDescent="0.35">
      <c r="AR512" s="180"/>
    </row>
    <row r="513" spans="44:44" ht="14.25" customHeight="1" x14ac:dyDescent="0.35">
      <c r="AR513" s="180"/>
    </row>
    <row r="514" spans="44:44" ht="14.25" customHeight="1" x14ac:dyDescent="0.35">
      <c r="AR514" s="180"/>
    </row>
    <row r="515" spans="44:44" ht="14.25" customHeight="1" x14ac:dyDescent="0.35">
      <c r="AR515" s="180"/>
    </row>
    <row r="516" spans="44:44" ht="14.25" customHeight="1" x14ac:dyDescent="0.35">
      <c r="AR516" s="180"/>
    </row>
    <row r="517" spans="44:44" ht="14.25" customHeight="1" x14ac:dyDescent="0.35">
      <c r="AR517" s="180"/>
    </row>
    <row r="518" spans="44:44" ht="14.25" customHeight="1" x14ac:dyDescent="0.35">
      <c r="AR518" s="180"/>
    </row>
    <row r="519" spans="44:44" ht="14.25" customHeight="1" x14ac:dyDescent="0.35">
      <c r="AR519" s="180"/>
    </row>
    <row r="520" spans="44:44" ht="14.25" customHeight="1" x14ac:dyDescent="0.35">
      <c r="AR520" s="180"/>
    </row>
    <row r="521" spans="44:44" ht="14.25" customHeight="1" x14ac:dyDescent="0.35">
      <c r="AR521" s="180"/>
    </row>
    <row r="522" spans="44:44" ht="14.25" customHeight="1" x14ac:dyDescent="0.35">
      <c r="AR522" s="180"/>
    </row>
    <row r="523" spans="44:44" ht="14.25" customHeight="1" x14ac:dyDescent="0.35">
      <c r="AR523" s="180"/>
    </row>
    <row r="524" spans="44:44" ht="14.25" customHeight="1" x14ac:dyDescent="0.35">
      <c r="AR524" s="180"/>
    </row>
    <row r="525" spans="44:44" ht="14.25" customHeight="1" x14ac:dyDescent="0.35">
      <c r="AR525" s="180"/>
    </row>
    <row r="526" spans="44:44" ht="14.25" customHeight="1" x14ac:dyDescent="0.35">
      <c r="AR526" s="180"/>
    </row>
    <row r="527" spans="44:44" ht="14.25" customHeight="1" x14ac:dyDescent="0.35">
      <c r="AR527" s="180"/>
    </row>
    <row r="528" spans="44:44" ht="14.25" customHeight="1" x14ac:dyDescent="0.35">
      <c r="AR528" s="180"/>
    </row>
    <row r="529" spans="44:44" ht="14.25" customHeight="1" x14ac:dyDescent="0.35">
      <c r="AR529" s="180"/>
    </row>
    <row r="530" spans="44:44" ht="14.25" customHeight="1" x14ac:dyDescent="0.35">
      <c r="AR530" s="180"/>
    </row>
    <row r="531" spans="44:44" ht="14.25" customHeight="1" x14ac:dyDescent="0.35">
      <c r="AR531" s="180"/>
    </row>
    <row r="532" spans="44:44" ht="14.25" customHeight="1" x14ac:dyDescent="0.35">
      <c r="AR532" s="180"/>
    </row>
    <row r="533" spans="44:44" ht="14.25" customHeight="1" x14ac:dyDescent="0.35">
      <c r="AR533" s="180"/>
    </row>
    <row r="534" spans="44:44" ht="14.25" customHeight="1" x14ac:dyDescent="0.35">
      <c r="AR534" s="180"/>
    </row>
    <row r="535" spans="44:44" ht="14.25" customHeight="1" x14ac:dyDescent="0.35">
      <c r="AR535" s="180"/>
    </row>
    <row r="536" spans="44:44" ht="14.25" customHeight="1" x14ac:dyDescent="0.35">
      <c r="AR536" s="180"/>
    </row>
    <row r="537" spans="44:44" ht="14.25" customHeight="1" x14ac:dyDescent="0.35">
      <c r="AR537" s="180"/>
    </row>
    <row r="538" spans="44:44" ht="14.25" customHeight="1" x14ac:dyDescent="0.35">
      <c r="AR538" s="180"/>
    </row>
    <row r="539" spans="44:44" ht="14.25" customHeight="1" x14ac:dyDescent="0.35">
      <c r="AR539" s="180"/>
    </row>
    <row r="540" spans="44:44" ht="14.25" customHeight="1" x14ac:dyDescent="0.35">
      <c r="AR540" s="180"/>
    </row>
    <row r="541" spans="44:44" ht="14.25" customHeight="1" x14ac:dyDescent="0.35">
      <c r="AR541" s="180"/>
    </row>
    <row r="542" spans="44:44" ht="14.25" customHeight="1" x14ac:dyDescent="0.35">
      <c r="AR542" s="180"/>
    </row>
    <row r="543" spans="44:44" ht="14.25" customHeight="1" x14ac:dyDescent="0.35">
      <c r="AR543" s="180"/>
    </row>
    <row r="544" spans="44:44" ht="14.25" customHeight="1" x14ac:dyDescent="0.35">
      <c r="AR544" s="180"/>
    </row>
    <row r="545" spans="44:44" ht="14.25" customHeight="1" x14ac:dyDescent="0.35">
      <c r="AR545" s="180"/>
    </row>
    <row r="546" spans="44:44" ht="14.25" customHeight="1" x14ac:dyDescent="0.35">
      <c r="AR546" s="180"/>
    </row>
    <row r="547" spans="44:44" ht="14.25" customHeight="1" x14ac:dyDescent="0.35">
      <c r="AR547" s="180"/>
    </row>
    <row r="548" spans="44:44" ht="14.25" customHeight="1" x14ac:dyDescent="0.35">
      <c r="AR548" s="180"/>
    </row>
    <row r="549" spans="44:44" ht="14.25" customHeight="1" x14ac:dyDescent="0.35">
      <c r="AR549" s="180"/>
    </row>
    <row r="550" spans="44:44" ht="14.25" customHeight="1" x14ac:dyDescent="0.35">
      <c r="AR550" s="180"/>
    </row>
    <row r="551" spans="44:44" ht="14.25" customHeight="1" x14ac:dyDescent="0.35">
      <c r="AR551" s="180"/>
    </row>
    <row r="552" spans="44:44" ht="14.25" customHeight="1" x14ac:dyDescent="0.35">
      <c r="AR552" s="180"/>
    </row>
    <row r="553" spans="44:44" ht="14.25" customHeight="1" x14ac:dyDescent="0.35">
      <c r="AR553" s="180"/>
    </row>
    <row r="554" spans="44:44" ht="14.25" customHeight="1" x14ac:dyDescent="0.35">
      <c r="AR554" s="180"/>
    </row>
    <row r="555" spans="44:44" ht="14.25" customHeight="1" x14ac:dyDescent="0.35">
      <c r="AR555" s="180"/>
    </row>
    <row r="556" spans="44:44" ht="14.25" customHeight="1" x14ac:dyDescent="0.35">
      <c r="AR556" s="180"/>
    </row>
    <row r="557" spans="44:44" ht="14.25" customHeight="1" x14ac:dyDescent="0.35">
      <c r="AR557" s="180"/>
    </row>
    <row r="558" spans="44:44" ht="14.25" customHeight="1" x14ac:dyDescent="0.35">
      <c r="AR558" s="180"/>
    </row>
    <row r="559" spans="44:44" ht="14.25" customHeight="1" x14ac:dyDescent="0.35">
      <c r="AR559" s="180"/>
    </row>
    <row r="560" spans="44:44" ht="14.25" customHeight="1" x14ac:dyDescent="0.35">
      <c r="AR560" s="180"/>
    </row>
    <row r="561" spans="44:44" ht="14.25" customHeight="1" x14ac:dyDescent="0.35">
      <c r="AR561" s="180"/>
    </row>
    <row r="562" spans="44:44" ht="14.25" customHeight="1" x14ac:dyDescent="0.35">
      <c r="AR562" s="180"/>
    </row>
    <row r="563" spans="44:44" ht="14.25" customHeight="1" x14ac:dyDescent="0.35">
      <c r="AR563" s="180"/>
    </row>
    <row r="564" spans="44:44" ht="14.25" customHeight="1" x14ac:dyDescent="0.35">
      <c r="AR564" s="180"/>
    </row>
    <row r="565" spans="44:44" ht="14.25" customHeight="1" x14ac:dyDescent="0.35">
      <c r="AR565" s="180"/>
    </row>
    <row r="566" spans="44:44" ht="14.25" customHeight="1" x14ac:dyDescent="0.35">
      <c r="AR566" s="180"/>
    </row>
    <row r="567" spans="44:44" ht="14.25" customHeight="1" x14ac:dyDescent="0.35">
      <c r="AR567" s="180"/>
    </row>
    <row r="568" spans="44:44" ht="14.25" customHeight="1" x14ac:dyDescent="0.35">
      <c r="AR568" s="180"/>
    </row>
    <row r="569" spans="44:44" ht="14.25" customHeight="1" x14ac:dyDescent="0.35">
      <c r="AR569" s="180"/>
    </row>
    <row r="570" spans="44:44" ht="14.25" customHeight="1" x14ac:dyDescent="0.35">
      <c r="AR570" s="180"/>
    </row>
    <row r="571" spans="44:44" ht="14.25" customHeight="1" x14ac:dyDescent="0.35">
      <c r="AR571" s="180"/>
    </row>
    <row r="572" spans="44:44" ht="14.25" customHeight="1" x14ac:dyDescent="0.35">
      <c r="AR572" s="180"/>
    </row>
    <row r="573" spans="44:44" ht="14.25" customHeight="1" x14ac:dyDescent="0.35">
      <c r="AR573" s="180"/>
    </row>
    <row r="574" spans="44:44" ht="14.25" customHeight="1" x14ac:dyDescent="0.35">
      <c r="AR574" s="180"/>
    </row>
    <row r="575" spans="44:44" ht="14.25" customHeight="1" x14ac:dyDescent="0.35">
      <c r="AR575" s="180"/>
    </row>
    <row r="576" spans="44:44" ht="14.25" customHeight="1" x14ac:dyDescent="0.35">
      <c r="AR576" s="180"/>
    </row>
    <row r="577" spans="44:44" ht="14.25" customHeight="1" x14ac:dyDescent="0.35">
      <c r="AR577" s="180"/>
    </row>
    <row r="578" spans="44:44" ht="14.25" customHeight="1" x14ac:dyDescent="0.35">
      <c r="AR578" s="180"/>
    </row>
    <row r="579" spans="44:44" ht="14.25" customHeight="1" x14ac:dyDescent="0.35">
      <c r="AR579" s="180"/>
    </row>
    <row r="580" spans="44:44" ht="14.25" customHeight="1" x14ac:dyDescent="0.35">
      <c r="AR580" s="180"/>
    </row>
    <row r="581" spans="44:44" ht="14.25" customHeight="1" x14ac:dyDescent="0.35">
      <c r="AR581" s="180"/>
    </row>
    <row r="582" spans="44:44" ht="14.25" customHeight="1" x14ac:dyDescent="0.35">
      <c r="AR582" s="180"/>
    </row>
    <row r="583" spans="44:44" ht="14.25" customHeight="1" x14ac:dyDescent="0.35">
      <c r="AR583" s="180"/>
    </row>
    <row r="584" spans="44:44" ht="14.25" customHeight="1" x14ac:dyDescent="0.35">
      <c r="AR584" s="180"/>
    </row>
    <row r="585" spans="44:44" ht="14.25" customHeight="1" x14ac:dyDescent="0.35">
      <c r="AR585" s="180"/>
    </row>
    <row r="586" spans="44:44" ht="14.25" customHeight="1" x14ac:dyDescent="0.35">
      <c r="AR586" s="180"/>
    </row>
    <row r="587" spans="44:44" ht="14.25" customHeight="1" x14ac:dyDescent="0.35">
      <c r="AR587" s="180"/>
    </row>
    <row r="588" spans="44:44" ht="14.25" customHeight="1" x14ac:dyDescent="0.35">
      <c r="AR588" s="180"/>
    </row>
    <row r="589" spans="44:44" ht="14.25" customHeight="1" x14ac:dyDescent="0.35">
      <c r="AR589" s="180"/>
    </row>
    <row r="590" spans="44:44" ht="14.25" customHeight="1" x14ac:dyDescent="0.35">
      <c r="AR590" s="180"/>
    </row>
    <row r="591" spans="44:44" ht="14.25" customHeight="1" x14ac:dyDescent="0.35">
      <c r="AR591" s="180"/>
    </row>
    <row r="592" spans="44:44" ht="14.25" customHeight="1" x14ac:dyDescent="0.35">
      <c r="AR592" s="180"/>
    </row>
    <row r="593" spans="44:44" ht="14.25" customHeight="1" x14ac:dyDescent="0.35">
      <c r="AR593" s="180"/>
    </row>
    <row r="594" spans="44:44" ht="14.25" customHeight="1" x14ac:dyDescent="0.35">
      <c r="AR594" s="180"/>
    </row>
    <row r="595" spans="44:44" ht="14.25" customHeight="1" x14ac:dyDescent="0.35">
      <c r="AR595" s="180"/>
    </row>
    <row r="596" spans="44:44" ht="14.25" customHeight="1" x14ac:dyDescent="0.35">
      <c r="AR596" s="180"/>
    </row>
    <row r="597" spans="44:44" ht="14.25" customHeight="1" x14ac:dyDescent="0.35">
      <c r="AR597" s="180"/>
    </row>
    <row r="598" spans="44:44" ht="14.25" customHeight="1" x14ac:dyDescent="0.35">
      <c r="AR598" s="180"/>
    </row>
    <row r="599" spans="44:44" ht="14.25" customHeight="1" x14ac:dyDescent="0.35">
      <c r="AR599" s="180"/>
    </row>
    <row r="600" spans="44:44" ht="14.25" customHeight="1" x14ac:dyDescent="0.35">
      <c r="AR600" s="180"/>
    </row>
    <row r="601" spans="44:44" ht="14.25" customHeight="1" x14ac:dyDescent="0.35">
      <c r="AR601" s="180"/>
    </row>
    <row r="602" spans="44:44" ht="14.25" customHeight="1" x14ac:dyDescent="0.35">
      <c r="AR602" s="180"/>
    </row>
    <row r="603" spans="44:44" ht="14.25" customHeight="1" x14ac:dyDescent="0.35">
      <c r="AR603" s="180"/>
    </row>
    <row r="604" spans="44:44" ht="14.25" customHeight="1" x14ac:dyDescent="0.35">
      <c r="AR604" s="180"/>
    </row>
    <row r="605" spans="44:44" ht="14.25" customHeight="1" x14ac:dyDescent="0.35">
      <c r="AR605" s="180"/>
    </row>
    <row r="606" spans="44:44" ht="14.25" customHeight="1" x14ac:dyDescent="0.35">
      <c r="AR606" s="180"/>
    </row>
    <row r="607" spans="44:44" ht="14.25" customHeight="1" x14ac:dyDescent="0.35">
      <c r="AR607" s="180"/>
    </row>
    <row r="608" spans="44:44" ht="14.25" customHeight="1" x14ac:dyDescent="0.35">
      <c r="AR608" s="180"/>
    </row>
    <row r="609" spans="44:44" ht="14.25" customHeight="1" x14ac:dyDescent="0.35">
      <c r="AR609" s="180"/>
    </row>
    <row r="610" spans="44:44" ht="14.25" customHeight="1" x14ac:dyDescent="0.35">
      <c r="AR610" s="180"/>
    </row>
    <row r="611" spans="44:44" ht="14.25" customHeight="1" x14ac:dyDescent="0.35">
      <c r="AR611" s="180"/>
    </row>
    <row r="612" spans="44:44" ht="14.25" customHeight="1" x14ac:dyDescent="0.35">
      <c r="AR612" s="180"/>
    </row>
    <row r="613" spans="44:44" ht="14.25" customHeight="1" x14ac:dyDescent="0.35">
      <c r="AR613" s="180"/>
    </row>
    <row r="614" spans="44:44" ht="14.25" customHeight="1" x14ac:dyDescent="0.35">
      <c r="AR614" s="180"/>
    </row>
    <row r="615" spans="44:44" ht="14.25" customHeight="1" x14ac:dyDescent="0.35">
      <c r="AR615" s="180"/>
    </row>
    <row r="616" spans="44:44" ht="14.25" customHeight="1" x14ac:dyDescent="0.35">
      <c r="AR616" s="180"/>
    </row>
    <row r="617" spans="44:44" ht="14.25" customHeight="1" x14ac:dyDescent="0.35">
      <c r="AR617" s="180"/>
    </row>
    <row r="618" spans="44:44" ht="14.25" customHeight="1" x14ac:dyDescent="0.35">
      <c r="AR618" s="180"/>
    </row>
    <row r="619" spans="44:44" ht="14.25" customHeight="1" x14ac:dyDescent="0.35">
      <c r="AR619" s="180"/>
    </row>
    <row r="620" spans="44:44" ht="14.25" customHeight="1" x14ac:dyDescent="0.35">
      <c r="AR620" s="180"/>
    </row>
    <row r="621" spans="44:44" ht="14.25" customHeight="1" x14ac:dyDescent="0.35">
      <c r="AR621" s="180"/>
    </row>
    <row r="622" spans="44:44" ht="14.25" customHeight="1" x14ac:dyDescent="0.35">
      <c r="AR622" s="180"/>
    </row>
    <row r="623" spans="44:44" ht="14.25" customHeight="1" x14ac:dyDescent="0.35">
      <c r="AR623" s="180"/>
    </row>
    <row r="624" spans="44:44" ht="14.25" customHeight="1" x14ac:dyDescent="0.35">
      <c r="AR624" s="180"/>
    </row>
    <row r="625" spans="44:44" ht="14.25" customHeight="1" x14ac:dyDescent="0.35">
      <c r="AR625" s="180"/>
    </row>
    <row r="626" spans="44:44" ht="14.25" customHeight="1" x14ac:dyDescent="0.35">
      <c r="AR626" s="180"/>
    </row>
    <row r="627" spans="44:44" ht="14.25" customHeight="1" x14ac:dyDescent="0.35">
      <c r="AR627" s="180"/>
    </row>
    <row r="628" spans="44:44" ht="14.25" customHeight="1" x14ac:dyDescent="0.35">
      <c r="AR628" s="180"/>
    </row>
    <row r="629" spans="44:44" ht="14.25" customHeight="1" x14ac:dyDescent="0.35">
      <c r="AR629" s="180"/>
    </row>
    <row r="630" spans="44:44" ht="14.25" customHeight="1" x14ac:dyDescent="0.35">
      <c r="AR630" s="180"/>
    </row>
    <row r="631" spans="44:44" ht="14.25" customHeight="1" x14ac:dyDescent="0.35">
      <c r="AR631" s="180"/>
    </row>
    <row r="632" spans="44:44" ht="14.25" customHeight="1" x14ac:dyDescent="0.35">
      <c r="AR632" s="180"/>
    </row>
    <row r="633" spans="44:44" ht="14.25" customHeight="1" x14ac:dyDescent="0.35">
      <c r="AR633" s="180"/>
    </row>
    <row r="634" spans="44:44" ht="14.25" customHeight="1" x14ac:dyDescent="0.35">
      <c r="AR634" s="180"/>
    </row>
    <row r="635" spans="44:44" ht="14.25" customHeight="1" x14ac:dyDescent="0.35">
      <c r="AR635" s="180"/>
    </row>
    <row r="636" spans="44:44" ht="14.25" customHeight="1" x14ac:dyDescent="0.35">
      <c r="AR636" s="180"/>
    </row>
    <row r="637" spans="44:44" ht="14.25" customHeight="1" x14ac:dyDescent="0.35">
      <c r="AR637" s="180"/>
    </row>
    <row r="638" spans="44:44" ht="14.25" customHeight="1" x14ac:dyDescent="0.35">
      <c r="AR638" s="180"/>
    </row>
    <row r="639" spans="44:44" ht="14.25" customHeight="1" x14ac:dyDescent="0.35">
      <c r="AR639" s="180"/>
    </row>
    <row r="640" spans="44:44" ht="14.25" customHeight="1" x14ac:dyDescent="0.35">
      <c r="AR640" s="180"/>
    </row>
    <row r="641" spans="44:44" ht="14.25" customHeight="1" x14ac:dyDescent="0.35">
      <c r="AR641" s="180"/>
    </row>
    <row r="642" spans="44:44" ht="14.25" customHeight="1" x14ac:dyDescent="0.35">
      <c r="AR642" s="180"/>
    </row>
    <row r="643" spans="44:44" ht="14.25" customHeight="1" x14ac:dyDescent="0.35">
      <c r="AR643" s="180"/>
    </row>
    <row r="644" spans="44:44" ht="14.25" customHeight="1" x14ac:dyDescent="0.35">
      <c r="AR644" s="180"/>
    </row>
    <row r="645" spans="44:44" ht="14.25" customHeight="1" x14ac:dyDescent="0.35">
      <c r="AR645" s="180"/>
    </row>
    <row r="646" spans="44:44" ht="14.25" customHeight="1" x14ac:dyDescent="0.35">
      <c r="AR646" s="180"/>
    </row>
    <row r="647" spans="44:44" ht="14.25" customHeight="1" x14ac:dyDescent="0.35">
      <c r="AR647" s="180"/>
    </row>
    <row r="648" spans="44:44" ht="14.25" customHeight="1" x14ac:dyDescent="0.35">
      <c r="AR648" s="180"/>
    </row>
    <row r="649" spans="44:44" ht="14.25" customHeight="1" x14ac:dyDescent="0.35">
      <c r="AR649" s="180"/>
    </row>
    <row r="650" spans="44:44" ht="14.25" customHeight="1" x14ac:dyDescent="0.35">
      <c r="AR650" s="180"/>
    </row>
    <row r="651" spans="44:44" ht="14.25" customHeight="1" x14ac:dyDescent="0.35">
      <c r="AR651" s="180"/>
    </row>
    <row r="652" spans="44:44" ht="14.25" customHeight="1" x14ac:dyDescent="0.35">
      <c r="AR652" s="180"/>
    </row>
    <row r="653" spans="44:44" ht="14.25" customHeight="1" x14ac:dyDescent="0.35">
      <c r="AR653" s="180"/>
    </row>
    <row r="654" spans="44:44" ht="14.25" customHeight="1" x14ac:dyDescent="0.35">
      <c r="AR654" s="180"/>
    </row>
    <row r="655" spans="44:44" ht="14.25" customHeight="1" x14ac:dyDescent="0.35">
      <c r="AR655" s="180"/>
    </row>
    <row r="656" spans="44:44" ht="14.25" customHeight="1" x14ac:dyDescent="0.35">
      <c r="AR656" s="180"/>
    </row>
    <row r="657" spans="44:44" ht="14.25" customHeight="1" x14ac:dyDescent="0.35">
      <c r="AR657" s="180"/>
    </row>
    <row r="658" spans="44:44" ht="14.25" customHeight="1" x14ac:dyDescent="0.35">
      <c r="AR658" s="180"/>
    </row>
    <row r="659" spans="44:44" ht="14.25" customHeight="1" x14ac:dyDescent="0.35">
      <c r="AR659" s="180"/>
    </row>
    <row r="660" spans="44:44" ht="14.25" customHeight="1" x14ac:dyDescent="0.35">
      <c r="AR660" s="180"/>
    </row>
    <row r="661" spans="44:44" ht="14.25" customHeight="1" x14ac:dyDescent="0.35">
      <c r="AR661" s="180"/>
    </row>
    <row r="662" spans="44:44" ht="14.25" customHeight="1" x14ac:dyDescent="0.35">
      <c r="AR662" s="180"/>
    </row>
    <row r="663" spans="44:44" ht="14.25" customHeight="1" x14ac:dyDescent="0.35">
      <c r="AR663" s="180"/>
    </row>
    <row r="664" spans="44:44" ht="14.25" customHeight="1" x14ac:dyDescent="0.35">
      <c r="AR664" s="180"/>
    </row>
    <row r="665" spans="44:44" ht="14.25" customHeight="1" x14ac:dyDescent="0.35">
      <c r="AR665" s="180"/>
    </row>
    <row r="666" spans="44:44" ht="14.25" customHeight="1" x14ac:dyDescent="0.35">
      <c r="AR666" s="180"/>
    </row>
    <row r="667" spans="44:44" ht="14.25" customHeight="1" x14ac:dyDescent="0.35">
      <c r="AR667" s="180"/>
    </row>
    <row r="668" spans="44:44" ht="14.25" customHeight="1" x14ac:dyDescent="0.35">
      <c r="AR668" s="180"/>
    </row>
    <row r="669" spans="44:44" ht="14.25" customHeight="1" x14ac:dyDescent="0.35">
      <c r="AR669" s="180"/>
    </row>
    <row r="670" spans="44:44" ht="14.25" customHeight="1" x14ac:dyDescent="0.35">
      <c r="AR670" s="180"/>
    </row>
    <row r="671" spans="44:44" ht="14.25" customHeight="1" x14ac:dyDescent="0.35">
      <c r="AR671" s="180"/>
    </row>
    <row r="672" spans="44:44" ht="14.25" customHeight="1" x14ac:dyDescent="0.35">
      <c r="AR672" s="180"/>
    </row>
    <row r="673" spans="44:44" ht="14.25" customHeight="1" x14ac:dyDescent="0.35">
      <c r="AR673" s="180"/>
    </row>
    <row r="674" spans="44:44" ht="14.25" customHeight="1" x14ac:dyDescent="0.35">
      <c r="AR674" s="180"/>
    </row>
    <row r="675" spans="44:44" ht="14.25" customHeight="1" x14ac:dyDescent="0.35">
      <c r="AR675" s="180"/>
    </row>
    <row r="676" spans="44:44" ht="14.25" customHeight="1" x14ac:dyDescent="0.35">
      <c r="AR676" s="180"/>
    </row>
    <row r="677" spans="44:44" ht="14.25" customHeight="1" x14ac:dyDescent="0.35">
      <c r="AR677" s="180"/>
    </row>
    <row r="678" spans="44:44" ht="14.25" customHeight="1" x14ac:dyDescent="0.35">
      <c r="AR678" s="180"/>
    </row>
    <row r="679" spans="44:44" ht="14.25" customHeight="1" x14ac:dyDescent="0.35">
      <c r="AR679" s="180"/>
    </row>
    <row r="680" spans="44:44" ht="14.25" customHeight="1" x14ac:dyDescent="0.35">
      <c r="AR680" s="180"/>
    </row>
    <row r="681" spans="44:44" ht="14.25" customHeight="1" x14ac:dyDescent="0.35">
      <c r="AR681" s="180"/>
    </row>
    <row r="682" spans="44:44" ht="14.25" customHeight="1" x14ac:dyDescent="0.35">
      <c r="AR682" s="180"/>
    </row>
    <row r="683" spans="44:44" ht="14.25" customHeight="1" x14ac:dyDescent="0.35">
      <c r="AR683" s="180"/>
    </row>
    <row r="684" spans="44:44" ht="14.25" customHeight="1" x14ac:dyDescent="0.35">
      <c r="AR684" s="180"/>
    </row>
    <row r="685" spans="44:44" ht="14.25" customHeight="1" x14ac:dyDescent="0.35">
      <c r="AR685" s="180"/>
    </row>
    <row r="686" spans="44:44" ht="14.25" customHeight="1" x14ac:dyDescent="0.35">
      <c r="AR686" s="180"/>
    </row>
    <row r="687" spans="44:44" ht="14.25" customHeight="1" x14ac:dyDescent="0.35">
      <c r="AR687" s="180"/>
    </row>
    <row r="688" spans="44:44" ht="14.25" customHeight="1" x14ac:dyDescent="0.35">
      <c r="AR688" s="180"/>
    </row>
    <row r="689" spans="44:44" ht="14.25" customHeight="1" x14ac:dyDescent="0.35">
      <c r="AR689" s="180"/>
    </row>
    <row r="690" spans="44:44" ht="14.25" customHeight="1" x14ac:dyDescent="0.35">
      <c r="AR690" s="180"/>
    </row>
    <row r="691" spans="44:44" ht="14.25" customHeight="1" x14ac:dyDescent="0.35">
      <c r="AR691" s="180"/>
    </row>
    <row r="692" spans="44:44" ht="14.25" customHeight="1" x14ac:dyDescent="0.35">
      <c r="AR692" s="180"/>
    </row>
    <row r="693" spans="44:44" ht="14.25" customHeight="1" x14ac:dyDescent="0.35">
      <c r="AR693" s="180"/>
    </row>
    <row r="694" spans="44:44" ht="14.25" customHeight="1" x14ac:dyDescent="0.35">
      <c r="AR694" s="180"/>
    </row>
    <row r="695" spans="44:44" ht="14.25" customHeight="1" x14ac:dyDescent="0.35">
      <c r="AR695" s="180"/>
    </row>
    <row r="696" spans="44:44" ht="14.25" customHeight="1" x14ac:dyDescent="0.35">
      <c r="AR696" s="180"/>
    </row>
    <row r="697" spans="44:44" ht="14.25" customHeight="1" x14ac:dyDescent="0.35">
      <c r="AR697" s="180"/>
    </row>
    <row r="698" spans="44:44" ht="14.25" customHeight="1" x14ac:dyDescent="0.35">
      <c r="AR698" s="180"/>
    </row>
    <row r="699" spans="44:44" ht="14.25" customHeight="1" x14ac:dyDescent="0.35">
      <c r="AR699" s="180"/>
    </row>
    <row r="700" spans="44:44" ht="14.25" customHeight="1" x14ac:dyDescent="0.35">
      <c r="AR700" s="180"/>
    </row>
    <row r="701" spans="44:44" ht="14.25" customHeight="1" x14ac:dyDescent="0.35">
      <c r="AR701" s="180"/>
    </row>
    <row r="702" spans="44:44" ht="14.25" customHeight="1" x14ac:dyDescent="0.35">
      <c r="AR702" s="180"/>
    </row>
    <row r="703" spans="44:44" ht="14.25" customHeight="1" x14ac:dyDescent="0.35">
      <c r="AR703" s="180"/>
    </row>
    <row r="704" spans="44:44" ht="14.25" customHeight="1" x14ac:dyDescent="0.35">
      <c r="AR704" s="180"/>
    </row>
    <row r="705" spans="44:44" ht="14.25" customHeight="1" x14ac:dyDescent="0.35">
      <c r="AR705" s="180"/>
    </row>
    <row r="706" spans="44:44" ht="14.25" customHeight="1" x14ac:dyDescent="0.35">
      <c r="AR706" s="180"/>
    </row>
    <row r="707" spans="44:44" ht="14.25" customHeight="1" x14ac:dyDescent="0.35">
      <c r="AR707" s="180"/>
    </row>
    <row r="708" spans="44:44" ht="14.25" customHeight="1" x14ac:dyDescent="0.35">
      <c r="AR708" s="180"/>
    </row>
    <row r="709" spans="44:44" ht="14.25" customHeight="1" x14ac:dyDescent="0.35">
      <c r="AR709" s="180"/>
    </row>
    <row r="710" spans="44:44" ht="14.25" customHeight="1" x14ac:dyDescent="0.35">
      <c r="AR710" s="180"/>
    </row>
    <row r="711" spans="44:44" ht="14.25" customHeight="1" x14ac:dyDescent="0.35">
      <c r="AR711" s="180"/>
    </row>
    <row r="712" spans="44:44" ht="14.25" customHeight="1" x14ac:dyDescent="0.35">
      <c r="AR712" s="180"/>
    </row>
    <row r="713" spans="44:44" ht="14.25" customHeight="1" x14ac:dyDescent="0.35">
      <c r="AR713" s="180"/>
    </row>
    <row r="714" spans="44:44" ht="14.25" customHeight="1" x14ac:dyDescent="0.35">
      <c r="AR714" s="180"/>
    </row>
    <row r="715" spans="44:44" ht="14.25" customHeight="1" x14ac:dyDescent="0.35">
      <c r="AR715" s="180"/>
    </row>
    <row r="716" spans="44:44" ht="14.25" customHeight="1" x14ac:dyDescent="0.35">
      <c r="AR716" s="180"/>
    </row>
    <row r="717" spans="44:44" ht="14.25" customHeight="1" x14ac:dyDescent="0.35">
      <c r="AR717" s="180"/>
    </row>
    <row r="718" spans="44:44" ht="14.25" customHeight="1" x14ac:dyDescent="0.35">
      <c r="AR718" s="180"/>
    </row>
    <row r="719" spans="44:44" ht="14.25" customHeight="1" x14ac:dyDescent="0.35">
      <c r="AR719" s="180"/>
    </row>
    <row r="720" spans="44:44" ht="14.25" customHeight="1" x14ac:dyDescent="0.35">
      <c r="AR720" s="180"/>
    </row>
    <row r="721" spans="44:44" ht="14.25" customHeight="1" x14ac:dyDescent="0.35">
      <c r="AR721" s="180"/>
    </row>
    <row r="722" spans="44:44" ht="14.25" customHeight="1" x14ac:dyDescent="0.35">
      <c r="AR722" s="180"/>
    </row>
    <row r="723" spans="44:44" ht="14.25" customHeight="1" x14ac:dyDescent="0.35">
      <c r="AR723" s="180"/>
    </row>
    <row r="724" spans="44:44" ht="14.25" customHeight="1" x14ac:dyDescent="0.35">
      <c r="AR724" s="180"/>
    </row>
    <row r="725" spans="44:44" ht="14.25" customHeight="1" x14ac:dyDescent="0.35">
      <c r="AR725" s="180"/>
    </row>
    <row r="726" spans="44:44" ht="14.25" customHeight="1" x14ac:dyDescent="0.35">
      <c r="AR726" s="180"/>
    </row>
    <row r="727" spans="44:44" ht="14.25" customHeight="1" x14ac:dyDescent="0.35">
      <c r="AR727" s="180"/>
    </row>
    <row r="728" spans="44:44" ht="14.25" customHeight="1" x14ac:dyDescent="0.35">
      <c r="AR728" s="180"/>
    </row>
    <row r="729" spans="44:44" ht="14.25" customHeight="1" x14ac:dyDescent="0.35">
      <c r="AR729" s="180"/>
    </row>
    <row r="730" spans="44:44" ht="14.25" customHeight="1" x14ac:dyDescent="0.35">
      <c r="AR730" s="180"/>
    </row>
    <row r="731" spans="44:44" ht="14.25" customHeight="1" x14ac:dyDescent="0.35">
      <c r="AR731" s="180"/>
    </row>
    <row r="732" spans="44:44" ht="14.25" customHeight="1" x14ac:dyDescent="0.35">
      <c r="AR732" s="180"/>
    </row>
    <row r="733" spans="44:44" ht="14.25" customHeight="1" x14ac:dyDescent="0.35">
      <c r="AR733" s="180"/>
    </row>
    <row r="734" spans="44:44" ht="14.25" customHeight="1" x14ac:dyDescent="0.35">
      <c r="AR734" s="180"/>
    </row>
    <row r="735" spans="44:44" ht="14.25" customHeight="1" x14ac:dyDescent="0.35">
      <c r="AR735" s="180"/>
    </row>
    <row r="736" spans="44:44" ht="14.25" customHeight="1" x14ac:dyDescent="0.35">
      <c r="AR736" s="180"/>
    </row>
    <row r="737" spans="44:44" ht="14.25" customHeight="1" x14ac:dyDescent="0.35">
      <c r="AR737" s="180"/>
    </row>
    <row r="738" spans="44:44" ht="14.25" customHeight="1" x14ac:dyDescent="0.35">
      <c r="AR738" s="180"/>
    </row>
    <row r="739" spans="44:44" ht="14.25" customHeight="1" x14ac:dyDescent="0.35">
      <c r="AR739" s="180"/>
    </row>
    <row r="740" spans="44:44" ht="14.25" customHeight="1" x14ac:dyDescent="0.35">
      <c r="AR740" s="180"/>
    </row>
    <row r="741" spans="44:44" ht="14.25" customHeight="1" x14ac:dyDescent="0.35">
      <c r="AR741" s="180"/>
    </row>
    <row r="742" spans="44:44" ht="14.25" customHeight="1" x14ac:dyDescent="0.35">
      <c r="AR742" s="180"/>
    </row>
    <row r="743" spans="44:44" ht="14.25" customHeight="1" x14ac:dyDescent="0.35">
      <c r="AR743" s="180"/>
    </row>
    <row r="744" spans="44:44" ht="14.25" customHeight="1" x14ac:dyDescent="0.35">
      <c r="AR744" s="180"/>
    </row>
    <row r="745" spans="44:44" ht="14.25" customHeight="1" x14ac:dyDescent="0.35">
      <c r="AR745" s="180"/>
    </row>
    <row r="746" spans="44:44" ht="14.25" customHeight="1" x14ac:dyDescent="0.35">
      <c r="AR746" s="180"/>
    </row>
    <row r="747" spans="44:44" ht="14.25" customHeight="1" x14ac:dyDescent="0.35">
      <c r="AR747" s="180"/>
    </row>
    <row r="748" spans="44:44" ht="14.25" customHeight="1" x14ac:dyDescent="0.35">
      <c r="AR748" s="180"/>
    </row>
    <row r="749" spans="44:44" ht="14.25" customHeight="1" x14ac:dyDescent="0.35">
      <c r="AR749" s="180"/>
    </row>
    <row r="750" spans="44:44" ht="14.25" customHeight="1" x14ac:dyDescent="0.35">
      <c r="AR750" s="180"/>
    </row>
    <row r="751" spans="44:44" ht="14.25" customHeight="1" x14ac:dyDescent="0.35">
      <c r="AR751" s="180"/>
    </row>
    <row r="752" spans="44:44" ht="14.25" customHeight="1" x14ac:dyDescent="0.35">
      <c r="AR752" s="180"/>
    </row>
    <row r="753" spans="44:44" ht="14.25" customHeight="1" x14ac:dyDescent="0.35">
      <c r="AR753" s="180"/>
    </row>
    <row r="754" spans="44:44" ht="14.25" customHeight="1" x14ac:dyDescent="0.35">
      <c r="AR754" s="180"/>
    </row>
    <row r="755" spans="44:44" ht="14.25" customHeight="1" x14ac:dyDescent="0.35">
      <c r="AR755" s="180"/>
    </row>
    <row r="756" spans="44:44" ht="14.25" customHeight="1" x14ac:dyDescent="0.35">
      <c r="AR756" s="180"/>
    </row>
    <row r="757" spans="44:44" ht="14.25" customHeight="1" x14ac:dyDescent="0.35">
      <c r="AR757" s="180"/>
    </row>
    <row r="758" spans="44:44" ht="14.25" customHeight="1" x14ac:dyDescent="0.35">
      <c r="AR758" s="180"/>
    </row>
    <row r="759" spans="44:44" ht="14.25" customHeight="1" x14ac:dyDescent="0.35">
      <c r="AR759" s="180"/>
    </row>
    <row r="760" spans="44:44" ht="14.25" customHeight="1" x14ac:dyDescent="0.35">
      <c r="AR760" s="180"/>
    </row>
    <row r="761" spans="44:44" ht="14.25" customHeight="1" x14ac:dyDescent="0.35">
      <c r="AR761" s="180"/>
    </row>
    <row r="762" spans="44:44" ht="14.25" customHeight="1" x14ac:dyDescent="0.35">
      <c r="AR762" s="180"/>
    </row>
    <row r="763" spans="44:44" ht="14.25" customHeight="1" x14ac:dyDescent="0.35">
      <c r="AR763" s="180"/>
    </row>
    <row r="764" spans="44:44" ht="14.25" customHeight="1" x14ac:dyDescent="0.35">
      <c r="AR764" s="180"/>
    </row>
    <row r="765" spans="44:44" ht="14.25" customHeight="1" x14ac:dyDescent="0.35">
      <c r="AR765" s="180"/>
    </row>
    <row r="766" spans="44:44" ht="14.25" customHeight="1" x14ac:dyDescent="0.35">
      <c r="AR766" s="180"/>
    </row>
    <row r="767" spans="44:44" ht="14.25" customHeight="1" x14ac:dyDescent="0.35">
      <c r="AR767" s="180"/>
    </row>
    <row r="768" spans="44:44" ht="14.25" customHeight="1" x14ac:dyDescent="0.35">
      <c r="AR768" s="180"/>
    </row>
    <row r="769" spans="44:44" ht="14.25" customHeight="1" x14ac:dyDescent="0.35">
      <c r="AR769" s="180"/>
    </row>
    <row r="770" spans="44:44" ht="14.25" customHeight="1" x14ac:dyDescent="0.35">
      <c r="AR770" s="180"/>
    </row>
    <row r="771" spans="44:44" ht="14.25" customHeight="1" x14ac:dyDescent="0.35">
      <c r="AR771" s="180"/>
    </row>
    <row r="772" spans="44:44" ht="14.25" customHeight="1" x14ac:dyDescent="0.35">
      <c r="AR772" s="180"/>
    </row>
    <row r="773" spans="44:44" ht="14.25" customHeight="1" x14ac:dyDescent="0.35">
      <c r="AR773" s="180"/>
    </row>
    <row r="774" spans="44:44" ht="14.25" customHeight="1" x14ac:dyDescent="0.35">
      <c r="AR774" s="180"/>
    </row>
    <row r="775" spans="44:44" ht="14.25" customHeight="1" x14ac:dyDescent="0.35">
      <c r="AR775" s="180"/>
    </row>
    <row r="776" spans="44:44" ht="14.25" customHeight="1" x14ac:dyDescent="0.35">
      <c r="AR776" s="180"/>
    </row>
    <row r="777" spans="44:44" ht="14.25" customHeight="1" x14ac:dyDescent="0.35">
      <c r="AR777" s="180"/>
    </row>
    <row r="778" spans="44:44" ht="14.25" customHeight="1" x14ac:dyDescent="0.35">
      <c r="AR778" s="180"/>
    </row>
    <row r="779" spans="44:44" ht="14.25" customHeight="1" x14ac:dyDescent="0.35">
      <c r="AR779" s="180"/>
    </row>
    <row r="780" spans="44:44" ht="14.25" customHeight="1" x14ac:dyDescent="0.35">
      <c r="AR780" s="180"/>
    </row>
    <row r="781" spans="44:44" ht="14.25" customHeight="1" x14ac:dyDescent="0.35">
      <c r="AR781" s="180"/>
    </row>
    <row r="782" spans="44:44" ht="14.25" customHeight="1" x14ac:dyDescent="0.35">
      <c r="AR782" s="180"/>
    </row>
    <row r="783" spans="44:44" ht="14.25" customHeight="1" x14ac:dyDescent="0.35">
      <c r="AR783" s="180"/>
    </row>
    <row r="784" spans="44:44" ht="14.25" customHeight="1" x14ac:dyDescent="0.35">
      <c r="AR784" s="180"/>
    </row>
    <row r="785" spans="44:44" ht="14.25" customHeight="1" x14ac:dyDescent="0.35">
      <c r="AR785" s="180"/>
    </row>
    <row r="786" spans="44:44" ht="14.25" customHeight="1" x14ac:dyDescent="0.35">
      <c r="AR786" s="180"/>
    </row>
    <row r="787" spans="44:44" ht="14.25" customHeight="1" x14ac:dyDescent="0.35">
      <c r="AR787" s="180"/>
    </row>
    <row r="788" spans="44:44" ht="14.25" customHeight="1" x14ac:dyDescent="0.35">
      <c r="AR788" s="180"/>
    </row>
    <row r="789" spans="44:44" ht="14.25" customHeight="1" x14ac:dyDescent="0.35">
      <c r="AR789" s="180"/>
    </row>
    <row r="790" spans="44:44" ht="14.25" customHeight="1" x14ac:dyDescent="0.35">
      <c r="AR790" s="180"/>
    </row>
    <row r="791" spans="44:44" ht="14.25" customHeight="1" x14ac:dyDescent="0.35">
      <c r="AR791" s="180"/>
    </row>
    <row r="792" spans="44:44" ht="14.25" customHeight="1" x14ac:dyDescent="0.35">
      <c r="AR792" s="180"/>
    </row>
    <row r="793" spans="44:44" ht="14.25" customHeight="1" x14ac:dyDescent="0.35">
      <c r="AR793" s="180"/>
    </row>
    <row r="794" spans="44:44" ht="14.25" customHeight="1" x14ac:dyDescent="0.35">
      <c r="AR794" s="180"/>
    </row>
    <row r="795" spans="44:44" ht="14.25" customHeight="1" x14ac:dyDescent="0.35">
      <c r="AR795" s="180"/>
    </row>
    <row r="796" spans="44:44" ht="14.25" customHeight="1" x14ac:dyDescent="0.35">
      <c r="AR796" s="180"/>
    </row>
    <row r="797" spans="44:44" ht="14.25" customHeight="1" x14ac:dyDescent="0.35">
      <c r="AR797" s="180"/>
    </row>
    <row r="798" spans="44:44" ht="14.25" customHeight="1" x14ac:dyDescent="0.35">
      <c r="AR798" s="180"/>
    </row>
    <row r="799" spans="44:44" ht="14.25" customHeight="1" x14ac:dyDescent="0.35">
      <c r="AR799" s="180"/>
    </row>
    <row r="800" spans="44:44" ht="14.25" customHeight="1" x14ac:dyDescent="0.35">
      <c r="AR800" s="180"/>
    </row>
    <row r="801" spans="44:44" ht="14.25" customHeight="1" x14ac:dyDescent="0.35">
      <c r="AR801" s="180"/>
    </row>
    <row r="802" spans="44:44" ht="14.25" customHeight="1" x14ac:dyDescent="0.35">
      <c r="AR802" s="180"/>
    </row>
    <row r="803" spans="44:44" ht="14.25" customHeight="1" x14ac:dyDescent="0.35">
      <c r="AR803" s="180"/>
    </row>
    <row r="804" spans="44:44" ht="14.25" customHeight="1" x14ac:dyDescent="0.35">
      <c r="AR804" s="180"/>
    </row>
    <row r="805" spans="44:44" ht="14.25" customHeight="1" x14ac:dyDescent="0.35">
      <c r="AR805" s="180"/>
    </row>
    <row r="806" spans="44:44" ht="14.25" customHeight="1" x14ac:dyDescent="0.35">
      <c r="AR806" s="180"/>
    </row>
    <row r="807" spans="44:44" ht="14.25" customHeight="1" x14ac:dyDescent="0.35">
      <c r="AR807" s="180"/>
    </row>
    <row r="808" spans="44:44" ht="14.25" customHeight="1" x14ac:dyDescent="0.35">
      <c r="AR808" s="180"/>
    </row>
    <row r="809" spans="44:44" ht="14.25" customHeight="1" x14ac:dyDescent="0.35">
      <c r="AR809" s="180"/>
    </row>
    <row r="810" spans="44:44" ht="14.25" customHeight="1" x14ac:dyDescent="0.35">
      <c r="AR810" s="180"/>
    </row>
    <row r="811" spans="44:44" ht="14.25" customHeight="1" x14ac:dyDescent="0.35">
      <c r="AR811" s="180"/>
    </row>
    <row r="812" spans="44:44" ht="14.25" customHeight="1" x14ac:dyDescent="0.35">
      <c r="AR812" s="180"/>
    </row>
    <row r="813" spans="44:44" ht="14.25" customHeight="1" x14ac:dyDescent="0.35">
      <c r="AR813" s="180"/>
    </row>
    <row r="814" spans="44:44" ht="14.25" customHeight="1" x14ac:dyDescent="0.35">
      <c r="AR814" s="180"/>
    </row>
    <row r="815" spans="44:44" ht="14.25" customHeight="1" x14ac:dyDescent="0.35">
      <c r="AR815" s="180"/>
    </row>
    <row r="816" spans="44:44" ht="14.25" customHeight="1" x14ac:dyDescent="0.35">
      <c r="AR816" s="180"/>
    </row>
    <row r="817" spans="44:44" ht="14.25" customHeight="1" x14ac:dyDescent="0.35">
      <c r="AR817" s="180"/>
    </row>
    <row r="818" spans="44:44" ht="14.25" customHeight="1" x14ac:dyDescent="0.35">
      <c r="AR818" s="180"/>
    </row>
    <row r="819" spans="44:44" ht="14.25" customHeight="1" x14ac:dyDescent="0.35">
      <c r="AR819" s="180"/>
    </row>
    <row r="820" spans="44:44" ht="14.25" customHeight="1" x14ac:dyDescent="0.35">
      <c r="AR820" s="180"/>
    </row>
    <row r="821" spans="44:44" ht="14.25" customHeight="1" x14ac:dyDescent="0.35">
      <c r="AR821" s="180"/>
    </row>
    <row r="822" spans="44:44" ht="14.25" customHeight="1" x14ac:dyDescent="0.35">
      <c r="AR822" s="180"/>
    </row>
    <row r="823" spans="44:44" ht="14.25" customHeight="1" x14ac:dyDescent="0.35">
      <c r="AR823" s="180"/>
    </row>
    <row r="824" spans="44:44" ht="14.25" customHeight="1" x14ac:dyDescent="0.35">
      <c r="AR824" s="180"/>
    </row>
    <row r="825" spans="44:44" ht="14.25" customHeight="1" x14ac:dyDescent="0.35">
      <c r="AR825" s="180"/>
    </row>
    <row r="826" spans="44:44" ht="14.25" customHeight="1" x14ac:dyDescent="0.35">
      <c r="AR826" s="180"/>
    </row>
    <row r="827" spans="44:44" ht="14.25" customHeight="1" x14ac:dyDescent="0.35">
      <c r="AR827" s="180"/>
    </row>
    <row r="828" spans="44:44" ht="14.25" customHeight="1" x14ac:dyDescent="0.35">
      <c r="AR828" s="180"/>
    </row>
    <row r="829" spans="44:44" ht="14.25" customHeight="1" x14ac:dyDescent="0.35">
      <c r="AR829" s="180"/>
    </row>
    <row r="830" spans="44:44" ht="14.25" customHeight="1" x14ac:dyDescent="0.35">
      <c r="AR830" s="180"/>
    </row>
    <row r="831" spans="44:44" ht="14.25" customHeight="1" x14ac:dyDescent="0.35">
      <c r="AR831" s="180"/>
    </row>
    <row r="832" spans="44:44" ht="14.25" customHeight="1" x14ac:dyDescent="0.35">
      <c r="AR832" s="180"/>
    </row>
    <row r="833" spans="44:44" ht="14.25" customHeight="1" x14ac:dyDescent="0.35">
      <c r="AR833" s="180"/>
    </row>
    <row r="834" spans="44:44" ht="14.25" customHeight="1" x14ac:dyDescent="0.35">
      <c r="AR834" s="180"/>
    </row>
    <row r="835" spans="44:44" ht="14.25" customHeight="1" x14ac:dyDescent="0.35">
      <c r="AR835" s="180"/>
    </row>
    <row r="836" spans="44:44" ht="14.25" customHeight="1" x14ac:dyDescent="0.35">
      <c r="AR836" s="180"/>
    </row>
    <row r="837" spans="44:44" ht="14.25" customHeight="1" x14ac:dyDescent="0.35">
      <c r="AR837" s="180"/>
    </row>
    <row r="838" spans="44:44" ht="14.25" customHeight="1" x14ac:dyDescent="0.35">
      <c r="AR838" s="180"/>
    </row>
    <row r="839" spans="44:44" ht="14.25" customHeight="1" x14ac:dyDescent="0.35">
      <c r="AR839" s="180"/>
    </row>
    <row r="840" spans="44:44" ht="14.25" customHeight="1" x14ac:dyDescent="0.35">
      <c r="AR840" s="180"/>
    </row>
    <row r="841" spans="44:44" ht="14.25" customHeight="1" x14ac:dyDescent="0.35">
      <c r="AR841" s="180"/>
    </row>
    <row r="842" spans="44:44" ht="14.25" customHeight="1" x14ac:dyDescent="0.35">
      <c r="AR842" s="180"/>
    </row>
    <row r="843" spans="44:44" ht="14.25" customHeight="1" x14ac:dyDescent="0.35">
      <c r="AR843" s="180"/>
    </row>
    <row r="844" spans="44:44" ht="14.25" customHeight="1" x14ac:dyDescent="0.35">
      <c r="AR844" s="180"/>
    </row>
    <row r="845" spans="44:44" ht="14.25" customHeight="1" x14ac:dyDescent="0.35">
      <c r="AR845" s="180"/>
    </row>
    <row r="846" spans="44:44" ht="14.25" customHeight="1" x14ac:dyDescent="0.35">
      <c r="AR846" s="180"/>
    </row>
    <row r="847" spans="44:44" ht="14.25" customHeight="1" x14ac:dyDescent="0.35">
      <c r="AR847" s="180"/>
    </row>
    <row r="848" spans="44:44" ht="14.25" customHeight="1" x14ac:dyDescent="0.35">
      <c r="AR848" s="180"/>
    </row>
    <row r="849" spans="44:44" ht="14.25" customHeight="1" x14ac:dyDescent="0.35">
      <c r="AR849" s="180"/>
    </row>
    <row r="850" spans="44:44" ht="14.25" customHeight="1" x14ac:dyDescent="0.35">
      <c r="AR850" s="180"/>
    </row>
    <row r="851" spans="44:44" ht="14.25" customHeight="1" x14ac:dyDescent="0.35">
      <c r="AR851" s="180"/>
    </row>
    <row r="852" spans="44:44" ht="14.25" customHeight="1" x14ac:dyDescent="0.35">
      <c r="AR852" s="180"/>
    </row>
    <row r="853" spans="44:44" ht="14.25" customHeight="1" x14ac:dyDescent="0.35">
      <c r="AR853" s="180"/>
    </row>
    <row r="854" spans="44:44" ht="14.25" customHeight="1" x14ac:dyDescent="0.35">
      <c r="AR854" s="180"/>
    </row>
    <row r="855" spans="44:44" ht="14.25" customHeight="1" x14ac:dyDescent="0.35">
      <c r="AR855" s="180"/>
    </row>
    <row r="856" spans="44:44" ht="14.25" customHeight="1" x14ac:dyDescent="0.35">
      <c r="AR856" s="180"/>
    </row>
    <row r="857" spans="44:44" ht="14.25" customHeight="1" x14ac:dyDescent="0.35">
      <c r="AR857" s="180"/>
    </row>
    <row r="858" spans="44:44" ht="14.25" customHeight="1" x14ac:dyDescent="0.35">
      <c r="AR858" s="180"/>
    </row>
    <row r="859" spans="44:44" ht="14.25" customHeight="1" x14ac:dyDescent="0.35">
      <c r="AR859" s="180"/>
    </row>
    <row r="860" spans="44:44" ht="14.25" customHeight="1" x14ac:dyDescent="0.35">
      <c r="AR860" s="180"/>
    </row>
    <row r="861" spans="44:44" ht="14.25" customHeight="1" x14ac:dyDescent="0.35">
      <c r="AR861" s="180"/>
    </row>
    <row r="862" spans="44:44" ht="14.25" customHeight="1" x14ac:dyDescent="0.35">
      <c r="AR862" s="180"/>
    </row>
    <row r="863" spans="44:44" ht="14.25" customHeight="1" x14ac:dyDescent="0.35">
      <c r="AR863" s="180"/>
    </row>
    <row r="864" spans="44:44" ht="14.25" customHeight="1" x14ac:dyDescent="0.35">
      <c r="AR864" s="180"/>
    </row>
    <row r="865" spans="44:44" ht="14.25" customHeight="1" x14ac:dyDescent="0.35">
      <c r="AR865" s="180"/>
    </row>
    <row r="866" spans="44:44" ht="14.25" customHeight="1" x14ac:dyDescent="0.35">
      <c r="AR866" s="180"/>
    </row>
    <row r="867" spans="44:44" ht="14.25" customHeight="1" x14ac:dyDescent="0.35">
      <c r="AR867" s="180"/>
    </row>
    <row r="868" spans="44:44" ht="14.25" customHeight="1" x14ac:dyDescent="0.35">
      <c r="AR868" s="180"/>
    </row>
    <row r="869" spans="44:44" ht="14.25" customHeight="1" x14ac:dyDescent="0.35">
      <c r="AR869" s="180"/>
    </row>
    <row r="870" spans="44:44" ht="14.25" customHeight="1" x14ac:dyDescent="0.35">
      <c r="AR870" s="180"/>
    </row>
    <row r="871" spans="44:44" ht="14.25" customHeight="1" x14ac:dyDescent="0.35">
      <c r="AR871" s="180"/>
    </row>
    <row r="872" spans="44:44" ht="14.25" customHeight="1" x14ac:dyDescent="0.35">
      <c r="AR872" s="180"/>
    </row>
    <row r="873" spans="44:44" ht="14.25" customHeight="1" x14ac:dyDescent="0.35">
      <c r="AR873" s="180"/>
    </row>
    <row r="874" spans="44:44" ht="14.25" customHeight="1" x14ac:dyDescent="0.35">
      <c r="AR874" s="180"/>
    </row>
    <row r="875" spans="44:44" ht="14.25" customHeight="1" x14ac:dyDescent="0.35">
      <c r="AR875" s="180"/>
    </row>
    <row r="876" spans="44:44" ht="14.25" customHeight="1" x14ac:dyDescent="0.35">
      <c r="AR876" s="180"/>
    </row>
    <row r="877" spans="44:44" ht="14.25" customHeight="1" x14ac:dyDescent="0.35">
      <c r="AR877" s="180"/>
    </row>
    <row r="878" spans="44:44" ht="14.25" customHeight="1" x14ac:dyDescent="0.35">
      <c r="AR878" s="180"/>
    </row>
    <row r="879" spans="44:44" ht="14.25" customHeight="1" x14ac:dyDescent="0.35">
      <c r="AR879" s="180"/>
    </row>
    <row r="880" spans="44:44" ht="14.25" customHeight="1" x14ac:dyDescent="0.35">
      <c r="AR880" s="180"/>
    </row>
    <row r="881" spans="44:44" ht="14.25" customHeight="1" x14ac:dyDescent="0.35">
      <c r="AR881" s="180"/>
    </row>
    <row r="882" spans="44:44" ht="14.25" customHeight="1" x14ac:dyDescent="0.35">
      <c r="AR882" s="180"/>
    </row>
    <row r="883" spans="44:44" ht="14.25" customHeight="1" x14ac:dyDescent="0.35">
      <c r="AR883" s="180"/>
    </row>
    <row r="884" spans="44:44" ht="14.25" customHeight="1" x14ac:dyDescent="0.35">
      <c r="AR884" s="180"/>
    </row>
    <row r="885" spans="44:44" ht="14.25" customHeight="1" x14ac:dyDescent="0.35">
      <c r="AR885" s="180"/>
    </row>
    <row r="886" spans="44:44" ht="14.25" customHeight="1" x14ac:dyDescent="0.35">
      <c r="AR886" s="180"/>
    </row>
    <row r="887" spans="44:44" ht="14.25" customHeight="1" x14ac:dyDescent="0.35">
      <c r="AR887" s="180"/>
    </row>
    <row r="888" spans="44:44" ht="14.25" customHeight="1" x14ac:dyDescent="0.35">
      <c r="AR888" s="180"/>
    </row>
    <row r="889" spans="44:44" ht="14.25" customHeight="1" x14ac:dyDescent="0.35">
      <c r="AR889" s="180"/>
    </row>
    <row r="890" spans="44:44" ht="14.25" customHeight="1" x14ac:dyDescent="0.35">
      <c r="AR890" s="180"/>
    </row>
    <row r="891" spans="44:44" ht="14.25" customHeight="1" x14ac:dyDescent="0.35">
      <c r="AR891" s="180"/>
    </row>
    <row r="892" spans="44:44" ht="14.25" customHeight="1" x14ac:dyDescent="0.35">
      <c r="AR892" s="180"/>
    </row>
    <row r="893" spans="44:44" ht="14.25" customHeight="1" x14ac:dyDescent="0.35">
      <c r="AR893" s="180"/>
    </row>
    <row r="894" spans="44:44" ht="14.25" customHeight="1" x14ac:dyDescent="0.35">
      <c r="AR894" s="180"/>
    </row>
    <row r="895" spans="44:44" ht="14.25" customHeight="1" x14ac:dyDescent="0.35">
      <c r="AR895" s="180"/>
    </row>
    <row r="896" spans="44:44" ht="14.25" customHeight="1" x14ac:dyDescent="0.35">
      <c r="AR896" s="180"/>
    </row>
    <row r="897" spans="44:44" ht="14.25" customHeight="1" x14ac:dyDescent="0.35">
      <c r="AR897" s="180"/>
    </row>
    <row r="898" spans="44:44" ht="14.25" customHeight="1" x14ac:dyDescent="0.35">
      <c r="AR898" s="180"/>
    </row>
    <row r="899" spans="44:44" ht="14.25" customHeight="1" x14ac:dyDescent="0.35">
      <c r="AR899" s="180"/>
    </row>
    <row r="900" spans="44:44" ht="14.25" customHeight="1" x14ac:dyDescent="0.35">
      <c r="AR900" s="180"/>
    </row>
    <row r="901" spans="44:44" ht="14.25" customHeight="1" x14ac:dyDescent="0.35">
      <c r="AR901" s="180"/>
    </row>
    <row r="902" spans="44:44" ht="14.25" customHeight="1" x14ac:dyDescent="0.35">
      <c r="AR902" s="180"/>
    </row>
    <row r="903" spans="44:44" ht="14.25" customHeight="1" x14ac:dyDescent="0.35">
      <c r="AR903" s="180"/>
    </row>
    <row r="904" spans="44:44" ht="14.25" customHeight="1" x14ac:dyDescent="0.35">
      <c r="AR904" s="180"/>
    </row>
    <row r="905" spans="44:44" ht="14.25" customHeight="1" x14ac:dyDescent="0.35">
      <c r="AR905" s="180"/>
    </row>
    <row r="906" spans="44:44" ht="14.25" customHeight="1" x14ac:dyDescent="0.35">
      <c r="AR906" s="180"/>
    </row>
    <row r="907" spans="44:44" ht="14.25" customHeight="1" x14ac:dyDescent="0.35">
      <c r="AR907" s="180"/>
    </row>
    <row r="908" spans="44:44" ht="14.25" customHeight="1" x14ac:dyDescent="0.35">
      <c r="AR908" s="180"/>
    </row>
    <row r="909" spans="44:44" ht="14.25" customHeight="1" x14ac:dyDescent="0.35">
      <c r="AR909" s="180"/>
    </row>
    <row r="910" spans="44:44" ht="14.25" customHeight="1" x14ac:dyDescent="0.35">
      <c r="AR910" s="180"/>
    </row>
    <row r="911" spans="44:44" ht="14.25" customHeight="1" x14ac:dyDescent="0.35">
      <c r="AR911" s="180"/>
    </row>
    <row r="912" spans="44:44" ht="14.25" customHeight="1" x14ac:dyDescent="0.35">
      <c r="AR912" s="180"/>
    </row>
    <row r="913" spans="44:44" ht="14.25" customHeight="1" x14ac:dyDescent="0.35">
      <c r="AR913" s="180"/>
    </row>
    <row r="914" spans="44:44" ht="14.25" customHeight="1" x14ac:dyDescent="0.35">
      <c r="AR914" s="180"/>
    </row>
    <row r="915" spans="44:44" ht="14.25" customHeight="1" x14ac:dyDescent="0.35">
      <c r="AR915" s="180"/>
    </row>
    <row r="916" spans="44:44" ht="14.25" customHeight="1" x14ac:dyDescent="0.35">
      <c r="AR916" s="180"/>
    </row>
    <row r="917" spans="44:44" ht="14.25" customHeight="1" x14ac:dyDescent="0.35">
      <c r="AR917" s="180"/>
    </row>
    <row r="918" spans="44:44" ht="14.25" customHeight="1" x14ac:dyDescent="0.35">
      <c r="AR918" s="180"/>
    </row>
    <row r="919" spans="44:44" ht="14.25" customHeight="1" x14ac:dyDescent="0.35">
      <c r="AR919" s="180"/>
    </row>
    <row r="920" spans="44:44" ht="14.25" customHeight="1" x14ac:dyDescent="0.35">
      <c r="AR920" s="180"/>
    </row>
    <row r="921" spans="44:44" ht="14.25" customHeight="1" x14ac:dyDescent="0.35">
      <c r="AR921" s="180"/>
    </row>
    <row r="922" spans="44:44" ht="14.25" customHeight="1" x14ac:dyDescent="0.35">
      <c r="AR922" s="180"/>
    </row>
    <row r="923" spans="44:44" ht="14.25" customHeight="1" x14ac:dyDescent="0.35">
      <c r="AR923" s="180"/>
    </row>
    <row r="924" spans="44:44" ht="14.25" customHeight="1" x14ac:dyDescent="0.35">
      <c r="AR924" s="180"/>
    </row>
    <row r="925" spans="44:44" ht="14.25" customHeight="1" x14ac:dyDescent="0.35">
      <c r="AR925" s="180"/>
    </row>
    <row r="926" spans="44:44" ht="14.25" customHeight="1" x14ac:dyDescent="0.35">
      <c r="AR926" s="180"/>
    </row>
    <row r="927" spans="44:44" ht="14.25" customHeight="1" x14ac:dyDescent="0.35">
      <c r="AR927" s="180"/>
    </row>
    <row r="928" spans="44:44" ht="14.25" customHeight="1" x14ac:dyDescent="0.35">
      <c r="AR928" s="180"/>
    </row>
    <row r="929" spans="44:44" ht="14.25" customHeight="1" x14ac:dyDescent="0.35">
      <c r="AR929" s="180"/>
    </row>
    <row r="930" spans="44:44" ht="14.25" customHeight="1" x14ac:dyDescent="0.35">
      <c r="AR930" s="180"/>
    </row>
    <row r="931" spans="44:44" ht="14.25" customHeight="1" x14ac:dyDescent="0.35">
      <c r="AR931" s="180"/>
    </row>
    <row r="932" spans="44:44" ht="14.25" customHeight="1" x14ac:dyDescent="0.35">
      <c r="AR932" s="180"/>
    </row>
    <row r="933" spans="44:44" ht="14.25" customHeight="1" x14ac:dyDescent="0.35">
      <c r="AR933" s="180"/>
    </row>
    <row r="934" spans="44:44" ht="14.25" customHeight="1" x14ac:dyDescent="0.35">
      <c r="AR934" s="180"/>
    </row>
    <row r="935" spans="44:44" ht="14.25" customHeight="1" x14ac:dyDescent="0.35">
      <c r="AR935" s="180"/>
    </row>
    <row r="936" spans="44:44" ht="14.25" customHeight="1" x14ac:dyDescent="0.35">
      <c r="AR936" s="180"/>
    </row>
    <row r="937" spans="44:44" ht="14.25" customHeight="1" x14ac:dyDescent="0.35">
      <c r="AR937" s="180"/>
    </row>
    <row r="938" spans="44:44" ht="14.25" customHeight="1" x14ac:dyDescent="0.35">
      <c r="AR938" s="180"/>
    </row>
    <row r="939" spans="44:44" ht="14.25" customHeight="1" x14ac:dyDescent="0.35">
      <c r="AR939" s="180"/>
    </row>
    <row r="940" spans="44:44" ht="14.25" customHeight="1" x14ac:dyDescent="0.35">
      <c r="AR940" s="180"/>
    </row>
    <row r="941" spans="44:44" ht="14.25" customHeight="1" x14ac:dyDescent="0.35">
      <c r="AR941" s="180"/>
    </row>
    <row r="942" spans="44:44" ht="14.25" customHeight="1" x14ac:dyDescent="0.35">
      <c r="AR942" s="180"/>
    </row>
    <row r="943" spans="44:44" ht="14.25" customHeight="1" x14ac:dyDescent="0.35">
      <c r="AR943" s="180"/>
    </row>
    <row r="944" spans="44:44" ht="14.25" customHeight="1" x14ac:dyDescent="0.35">
      <c r="AR944" s="180"/>
    </row>
    <row r="945" spans="44:44" ht="14.25" customHeight="1" x14ac:dyDescent="0.35">
      <c r="AR945" s="180"/>
    </row>
    <row r="946" spans="44:44" ht="14.25" customHeight="1" x14ac:dyDescent="0.35">
      <c r="AR946" s="180"/>
    </row>
    <row r="947" spans="44:44" ht="14.25" customHeight="1" x14ac:dyDescent="0.35">
      <c r="AR947" s="180"/>
    </row>
    <row r="948" spans="44:44" ht="14.25" customHeight="1" x14ac:dyDescent="0.35">
      <c r="AR948" s="180"/>
    </row>
    <row r="949" spans="44:44" ht="14.25" customHeight="1" x14ac:dyDescent="0.35">
      <c r="AR949" s="180"/>
    </row>
    <row r="950" spans="44:44" ht="14.25" customHeight="1" x14ac:dyDescent="0.35">
      <c r="AR950" s="180"/>
    </row>
    <row r="951" spans="44:44" ht="14.25" customHeight="1" x14ac:dyDescent="0.35">
      <c r="AR951" s="180"/>
    </row>
    <row r="952" spans="44:44" ht="14.25" customHeight="1" x14ac:dyDescent="0.35">
      <c r="AR952" s="180"/>
    </row>
    <row r="953" spans="44:44" ht="14.25" customHeight="1" x14ac:dyDescent="0.35">
      <c r="AR953" s="180"/>
    </row>
    <row r="954" spans="44:44" ht="14.25" customHeight="1" x14ac:dyDescent="0.35">
      <c r="AR954" s="180"/>
    </row>
    <row r="955" spans="44:44" ht="14.25" customHeight="1" x14ac:dyDescent="0.35">
      <c r="AR955" s="180"/>
    </row>
    <row r="956" spans="44:44" ht="14.25" customHeight="1" x14ac:dyDescent="0.35">
      <c r="AR956" s="180"/>
    </row>
    <row r="957" spans="44:44" ht="14.25" customHeight="1" x14ac:dyDescent="0.35">
      <c r="AR957" s="180"/>
    </row>
    <row r="958" spans="44:44" ht="14.25" customHeight="1" x14ac:dyDescent="0.35">
      <c r="AR958" s="180"/>
    </row>
    <row r="959" spans="44:44" ht="14.25" customHeight="1" x14ac:dyDescent="0.35">
      <c r="AR959" s="180"/>
    </row>
    <row r="960" spans="44:44" ht="14.25" customHeight="1" x14ac:dyDescent="0.35">
      <c r="AR960" s="180"/>
    </row>
    <row r="961" spans="44:44" ht="14.25" customHeight="1" x14ac:dyDescent="0.35">
      <c r="AR961" s="180"/>
    </row>
    <row r="962" spans="44:44" ht="14.25" customHeight="1" x14ac:dyDescent="0.35">
      <c r="AR962" s="180"/>
    </row>
    <row r="963" spans="44:44" ht="14.25" customHeight="1" x14ac:dyDescent="0.35">
      <c r="AR963" s="180"/>
    </row>
    <row r="964" spans="44:44" ht="14.25" customHeight="1" x14ac:dyDescent="0.35">
      <c r="AR964" s="180"/>
    </row>
    <row r="965" spans="44:44" ht="14.25" customHeight="1" x14ac:dyDescent="0.35">
      <c r="AR965" s="180"/>
    </row>
    <row r="966" spans="44:44" ht="14.25" customHeight="1" x14ac:dyDescent="0.35">
      <c r="AR966" s="180"/>
    </row>
    <row r="967" spans="44:44" ht="14.25" customHeight="1" x14ac:dyDescent="0.35">
      <c r="AR967" s="180"/>
    </row>
    <row r="968" spans="44:44" ht="14.25" customHeight="1" x14ac:dyDescent="0.35">
      <c r="AR968" s="180"/>
    </row>
    <row r="969" spans="44:44" ht="14.25" customHeight="1" x14ac:dyDescent="0.35">
      <c r="AR969" s="180"/>
    </row>
    <row r="970" spans="44:44" ht="14.25" customHeight="1" x14ac:dyDescent="0.35">
      <c r="AR970" s="180"/>
    </row>
    <row r="971" spans="44:44" ht="14.25" customHeight="1" x14ac:dyDescent="0.35">
      <c r="AR971" s="180"/>
    </row>
    <row r="972" spans="44:44" ht="14.25" customHeight="1" x14ac:dyDescent="0.35">
      <c r="AR972" s="180"/>
    </row>
    <row r="973" spans="44:44" ht="14.25" customHeight="1" x14ac:dyDescent="0.35">
      <c r="AR973" s="180"/>
    </row>
    <row r="974" spans="44:44" ht="14.25" customHeight="1" x14ac:dyDescent="0.35">
      <c r="AR974" s="180"/>
    </row>
    <row r="975" spans="44:44" ht="14.25" customHeight="1" x14ac:dyDescent="0.35">
      <c r="AR975" s="180"/>
    </row>
    <row r="976" spans="44:44" ht="14.25" customHeight="1" x14ac:dyDescent="0.35">
      <c r="AR976" s="180"/>
    </row>
    <row r="977" spans="44:44" ht="14.25" customHeight="1" x14ac:dyDescent="0.35">
      <c r="AR977" s="180"/>
    </row>
    <row r="978" spans="44:44" ht="14.25" customHeight="1" x14ac:dyDescent="0.35">
      <c r="AR978" s="180"/>
    </row>
    <row r="979" spans="44:44" ht="14.25" customHeight="1" x14ac:dyDescent="0.35">
      <c r="AR979" s="180"/>
    </row>
    <row r="980" spans="44:44" ht="14.25" customHeight="1" x14ac:dyDescent="0.35">
      <c r="AR980" s="180"/>
    </row>
    <row r="981" spans="44:44" ht="14.25" customHeight="1" x14ac:dyDescent="0.35">
      <c r="AR981" s="180"/>
    </row>
    <row r="982" spans="44:44" ht="14.25" customHeight="1" x14ac:dyDescent="0.35">
      <c r="AR982" s="180"/>
    </row>
    <row r="983" spans="44:44" ht="14.25" customHeight="1" x14ac:dyDescent="0.35">
      <c r="AR983" s="180"/>
    </row>
    <row r="984" spans="44:44" ht="14.25" customHeight="1" x14ac:dyDescent="0.35">
      <c r="AR984" s="180"/>
    </row>
    <row r="985" spans="44:44" ht="14.25" customHeight="1" x14ac:dyDescent="0.35">
      <c r="AR985" s="180"/>
    </row>
    <row r="986" spans="44:44" ht="14.25" customHeight="1" x14ac:dyDescent="0.35">
      <c r="AR986" s="180"/>
    </row>
    <row r="987" spans="44:44" ht="14.25" customHeight="1" x14ac:dyDescent="0.35">
      <c r="AR987" s="180"/>
    </row>
    <row r="988" spans="44:44" ht="14.25" customHeight="1" x14ac:dyDescent="0.35">
      <c r="AR988" s="180"/>
    </row>
    <row r="989" spans="44:44" ht="14.25" customHeight="1" x14ac:dyDescent="0.35">
      <c r="AR989" s="180"/>
    </row>
    <row r="990" spans="44:44" ht="14.25" customHeight="1" x14ac:dyDescent="0.35">
      <c r="AR990" s="180"/>
    </row>
    <row r="991" spans="44:44" ht="14.25" customHeight="1" x14ac:dyDescent="0.35">
      <c r="AR991" s="180"/>
    </row>
    <row r="992" spans="44:44" ht="14.25" customHeight="1" x14ac:dyDescent="0.35">
      <c r="AR992" s="180"/>
    </row>
    <row r="993" spans="44:44" ht="14.25" customHeight="1" x14ac:dyDescent="0.35">
      <c r="AR993" s="180"/>
    </row>
    <row r="994" spans="44:44" ht="14.25" customHeight="1" x14ac:dyDescent="0.35">
      <c r="AR994" s="180"/>
    </row>
    <row r="995" spans="44:44" ht="14.25" customHeight="1" x14ac:dyDescent="0.35">
      <c r="AR995" s="180"/>
    </row>
    <row r="996" spans="44:44" ht="14.25" customHeight="1" x14ac:dyDescent="0.35">
      <c r="AR996" s="180"/>
    </row>
    <row r="997" spans="44:44" ht="14.25" customHeight="1" x14ac:dyDescent="0.35">
      <c r="AR997" s="180"/>
    </row>
    <row r="998" spans="44:44" ht="14.25" customHeight="1" x14ac:dyDescent="0.35">
      <c r="AR998" s="180"/>
    </row>
    <row r="999" spans="44:44" ht="14.25" customHeight="1" x14ac:dyDescent="0.35">
      <c r="AR999" s="180"/>
    </row>
    <row r="1000" spans="44:44" ht="14.25" customHeight="1" x14ac:dyDescent="0.35">
      <c r="AR1000" s="180"/>
    </row>
  </sheetData>
  <autoFilter ref="A2:AW226" xr:uid="{00000000-0009-0000-0000-000002000000}"/>
  <mergeCells count="11">
    <mergeCell ref="AG1:AH1"/>
    <mergeCell ref="AI1:AN1"/>
    <mergeCell ref="AO1:AP1"/>
    <mergeCell ref="AQ1:AT1"/>
    <mergeCell ref="A1:C1"/>
    <mergeCell ref="D1:E1"/>
    <mergeCell ref="F1:G1"/>
    <mergeCell ref="H1:L1"/>
    <mergeCell ref="M1:V1"/>
    <mergeCell ref="W1:Z1"/>
    <mergeCell ref="AA1:AF1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showGridLines="0" workbookViewId="0"/>
  </sheetViews>
  <sheetFormatPr baseColWidth="10" defaultColWidth="14.453125" defaultRowHeight="15" customHeight="1" x14ac:dyDescent="0.35"/>
  <cols>
    <col min="1" max="1" width="1.453125" customWidth="1"/>
    <col min="2" max="2" width="8.1796875" customWidth="1"/>
    <col min="3" max="3" width="15" customWidth="1"/>
    <col min="4" max="4" width="9.6328125" customWidth="1"/>
    <col min="5" max="5" width="6.453125" customWidth="1"/>
    <col min="6" max="6" width="12.453125" customWidth="1"/>
    <col min="7" max="7" width="7.6328125" customWidth="1"/>
    <col min="8" max="26" width="11.453125" customWidth="1"/>
  </cols>
  <sheetData>
    <row r="1" spans="1:26" ht="14.25" customHeight="1" x14ac:dyDescent="0.35">
      <c r="B1" s="335" t="s">
        <v>121</v>
      </c>
      <c r="C1" s="317"/>
      <c r="D1" s="317"/>
      <c r="E1" s="317"/>
      <c r="F1" s="317"/>
      <c r="G1" s="317"/>
      <c r="H1" s="318"/>
    </row>
    <row r="2" spans="1:26" ht="14.25" customHeight="1" x14ac:dyDescent="0.35">
      <c r="B2" s="126" t="s">
        <v>84</v>
      </c>
      <c r="C2" s="127" t="s">
        <v>26</v>
      </c>
      <c r="D2" s="127" t="s">
        <v>0</v>
      </c>
      <c r="E2" s="127" t="s">
        <v>122</v>
      </c>
      <c r="F2" s="127" t="s">
        <v>123</v>
      </c>
      <c r="G2" s="185" t="s">
        <v>124</v>
      </c>
      <c r="H2" s="186" t="s">
        <v>125</v>
      </c>
    </row>
    <row r="3" spans="1:26" ht="14.25" customHeight="1" x14ac:dyDescent="0.35">
      <c r="B3" s="187" t="s">
        <v>126</v>
      </c>
      <c r="C3" s="188">
        <f>+'Análisis de ingresos Fase 1'!L32</f>
        <v>514771011.90476185</v>
      </c>
      <c r="D3" s="152">
        <f>+COUNT('Listas de precios Fase 1'!H5:H172)</f>
        <v>168</v>
      </c>
      <c r="E3" s="189">
        <f>+'Listas de precios Fase 1'!J174</f>
        <v>9442</v>
      </c>
      <c r="F3" s="188">
        <f t="shared" ref="F3:F4" si="0">+C3/D3</f>
        <v>3064113.1660997728</v>
      </c>
      <c r="G3" s="189">
        <f t="shared" ref="G3:G4" si="1">+E3/D3</f>
        <v>56.202380952380949</v>
      </c>
      <c r="H3" s="188">
        <f t="shared" ref="H3:H4" si="2">+C3/E3</f>
        <v>54519.27683803875</v>
      </c>
    </row>
    <row r="4" spans="1:26" ht="14.25" customHeight="1" x14ac:dyDescent="0.35">
      <c r="B4" s="190" t="s">
        <v>127</v>
      </c>
      <c r="C4" s="191" t="e">
        <f>+'Análisis de ingresos Fase 2'!I31</f>
        <v>#REF!</v>
      </c>
      <c r="D4" s="192" t="e">
        <f t="shared" ref="D4:E4" si="3">+#REF!</f>
        <v>#REF!</v>
      </c>
      <c r="E4" s="192" t="e">
        <f t="shared" si="3"/>
        <v>#REF!</v>
      </c>
      <c r="F4" s="191" t="e">
        <f t="shared" si="0"/>
        <v>#REF!</v>
      </c>
      <c r="G4" s="192" t="e">
        <f t="shared" si="1"/>
        <v>#REF!</v>
      </c>
      <c r="H4" s="191" t="e">
        <f t="shared" si="2"/>
        <v>#REF!</v>
      </c>
    </row>
    <row r="5" spans="1:26" ht="14.25" customHeight="1" x14ac:dyDescent="0.35">
      <c r="B5" s="193"/>
      <c r="C5" s="194"/>
      <c r="D5" s="175"/>
      <c r="E5" s="195"/>
      <c r="F5" s="194"/>
      <c r="G5" s="195"/>
      <c r="H5" s="194"/>
    </row>
    <row r="6" spans="1:26" ht="14.25" customHeight="1" x14ac:dyDescent="0.35">
      <c r="B6" s="196" t="s">
        <v>70</v>
      </c>
      <c r="C6" s="197" t="e">
        <f t="shared" ref="C6:E6" si="4">SUM(C3:C4)</f>
        <v>#REF!</v>
      </c>
      <c r="D6" s="198" t="e">
        <f t="shared" si="4"/>
        <v>#REF!</v>
      </c>
      <c r="E6" s="199" t="e">
        <f t="shared" si="4"/>
        <v>#REF!</v>
      </c>
      <c r="F6" s="197" t="e">
        <f>+C6/D6</f>
        <v>#REF!</v>
      </c>
      <c r="G6" s="199" t="e">
        <f>+E6/D6</f>
        <v>#REF!</v>
      </c>
      <c r="H6" s="200" t="e">
        <f>+C6/E6</f>
        <v>#REF!</v>
      </c>
    </row>
    <row r="7" spans="1:26" ht="14.25" customHeight="1" x14ac:dyDescent="0.35"/>
    <row r="8" spans="1:26" ht="14.25" customHeight="1" x14ac:dyDescent="0.35">
      <c r="A8" s="20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</row>
    <row r="9" spans="1:26" ht="14.25" customHeight="1" x14ac:dyDescent="0.35"/>
    <row r="10" spans="1:26" ht="14.25" customHeight="1" x14ac:dyDescent="0.35"/>
    <row r="11" spans="1:26" ht="14.25" customHeight="1" x14ac:dyDescent="0.35"/>
    <row r="12" spans="1:26" ht="14.25" customHeight="1" x14ac:dyDescent="0.35"/>
    <row r="13" spans="1:26" ht="14.25" customHeight="1" x14ac:dyDescent="0.35"/>
    <row r="14" spans="1:26" ht="14.25" customHeight="1" x14ac:dyDescent="0.35"/>
    <row r="15" spans="1:26" ht="14.25" customHeight="1" x14ac:dyDescent="0.35"/>
    <row r="16" spans="1:26" ht="14.25" customHeight="1" x14ac:dyDescent="0.35"/>
    <row r="17" ht="14.25" customHeight="1" x14ac:dyDescent="0.35"/>
    <row r="18" ht="14.25" customHeight="1" x14ac:dyDescent="0.35"/>
    <row r="19" ht="14.25" customHeight="1" x14ac:dyDescent="0.35"/>
    <row r="20" ht="14.25" customHeight="1" x14ac:dyDescent="0.35"/>
    <row r="21" ht="14.25" customHeight="1" x14ac:dyDescent="0.35"/>
    <row r="22" ht="14.25" customHeight="1" x14ac:dyDescent="0.35"/>
    <row r="23" ht="14.25" customHeight="1" x14ac:dyDescent="0.35"/>
    <row r="24" ht="14.25" customHeight="1" x14ac:dyDescent="0.35"/>
    <row r="25" ht="14.25" customHeight="1" x14ac:dyDescent="0.35"/>
    <row r="26" ht="14.25" customHeight="1" x14ac:dyDescent="0.35"/>
    <row r="27" ht="14.2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1">
    <mergeCell ref="B1:H1"/>
  </mergeCells>
  <pageMargins left="0.70866141732283472" right="0.70866141732283472" top="0.74803149606299213" bottom="0.74803149606299213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F243E"/>
  </sheetPr>
  <dimension ref="A1:AU1000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14.453125" defaultRowHeight="15" customHeight="1" x14ac:dyDescent="0.35"/>
  <cols>
    <col min="1" max="1" width="8.1796875" hidden="1" customWidth="1"/>
    <col min="2" max="2" width="8.453125" customWidth="1"/>
    <col min="3" max="5" width="8.1796875" hidden="1" customWidth="1"/>
    <col min="6" max="6" width="7.453125" hidden="1" customWidth="1"/>
    <col min="7" max="7" width="11" customWidth="1"/>
    <col min="8" max="9" width="11.453125" hidden="1" customWidth="1"/>
    <col min="10" max="12" width="11.453125" customWidth="1"/>
    <col min="13" max="13" width="16.6328125" customWidth="1"/>
    <col min="14" max="14" width="14.453125" customWidth="1"/>
    <col min="15" max="15" width="11.453125" hidden="1" customWidth="1"/>
    <col min="16" max="16" width="1.453125" customWidth="1"/>
    <col min="17" max="17" width="12.453125" hidden="1" customWidth="1"/>
    <col min="18" max="18" width="15.6328125" customWidth="1"/>
    <col min="19" max="19" width="13.36328125" hidden="1" customWidth="1"/>
    <col min="20" max="20" width="1.453125" customWidth="1"/>
    <col min="21" max="21" width="12.453125" hidden="1" customWidth="1"/>
    <col min="22" max="22" width="15.6328125" customWidth="1"/>
    <col min="23" max="23" width="12.453125" hidden="1" customWidth="1"/>
    <col min="24" max="24" width="1.453125" customWidth="1"/>
    <col min="25" max="25" width="13" hidden="1" customWidth="1"/>
    <col min="26" max="26" width="14.6328125" customWidth="1"/>
    <col min="27" max="27" width="11.453125" hidden="1" customWidth="1"/>
    <col min="28" max="28" width="1.453125" customWidth="1"/>
    <col min="29" max="29" width="12.453125" hidden="1" customWidth="1"/>
    <col min="30" max="30" width="14.453125" customWidth="1"/>
    <col min="31" max="31" width="11.453125" hidden="1" customWidth="1"/>
    <col min="32" max="32" width="1.453125" customWidth="1"/>
    <col min="33" max="33" width="12.36328125" hidden="1" customWidth="1"/>
    <col min="34" max="34" width="14.453125" customWidth="1"/>
    <col min="35" max="35" width="12.453125" hidden="1" customWidth="1"/>
    <col min="36" max="36" width="1.453125" customWidth="1"/>
    <col min="37" max="37" width="12.36328125" hidden="1" customWidth="1"/>
    <col min="38" max="38" width="14.453125" customWidth="1"/>
    <col min="39" max="39" width="12.453125" hidden="1" customWidth="1"/>
    <col min="40" max="40" width="1.453125" customWidth="1"/>
    <col min="41" max="41" width="12.36328125" hidden="1" customWidth="1"/>
    <col min="42" max="42" width="14.453125" customWidth="1"/>
    <col min="43" max="43" width="12.453125" hidden="1" customWidth="1"/>
    <col min="44" max="44" width="1.453125" customWidth="1"/>
    <col min="45" max="45" width="12.36328125" hidden="1" customWidth="1"/>
    <col min="46" max="46" width="14.453125" customWidth="1"/>
    <col min="47" max="47" width="12.453125" hidden="1" customWidth="1"/>
  </cols>
  <sheetData>
    <row r="1" spans="1:47" ht="5.25" customHeight="1" x14ac:dyDescent="0.5">
      <c r="A1" s="338"/>
      <c r="B1" s="311"/>
      <c r="C1" s="311"/>
      <c r="D1" s="311"/>
      <c r="E1" s="311"/>
      <c r="F1" s="311"/>
      <c r="G1" s="311"/>
      <c r="H1" s="311"/>
      <c r="I1" s="311"/>
      <c r="J1" s="311"/>
      <c r="K1" s="202"/>
      <c r="L1" s="202"/>
      <c r="M1" s="202"/>
      <c r="P1" s="203"/>
      <c r="T1" s="203"/>
      <c r="X1" s="203"/>
      <c r="AB1" s="203"/>
      <c r="AF1" s="203"/>
      <c r="AJ1" s="203"/>
      <c r="AN1" s="203"/>
      <c r="AR1" s="203"/>
    </row>
    <row r="2" spans="1:47" ht="23.25" customHeight="1" x14ac:dyDescent="0.35">
      <c r="A2" s="339" t="s">
        <v>128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1"/>
      <c r="P2" s="203"/>
      <c r="Q2" s="336" t="s">
        <v>129</v>
      </c>
      <c r="R2" s="317"/>
      <c r="S2" s="318"/>
      <c r="T2" s="203"/>
      <c r="U2" s="336" t="s">
        <v>130</v>
      </c>
      <c r="V2" s="317"/>
      <c r="W2" s="318"/>
      <c r="X2" s="203"/>
      <c r="Y2" s="336" t="s">
        <v>131</v>
      </c>
      <c r="Z2" s="317"/>
      <c r="AA2" s="318"/>
      <c r="AB2" s="203"/>
      <c r="AC2" s="336" t="s">
        <v>132</v>
      </c>
      <c r="AD2" s="317"/>
      <c r="AE2" s="318"/>
      <c r="AF2" s="203"/>
      <c r="AG2" s="336" t="s">
        <v>133</v>
      </c>
      <c r="AH2" s="317"/>
      <c r="AI2" s="318"/>
      <c r="AJ2" s="203"/>
      <c r="AK2" s="336" t="s">
        <v>134</v>
      </c>
      <c r="AL2" s="317"/>
      <c r="AM2" s="318"/>
      <c r="AN2" s="203"/>
      <c r="AO2" s="336" t="s">
        <v>135</v>
      </c>
      <c r="AP2" s="317"/>
      <c r="AQ2" s="318"/>
      <c r="AR2" s="203"/>
      <c r="AS2" s="336" t="s">
        <v>136</v>
      </c>
      <c r="AT2" s="317"/>
      <c r="AU2" s="318"/>
    </row>
    <row r="3" spans="1:47" ht="44.25" customHeight="1" x14ac:dyDescent="0.35">
      <c r="A3" s="342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43"/>
      <c r="P3" s="204"/>
      <c r="Q3" s="337" t="s">
        <v>137</v>
      </c>
      <c r="R3" s="317"/>
      <c r="S3" s="318"/>
      <c r="T3" s="204"/>
      <c r="U3" s="337" t="s">
        <v>138</v>
      </c>
      <c r="V3" s="317"/>
      <c r="W3" s="318"/>
      <c r="X3" s="204"/>
      <c r="Y3" s="337" t="s">
        <v>139</v>
      </c>
      <c r="Z3" s="317"/>
      <c r="AA3" s="318"/>
      <c r="AB3" s="204"/>
      <c r="AC3" s="337" t="s">
        <v>140</v>
      </c>
      <c r="AD3" s="317"/>
      <c r="AE3" s="318"/>
      <c r="AF3" s="204"/>
      <c r="AG3" s="337" t="s">
        <v>141</v>
      </c>
      <c r="AH3" s="317"/>
      <c r="AI3" s="318"/>
      <c r="AJ3" s="204"/>
      <c r="AK3" s="337" t="s">
        <v>142</v>
      </c>
      <c r="AL3" s="317"/>
      <c r="AM3" s="318"/>
      <c r="AN3" s="204"/>
      <c r="AO3" s="337" t="s">
        <v>143</v>
      </c>
      <c r="AP3" s="317"/>
      <c r="AQ3" s="318"/>
      <c r="AR3" s="204"/>
      <c r="AS3" s="337" t="s">
        <v>144</v>
      </c>
      <c r="AT3" s="317"/>
      <c r="AU3" s="318"/>
    </row>
    <row r="4" spans="1:47" ht="14.25" customHeight="1" x14ac:dyDescent="0.35">
      <c r="A4" s="124" t="s">
        <v>81</v>
      </c>
      <c r="B4" s="124" t="s">
        <v>82</v>
      </c>
      <c r="C4" s="125" t="s">
        <v>145</v>
      </c>
      <c r="D4" s="125" t="s">
        <v>146</v>
      </c>
      <c r="E4" s="125" t="s">
        <v>147</v>
      </c>
      <c r="F4" s="125" t="s">
        <v>148</v>
      </c>
      <c r="G4" s="125" t="s">
        <v>84</v>
      </c>
      <c r="H4" s="205" t="s">
        <v>149</v>
      </c>
      <c r="I4" s="126" t="s">
        <v>33</v>
      </c>
      <c r="J4" s="205" t="s">
        <v>43</v>
      </c>
      <c r="K4" s="125" t="s">
        <v>150</v>
      </c>
      <c r="L4" s="125" t="s">
        <v>8</v>
      </c>
      <c r="M4" s="125" t="s">
        <v>35</v>
      </c>
      <c r="N4" s="131" t="s">
        <v>151</v>
      </c>
      <c r="O4" s="186" t="s">
        <v>16</v>
      </c>
      <c r="P4" s="206"/>
      <c r="Q4" s="205" t="s">
        <v>17</v>
      </c>
      <c r="R4" s="131" t="s">
        <v>15</v>
      </c>
      <c r="S4" s="186" t="s">
        <v>16</v>
      </c>
      <c r="T4" s="206"/>
      <c r="U4" s="205" t="s">
        <v>17</v>
      </c>
      <c r="V4" s="131" t="s">
        <v>15</v>
      </c>
      <c r="W4" s="186" t="s">
        <v>16</v>
      </c>
      <c r="X4" s="206"/>
      <c r="Y4" s="205" t="s">
        <v>17</v>
      </c>
      <c r="Z4" s="131" t="s">
        <v>152</v>
      </c>
      <c r="AA4" s="186" t="s">
        <v>16</v>
      </c>
      <c r="AB4" s="206"/>
      <c r="AC4" s="205" t="s">
        <v>17</v>
      </c>
      <c r="AD4" s="131" t="s">
        <v>15</v>
      </c>
      <c r="AE4" s="186" t="s">
        <v>16</v>
      </c>
      <c r="AF4" s="206"/>
      <c r="AG4" s="205" t="s">
        <v>17</v>
      </c>
      <c r="AH4" s="131" t="s">
        <v>15</v>
      </c>
      <c r="AI4" s="186" t="s">
        <v>16</v>
      </c>
      <c r="AJ4" s="206"/>
      <c r="AK4" s="205" t="s">
        <v>17</v>
      </c>
      <c r="AL4" s="131" t="s">
        <v>15</v>
      </c>
      <c r="AM4" s="186" t="s">
        <v>16</v>
      </c>
      <c r="AN4" s="206"/>
      <c r="AO4" s="205" t="s">
        <v>17</v>
      </c>
      <c r="AP4" s="131" t="s">
        <v>15</v>
      </c>
      <c r="AQ4" s="186" t="s">
        <v>16</v>
      </c>
      <c r="AR4" s="206"/>
      <c r="AS4" s="205" t="s">
        <v>17</v>
      </c>
      <c r="AT4" s="131" t="s">
        <v>15</v>
      </c>
      <c r="AU4" s="186" t="s">
        <v>16</v>
      </c>
    </row>
    <row r="5" spans="1:47" ht="14.25" customHeight="1" x14ac:dyDescent="0.35">
      <c r="A5" s="152">
        <f>+'Lista de precios F1 Privee'!A6</f>
        <v>1</v>
      </c>
      <c r="B5" s="152">
        <f>+'Lista de precios F1 Privee'!B6</f>
        <v>201</v>
      </c>
      <c r="C5" s="207" t="str">
        <f>+'T. Generadora'!G3</f>
        <v>1 M</v>
      </c>
      <c r="D5" s="207">
        <f>+'T. Generadora'!R3</f>
        <v>1</v>
      </c>
      <c r="E5" s="207">
        <f>+'T. Generadora'!T3</f>
        <v>1</v>
      </c>
      <c r="F5" s="152">
        <f>+'Lista de precios F1 Privee'!C6</f>
        <v>1</v>
      </c>
      <c r="G5" s="152" t="str">
        <f>+'Lista de precios F1 Privee'!D6</f>
        <v>Madison</v>
      </c>
      <c r="H5" s="207">
        <f>+'Lista de precios F1 Privee'!G6</f>
        <v>30</v>
      </c>
      <c r="I5" s="207">
        <f>+'Lista de precios F1 Privee'!H6</f>
        <v>5</v>
      </c>
      <c r="J5" s="208">
        <f>+'Lista de precios F1 Privee'!K6</f>
        <v>35</v>
      </c>
      <c r="K5" s="208">
        <f>+'T. Generadora'!M3</f>
        <v>1</v>
      </c>
      <c r="L5" s="208">
        <f>+'T. Generadora'!N3</f>
        <v>1</v>
      </c>
      <c r="M5" s="208">
        <f>+'T. Generadora'!T3</f>
        <v>1</v>
      </c>
      <c r="N5" s="168">
        <f>+'Lista de precios F1 Privee'!S6</f>
        <v>1670000</v>
      </c>
      <c r="O5" s="168">
        <f t="shared" ref="O5:O172" si="0">+N5/$J5</f>
        <v>47714.285714285717</v>
      </c>
      <c r="P5" s="209"/>
      <c r="Q5" s="210">
        <v>0.03</v>
      </c>
      <c r="R5" s="168">
        <f t="shared" ref="R5:R172" si="1">ROUNDUP(N5+N5*Q5,-4)</f>
        <v>1730000</v>
      </c>
      <c r="S5" s="168">
        <f t="shared" ref="S5:S172" si="2">+R5/$J5</f>
        <v>49428.571428571428</v>
      </c>
      <c r="T5" s="209"/>
      <c r="U5" s="210">
        <v>0.03</v>
      </c>
      <c r="V5" s="168">
        <f>ROUNDUP(R5+R5*U5,-4)</f>
        <v>1790000</v>
      </c>
      <c r="W5" s="168">
        <f t="shared" ref="W5:W172" si="3">+V5/$J5</f>
        <v>51142.857142857145</v>
      </c>
      <c r="X5" s="209"/>
      <c r="Y5" s="210">
        <f>+Y178</f>
        <v>0.04</v>
      </c>
      <c r="Z5" s="168">
        <f t="shared" ref="Z5:Z172" si="4">ROUNDUP(V5+V5*Y5,-4)</f>
        <v>1870000</v>
      </c>
      <c r="AA5" s="168">
        <f t="shared" ref="AA5:AA172" si="5">+Z5/$J5</f>
        <v>53428.571428571428</v>
      </c>
      <c r="AB5" s="209"/>
      <c r="AC5" s="210">
        <f>+AC178</f>
        <v>0.04</v>
      </c>
      <c r="AD5" s="168">
        <f t="shared" ref="AD5:AD172" si="6">ROUNDUP(Z5+Z5*AC5,-4)</f>
        <v>1950000</v>
      </c>
      <c r="AE5" s="168">
        <f t="shared" ref="AE5:AE172" si="7">+AD5/$J5</f>
        <v>55714.285714285717</v>
      </c>
      <c r="AF5" s="209"/>
      <c r="AG5" s="210">
        <f>+AG178</f>
        <v>0.04</v>
      </c>
      <c r="AH5" s="168">
        <f t="shared" ref="AH5:AH172" si="8">ROUNDUP(AD5+AD5*AG5,-4)</f>
        <v>2030000</v>
      </c>
      <c r="AI5" s="168">
        <f t="shared" ref="AI5:AI172" si="9">+AH5/$J5</f>
        <v>58000</v>
      </c>
      <c r="AJ5" s="209"/>
      <c r="AK5" s="210">
        <f>+AK178</f>
        <v>0.04</v>
      </c>
      <c r="AL5" s="168">
        <f t="shared" ref="AL5:AL172" si="10">ROUNDUP(AH5+AH5*AK5,-4)</f>
        <v>2120000</v>
      </c>
      <c r="AM5" s="168">
        <f t="shared" ref="AM5:AM172" si="11">+AL5/$J5</f>
        <v>60571.428571428572</v>
      </c>
      <c r="AN5" s="209"/>
      <c r="AO5" s="210">
        <f>+AO178</f>
        <v>0.04</v>
      </c>
      <c r="AP5" s="168">
        <f t="shared" ref="AP5:AP172" si="12">ROUNDUP(AL5+AL5*AO5,-4)</f>
        <v>2210000</v>
      </c>
      <c r="AQ5" s="168">
        <f t="shared" ref="AQ5:AQ172" si="13">+AP5/$J5</f>
        <v>63142.857142857145</v>
      </c>
      <c r="AR5" s="209"/>
      <c r="AS5" s="210">
        <f>+AS178</f>
        <v>0.04</v>
      </c>
      <c r="AT5" s="168">
        <f t="shared" ref="AT5:AT172" si="14">ROUNDUP(AP5+AP5*AS5,-4)</f>
        <v>2300000</v>
      </c>
      <c r="AU5" s="168">
        <f t="shared" ref="AU5:AU172" si="15">+AT5/$J5</f>
        <v>65714.28571428571</v>
      </c>
    </row>
    <row r="6" spans="1:47" ht="14.25" customHeight="1" x14ac:dyDescent="0.35">
      <c r="A6" s="152">
        <f>+'Lista de precios F1 Privee'!A7</f>
        <v>2</v>
      </c>
      <c r="B6" s="152">
        <f>+'Lista de precios F1 Privee'!B7</f>
        <v>202</v>
      </c>
      <c r="C6" s="207" t="str">
        <f>+'T. Generadora'!G4</f>
        <v>2 M</v>
      </c>
      <c r="D6" s="207">
        <f>+'T. Generadora'!R4</f>
        <v>1</v>
      </c>
      <c r="E6" s="207">
        <f>+'T. Generadora'!T4</f>
        <v>1</v>
      </c>
      <c r="F6" s="152">
        <f>+'Lista de precios F1 Privee'!C7</f>
        <v>1</v>
      </c>
      <c r="G6" s="152" t="str">
        <f>+'Lista de precios F1 Privee'!D7</f>
        <v>Madison</v>
      </c>
      <c r="H6" s="207">
        <f>+'Lista de precios F1 Privee'!G7</f>
        <v>59</v>
      </c>
      <c r="I6" s="207">
        <f>+'Lista de precios F1 Privee'!H7</f>
        <v>8</v>
      </c>
      <c r="J6" s="208">
        <f>+'Lista de precios F1 Privee'!K7</f>
        <v>67</v>
      </c>
      <c r="K6" s="208">
        <f>+'T. Generadora'!M4</f>
        <v>2</v>
      </c>
      <c r="L6" s="208">
        <f>+'T. Generadora'!N4</f>
        <v>2</v>
      </c>
      <c r="M6" s="208">
        <f>+'T. Generadora'!T4</f>
        <v>1</v>
      </c>
      <c r="N6" s="168">
        <f>+'Lista de precios F1 Privee'!S7</f>
        <v>2840000</v>
      </c>
      <c r="O6" s="168">
        <f t="shared" si="0"/>
        <v>42388.059701492537</v>
      </c>
      <c r="P6" s="209"/>
      <c r="Q6" s="210">
        <v>0.03</v>
      </c>
      <c r="R6" s="168">
        <f t="shared" si="1"/>
        <v>2930000</v>
      </c>
      <c r="S6" s="168">
        <f t="shared" si="2"/>
        <v>43731.343283582093</v>
      </c>
      <c r="T6" s="209"/>
      <c r="U6" s="210">
        <v>0.03</v>
      </c>
      <c r="V6" s="168">
        <v>2994000</v>
      </c>
      <c r="W6" s="168">
        <f t="shared" si="3"/>
        <v>44686.567164179105</v>
      </c>
      <c r="X6" s="209"/>
      <c r="Y6" s="210">
        <f t="shared" ref="Y6:Y172" si="16">+Y5</f>
        <v>0.04</v>
      </c>
      <c r="Z6" s="168">
        <f t="shared" si="4"/>
        <v>3120000</v>
      </c>
      <c r="AA6" s="168">
        <f t="shared" si="5"/>
        <v>46567.164179104475</v>
      </c>
      <c r="AB6" s="209"/>
      <c r="AC6" s="210">
        <f t="shared" ref="AC6:AC172" si="17">+AC5</f>
        <v>0.04</v>
      </c>
      <c r="AD6" s="168">
        <f t="shared" si="6"/>
        <v>3250000</v>
      </c>
      <c r="AE6" s="168">
        <f t="shared" si="7"/>
        <v>48507.462686567167</v>
      </c>
      <c r="AF6" s="209"/>
      <c r="AG6" s="210">
        <f t="shared" ref="AG6:AG172" si="18">+AG5</f>
        <v>0.04</v>
      </c>
      <c r="AH6" s="168">
        <f t="shared" si="8"/>
        <v>3380000</v>
      </c>
      <c r="AI6" s="168">
        <f t="shared" si="9"/>
        <v>50447.761194029852</v>
      </c>
      <c r="AJ6" s="209"/>
      <c r="AK6" s="210">
        <f t="shared" ref="AK6:AK172" si="19">+AK5</f>
        <v>0.04</v>
      </c>
      <c r="AL6" s="168">
        <f t="shared" si="10"/>
        <v>3520000</v>
      </c>
      <c r="AM6" s="168">
        <f t="shared" si="11"/>
        <v>52537.313432835821</v>
      </c>
      <c r="AN6" s="209"/>
      <c r="AO6" s="210">
        <f t="shared" ref="AO6:AO172" si="20">+AO5</f>
        <v>0.04</v>
      </c>
      <c r="AP6" s="168">
        <f t="shared" si="12"/>
        <v>3670000</v>
      </c>
      <c r="AQ6" s="168">
        <f t="shared" si="13"/>
        <v>54776.119402985074</v>
      </c>
      <c r="AR6" s="209"/>
      <c r="AS6" s="210">
        <f t="shared" ref="AS6:AS172" si="21">+AS5</f>
        <v>0.04</v>
      </c>
      <c r="AT6" s="168">
        <f t="shared" si="14"/>
        <v>3820000</v>
      </c>
      <c r="AU6" s="168">
        <f t="shared" si="15"/>
        <v>57014.925373134327</v>
      </c>
    </row>
    <row r="7" spans="1:47" ht="14.25" customHeight="1" x14ac:dyDescent="0.35">
      <c r="A7" s="152">
        <f>+'Lista de precios F1 Privee'!A8</f>
        <v>3</v>
      </c>
      <c r="B7" s="152">
        <f>+'Lista de precios F1 Privee'!B8</f>
        <v>203</v>
      </c>
      <c r="C7" s="207" t="str">
        <f>+'T. Generadora'!G5</f>
        <v>3 M</v>
      </c>
      <c r="D7" s="207">
        <f>+'T. Generadora'!R5</f>
        <v>1</v>
      </c>
      <c r="E7" s="207">
        <f>+'T. Generadora'!T5</f>
        <v>1</v>
      </c>
      <c r="F7" s="152">
        <f>+'Lista de precios F1 Privee'!C8</f>
        <v>1</v>
      </c>
      <c r="G7" s="152" t="str">
        <f>+'Lista de precios F1 Privee'!D8</f>
        <v>Madison</v>
      </c>
      <c r="H7" s="207">
        <f>+'Lista de precios F1 Privee'!G8</f>
        <v>57</v>
      </c>
      <c r="I7" s="207">
        <f>+'Lista de precios F1 Privee'!H8</f>
        <v>7</v>
      </c>
      <c r="J7" s="208">
        <f>+'Lista de precios F1 Privee'!K8</f>
        <v>64</v>
      </c>
      <c r="K7" s="208">
        <f>+'T. Generadora'!M5</f>
        <v>2</v>
      </c>
      <c r="L7" s="208">
        <f>+'T. Generadora'!N5</f>
        <v>2</v>
      </c>
      <c r="M7" s="208">
        <f>+'T. Generadora'!T5</f>
        <v>1</v>
      </c>
      <c r="N7" s="168">
        <f>+'Lista de precios F1 Privee'!S8</f>
        <v>2750000</v>
      </c>
      <c r="O7" s="168">
        <f t="shared" si="0"/>
        <v>42968.75</v>
      </c>
      <c r="P7" s="209"/>
      <c r="Q7" s="210">
        <v>0.03</v>
      </c>
      <c r="R7" s="168">
        <f t="shared" si="1"/>
        <v>2840000</v>
      </c>
      <c r="S7" s="168">
        <f t="shared" si="2"/>
        <v>44375</v>
      </c>
      <c r="T7" s="209"/>
      <c r="U7" s="210">
        <v>0.03</v>
      </c>
      <c r="V7" s="168">
        <f t="shared" ref="V7:V8" si="22">ROUNDUP(R7+R7*U7,-4)</f>
        <v>2930000</v>
      </c>
      <c r="W7" s="168">
        <f t="shared" si="3"/>
        <v>45781.25</v>
      </c>
      <c r="X7" s="209"/>
      <c r="Y7" s="210">
        <f t="shared" si="16"/>
        <v>0.04</v>
      </c>
      <c r="Z7" s="168">
        <f t="shared" si="4"/>
        <v>3050000</v>
      </c>
      <c r="AA7" s="168">
        <f t="shared" si="5"/>
        <v>47656.25</v>
      </c>
      <c r="AB7" s="209"/>
      <c r="AC7" s="210">
        <f t="shared" si="17"/>
        <v>0.04</v>
      </c>
      <c r="AD7" s="168">
        <f t="shared" si="6"/>
        <v>3180000</v>
      </c>
      <c r="AE7" s="168">
        <f t="shared" si="7"/>
        <v>49687.5</v>
      </c>
      <c r="AF7" s="209"/>
      <c r="AG7" s="210">
        <f t="shared" si="18"/>
        <v>0.04</v>
      </c>
      <c r="AH7" s="168">
        <f t="shared" si="8"/>
        <v>3310000</v>
      </c>
      <c r="AI7" s="168">
        <f t="shared" si="9"/>
        <v>51718.75</v>
      </c>
      <c r="AJ7" s="209"/>
      <c r="AK7" s="210">
        <f t="shared" si="19"/>
        <v>0.04</v>
      </c>
      <c r="AL7" s="168">
        <f t="shared" si="10"/>
        <v>3450000</v>
      </c>
      <c r="AM7" s="168">
        <f t="shared" si="11"/>
        <v>53906.25</v>
      </c>
      <c r="AN7" s="209"/>
      <c r="AO7" s="210">
        <f t="shared" si="20"/>
        <v>0.04</v>
      </c>
      <c r="AP7" s="168">
        <f t="shared" si="12"/>
        <v>3590000</v>
      </c>
      <c r="AQ7" s="168">
        <f t="shared" si="13"/>
        <v>56093.75</v>
      </c>
      <c r="AR7" s="209"/>
      <c r="AS7" s="210">
        <f t="shared" si="21"/>
        <v>0.04</v>
      </c>
      <c r="AT7" s="168">
        <f t="shared" si="14"/>
        <v>3740000</v>
      </c>
      <c r="AU7" s="168">
        <f t="shared" si="15"/>
        <v>58437.5</v>
      </c>
    </row>
    <row r="8" spans="1:47" ht="14.25" customHeight="1" x14ac:dyDescent="0.35">
      <c r="A8" s="152">
        <f>+'Lista de precios F1 Privee'!A9</f>
        <v>4</v>
      </c>
      <c r="B8" s="152">
        <f>+'Lista de precios F1 Privee'!B9</f>
        <v>204</v>
      </c>
      <c r="C8" s="207" t="str">
        <f>+'T. Generadora'!G6</f>
        <v>4 M</v>
      </c>
      <c r="D8" s="207">
        <f>+'T. Generadora'!R6</f>
        <v>2</v>
      </c>
      <c r="E8" s="207">
        <f>+'T. Generadora'!T6</f>
        <v>2</v>
      </c>
      <c r="F8" s="152">
        <f>+'Lista de precios F1 Privee'!C9</f>
        <v>1</v>
      </c>
      <c r="G8" s="152" t="str">
        <f>+'Lista de precios F1 Privee'!D9</f>
        <v>Madison</v>
      </c>
      <c r="H8" s="207">
        <f>+'Lista de precios F1 Privee'!G9</f>
        <v>59</v>
      </c>
      <c r="I8" s="207">
        <f>+'Lista de precios F1 Privee'!H9</f>
        <v>13</v>
      </c>
      <c r="J8" s="208">
        <f>+'Lista de precios F1 Privee'!K9</f>
        <v>72</v>
      </c>
      <c r="K8" s="208">
        <f>+'T. Generadora'!M6</f>
        <v>2</v>
      </c>
      <c r="L8" s="208">
        <f>+'T. Generadora'!N6</f>
        <v>2</v>
      </c>
      <c r="M8" s="208">
        <f>+'T. Generadora'!T6</f>
        <v>2</v>
      </c>
      <c r="N8" s="168">
        <f>+'Lista de precios F1 Privee'!S9</f>
        <v>2970000</v>
      </c>
      <c r="O8" s="168">
        <f t="shared" si="0"/>
        <v>41250</v>
      </c>
      <c r="P8" s="209"/>
      <c r="Q8" s="210">
        <v>0.03</v>
      </c>
      <c r="R8" s="168">
        <f t="shared" si="1"/>
        <v>3060000</v>
      </c>
      <c r="S8" s="168">
        <f t="shared" si="2"/>
        <v>42500</v>
      </c>
      <c r="T8" s="209"/>
      <c r="U8" s="210">
        <v>0.03</v>
      </c>
      <c r="V8" s="168">
        <f t="shared" si="22"/>
        <v>3160000</v>
      </c>
      <c r="W8" s="168">
        <f t="shared" si="3"/>
        <v>43888.888888888891</v>
      </c>
      <c r="X8" s="209"/>
      <c r="Y8" s="210">
        <f t="shared" si="16"/>
        <v>0.04</v>
      </c>
      <c r="Z8" s="168">
        <f t="shared" si="4"/>
        <v>3290000</v>
      </c>
      <c r="AA8" s="168">
        <f t="shared" si="5"/>
        <v>45694.444444444445</v>
      </c>
      <c r="AB8" s="209"/>
      <c r="AC8" s="210">
        <f t="shared" si="17"/>
        <v>0.04</v>
      </c>
      <c r="AD8" s="168">
        <f t="shared" si="6"/>
        <v>3430000</v>
      </c>
      <c r="AE8" s="168">
        <f t="shared" si="7"/>
        <v>47638.888888888891</v>
      </c>
      <c r="AF8" s="209"/>
      <c r="AG8" s="210">
        <f t="shared" si="18"/>
        <v>0.04</v>
      </c>
      <c r="AH8" s="168">
        <f t="shared" si="8"/>
        <v>3570000</v>
      </c>
      <c r="AI8" s="168">
        <f t="shared" si="9"/>
        <v>49583.333333333336</v>
      </c>
      <c r="AJ8" s="209"/>
      <c r="AK8" s="210">
        <f t="shared" si="19"/>
        <v>0.04</v>
      </c>
      <c r="AL8" s="168">
        <f t="shared" si="10"/>
        <v>3720000</v>
      </c>
      <c r="AM8" s="168">
        <f t="shared" si="11"/>
        <v>51666.666666666664</v>
      </c>
      <c r="AN8" s="209"/>
      <c r="AO8" s="210">
        <f t="shared" si="20"/>
        <v>0.04</v>
      </c>
      <c r="AP8" s="168">
        <f t="shared" si="12"/>
        <v>3870000</v>
      </c>
      <c r="AQ8" s="168">
        <f t="shared" si="13"/>
        <v>53750</v>
      </c>
      <c r="AR8" s="209"/>
      <c r="AS8" s="210">
        <f t="shared" si="21"/>
        <v>0.04</v>
      </c>
      <c r="AT8" s="168">
        <f t="shared" si="14"/>
        <v>4030000</v>
      </c>
      <c r="AU8" s="168">
        <f t="shared" si="15"/>
        <v>55972.222222222219</v>
      </c>
    </row>
    <row r="9" spans="1:47" ht="14.25" customHeight="1" x14ac:dyDescent="0.35">
      <c r="A9" s="152">
        <f>+'Lista de precios F1 Privee'!A10</f>
        <v>5</v>
      </c>
      <c r="B9" s="152">
        <f>+'Lista de precios F1 Privee'!B10</f>
        <v>205</v>
      </c>
      <c r="C9" s="207" t="str">
        <f>+'T. Generadora'!G7</f>
        <v>5 M</v>
      </c>
      <c r="D9" s="207">
        <f>+'T. Generadora'!R7</f>
        <v>1</v>
      </c>
      <c r="E9" s="207">
        <f>+'T. Generadora'!T7</f>
        <v>1</v>
      </c>
      <c r="F9" s="152">
        <f>+'Lista de precios F1 Privee'!C10</f>
        <v>1</v>
      </c>
      <c r="G9" s="152" t="str">
        <f>+'Lista de precios F1 Privee'!D10</f>
        <v>Madison</v>
      </c>
      <c r="H9" s="207">
        <f>+'Lista de precios F1 Privee'!G10</f>
        <v>56</v>
      </c>
      <c r="I9" s="207">
        <f>+'Lista de precios F1 Privee'!H10</f>
        <v>12</v>
      </c>
      <c r="J9" s="208">
        <f>+'Lista de precios F1 Privee'!K10</f>
        <v>68</v>
      </c>
      <c r="K9" s="208">
        <f>+'T. Generadora'!M7</f>
        <v>2</v>
      </c>
      <c r="L9" s="208">
        <f>+'T. Generadora'!N7</f>
        <v>2</v>
      </c>
      <c r="M9" s="208">
        <f>+'T. Generadora'!T7</f>
        <v>1</v>
      </c>
      <c r="N9" s="168">
        <f>+'Lista de precios F1 Privee'!S10</f>
        <v>2870000</v>
      </c>
      <c r="O9" s="168">
        <f t="shared" si="0"/>
        <v>42205.882352941175</v>
      </c>
      <c r="P9" s="209"/>
      <c r="Q9" s="210">
        <v>0.03</v>
      </c>
      <c r="R9" s="168">
        <f t="shared" si="1"/>
        <v>2960000</v>
      </c>
      <c r="S9" s="168">
        <f t="shared" si="2"/>
        <v>43529.411764705881</v>
      </c>
      <c r="T9" s="209"/>
      <c r="U9" s="210">
        <v>0.03</v>
      </c>
      <c r="V9" s="168">
        <v>2996000</v>
      </c>
      <c r="W9" s="168">
        <f t="shared" si="3"/>
        <v>44058.823529411762</v>
      </c>
      <c r="X9" s="209"/>
      <c r="Y9" s="210">
        <f t="shared" si="16"/>
        <v>0.04</v>
      </c>
      <c r="Z9" s="168">
        <f t="shared" si="4"/>
        <v>3120000</v>
      </c>
      <c r="AA9" s="168">
        <f t="shared" si="5"/>
        <v>45882.352941176468</v>
      </c>
      <c r="AB9" s="209"/>
      <c r="AC9" s="210">
        <f t="shared" si="17"/>
        <v>0.04</v>
      </c>
      <c r="AD9" s="168">
        <f t="shared" si="6"/>
        <v>3250000</v>
      </c>
      <c r="AE9" s="168">
        <f t="shared" si="7"/>
        <v>47794.117647058825</v>
      </c>
      <c r="AF9" s="209"/>
      <c r="AG9" s="210">
        <f t="shared" si="18"/>
        <v>0.04</v>
      </c>
      <c r="AH9" s="168">
        <f t="shared" si="8"/>
        <v>3380000</v>
      </c>
      <c r="AI9" s="168">
        <f t="shared" si="9"/>
        <v>49705.882352941175</v>
      </c>
      <c r="AJ9" s="209"/>
      <c r="AK9" s="210">
        <f t="shared" si="19"/>
        <v>0.04</v>
      </c>
      <c r="AL9" s="168">
        <f t="shared" si="10"/>
        <v>3520000</v>
      </c>
      <c r="AM9" s="168">
        <f t="shared" si="11"/>
        <v>51764.705882352944</v>
      </c>
      <c r="AN9" s="209"/>
      <c r="AO9" s="210">
        <f t="shared" si="20"/>
        <v>0.04</v>
      </c>
      <c r="AP9" s="168">
        <f t="shared" si="12"/>
        <v>3670000</v>
      </c>
      <c r="AQ9" s="168">
        <f t="shared" si="13"/>
        <v>53970.588235294119</v>
      </c>
      <c r="AR9" s="209"/>
      <c r="AS9" s="210">
        <f t="shared" si="21"/>
        <v>0.04</v>
      </c>
      <c r="AT9" s="168">
        <f t="shared" si="14"/>
        <v>3820000</v>
      </c>
      <c r="AU9" s="168">
        <f t="shared" si="15"/>
        <v>56176.470588235294</v>
      </c>
    </row>
    <row r="10" spans="1:47" ht="14.25" customHeight="1" x14ac:dyDescent="0.35">
      <c r="A10" s="152">
        <f>+'Lista de precios F1 Privee'!A11</f>
        <v>6</v>
      </c>
      <c r="B10" s="152">
        <f>+'Lista de precios F1 Privee'!B11</f>
        <v>206</v>
      </c>
      <c r="C10" s="207" t="str">
        <f>+'T. Generadora'!G8</f>
        <v>6 M</v>
      </c>
      <c r="D10" s="207">
        <f>+'T. Generadora'!R8</f>
        <v>1</v>
      </c>
      <c r="E10" s="207">
        <f>+'T. Generadora'!T8</f>
        <v>1</v>
      </c>
      <c r="F10" s="152">
        <f>+'Lista de precios F1 Privee'!C11</f>
        <v>1</v>
      </c>
      <c r="G10" s="152" t="str">
        <f>+'Lista de precios F1 Privee'!D11</f>
        <v>Madison</v>
      </c>
      <c r="H10" s="207">
        <f>+'Lista de precios F1 Privee'!G11</f>
        <v>52</v>
      </c>
      <c r="I10" s="207">
        <f>+'Lista de precios F1 Privee'!H11</f>
        <v>7</v>
      </c>
      <c r="J10" s="208">
        <f>+'Lista de precios F1 Privee'!K11</f>
        <v>59</v>
      </c>
      <c r="K10" s="208">
        <f>+'T. Generadora'!M8</f>
        <v>2</v>
      </c>
      <c r="L10" s="208">
        <f>+'T. Generadora'!N8</f>
        <v>2</v>
      </c>
      <c r="M10" s="208">
        <f>+'T. Generadora'!T8</f>
        <v>1</v>
      </c>
      <c r="N10" s="168">
        <f>+'Lista de precios F1 Privee'!S11</f>
        <v>2610000</v>
      </c>
      <c r="O10" s="168">
        <f t="shared" si="0"/>
        <v>44237.288135593219</v>
      </c>
      <c r="P10" s="209"/>
      <c r="Q10" s="210">
        <v>0.03</v>
      </c>
      <c r="R10" s="168">
        <f t="shared" si="1"/>
        <v>2690000</v>
      </c>
      <c r="S10" s="168">
        <f t="shared" si="2"/>
        <v>45593.220338983054</v>
      </c>
      <c r="T10" s="209"/>
      <c r="U10" s="210">
        <v>0.03</v>
      </c>
      <c r="V10" s="168">
        <f>ROUNDUP(R10+R10*U10,-4)</f>
        <v>2780000</v>
      </c>
      <c r="W10" s="168">
        <f t="shared" si="3"/>
        <v>47118.644067796609</v>
      </c>
      <c r="X10" s="209"/>
      <c r="Y10" s="210">
        <f t="shared" si="16"/>
        <v>0.04</v>
      </c>
      <c r="Z10" s="168">
        <f t="shared" si="4"/>
        <v>2900000</v>
      </c>
      <c r="AA10" s="168">
        <f t="shared" si="5"/>
        <v>49152.542372881355</v>
      </c>
      <c r="AB10" s="209"/>
      <c r="AC10" s="210">
        <f t="shared" si="17"/>
        <v>0.04</v>
      </c>
      <c r="AD10" s="168">
        <f t="shared" si="6"/>
        <v>3020000</v>
      </c>
      <c r="AE10" s="168">
        <f t="shared" si="7"/>
        <v>51186.4406779661</v>
      </c>
      <c r="AF10" s="209"/>
      <c r="AG10" s="210">
        <f t="shared" si="18"/>
        <v>0.04</v>
      </c>
      <c r="AH10" s="168">
        <f t="shared" si="8"/>
        <v>3150000</v>
      </c>
      <c r="AI10" s="168">
        <f t="shared" si="9"/>
        <v>53389.830508474573</v>
      </c>
      <c r="AJ10" s="209"/>
      <c r="AK10" s="210">
        <f t="shared" si="19"/>
        <v>0.04</v>
      </c>
      <c r="AL10" s="168">
        <f t="shared" si="10"/>
        <v>3280000</v>
      </c>
      <c r="AM10" s="168">
        <f t="shared" si="11"/>
        <v>55593.220338983054</v>
      </c>
      <c r="AN10" s="209"/>
      <c r="AO10" s="210">
        <f t="shared" si="20"/>
        <v>0.04</v>
      </c>
      <c r="AP10" s="168">
        <f t="shared" si="12"/>
        <v>3420000</v>
      </c>
      <c r="AQ10" s="168">
        <f t="shared" si="13"/>
        <v>57966.101694915254</v>
      </c>
      <c r="AR10" s="209"/>
      <c r="AS10" s="210">
        <f t="shared" si="21"/>
        <v>0.04</v>
      </c>
      <c r="AT10" s="168">
        <f t="shared" si="14"/>
        <v>3560000</v>
      </c>
      <c r="AU10" s="168">
        <f t="shared" si="15"/>
        <v>60338.983050847455</v>
      </c>
    </row>
    <row r="11" spans="1:47" ht="14.25" customHeight="1" x14ac:dyDescent="0.35">
      <c r="A11" s="152">
        <f>+'Lista de precios F1 Privee'!A12</f>
        <v>7</v>
      </c>
      <c r="B11" s="152">
        <f>+'Lista de precios F1 Privee'!B12</f>
        <v>207</v>
      </c>
      <c r="C11" s="207" t="str">
        <f>+'T. Generadora'!G9</f>
        <v>7 M</v>
      </c>
      <c r="D11" s="207">
        <f>+'T. Generadora'!R9</f>
        <v>2</v>
      </c>
      <c r="E11" s="207">
        <f>+'T. Generadora'!T9</f>
        <v>2</v>
      </c>
      <c r="F11" s="152">
        <f>+'Lista de precios F1 Privee'!C12</f>
        <v>1</v>
      </c>
      <c r="G11" s="152" t="str">
        <f>+'Lista de precios F1 Privee'!D12</f>
        <v>Madison</v>
      </c>
      <c r="H11" s="207">
        <f>+'Lista de precios F1 Privee'!G12</f>
        <v>64</v>
      </c>
      <c r="I11" s="207">
        <f>+'Lista de precios F1 Privee'!H12</f>
        <v>7</v>
      </c>
      <c r="J11" s="208">
        <f>+'Lista de precios F1 Privee'!K12</f>
        <v>71</v>
      </c>
      <c r="K11" s="208">
        <f>+'T. Generadora'!M9</f>
        <v>2</v>
      </c>
      <c r="L11" s="208">
        <f>+'T. Generadora'!N9</f>
        <v>2</v>
      </c>
      <c r="M11" s="208">
        <f>+'T. Generadora'!T9</f>
        <v>2</v>
      </c>
      <c r="N11" s="168">
        <f>+'Lista de precios F1 Privee'!S12</f>
        <v>2960000</v>
      </c>
      <c r="O11" s="168">
        <f t="shared" si="0"/>
        <v>41690.140845070426</v>
      </c>
      <c r="P11" s="209"/>
      <c r="Q11" s="210">
        <v>0.03</v>
      </c>
      <c r="R11" s="168">
        <f t="shared" si="1"/>
        <v>3050000</v>
      </c>
      <c r="S11" s="168">
        <f t="shared" si="2"/>
        <v>42957.74647887324</v>
      </c>
      <c r="T11" s="209"/>
      <c r="U11" s="210">
        <v>0.03</v>
      </c>
      <c r="V11" s="168">
        <v>2998000</v>
      </c>
      <c r="W11" s="168">
        <f t="shared" si="3"/>
        <v>42225.352112676053</v>
      </c>
      <c r="X11" s="209"/>
      <c r="Y11" s="210">
        <f t="shared" si="16"/>
        <v>0.04</v>
      </c>
      <c r="Z11" s="168">
        <f t="shared" si="4"/>
        <v>3120000</v>
      </c>
      <c r="AA11" s="168">
        <f t="shared" si="5"/>
        <v>43943.661971830988</v>
      </c>
      <c r="AB11" s="209"/>
      <c r="AC11" s="210">
        <f t="shared" si="17"/>
        <v>0.04</v>
      </c>
      <c r="AD11" s="168">
        <f t="shared" si="6"/>
        <v>3250000</v>
      </c>
      <c r="AE11" s="168">
        <f t="shared" si="7"/>
        <v>45774.647887323947</v>
      </c>
      <c r="AF11" s="209"/>
      <c r="AG11" s="210">
        <f t="shared" si="18"/>
        <v>0.04</v>
      </c>
      <c r="AH11" s="168">
        <f t="shared" si="8"/>
        <v>3380000</v>
      </c>
      <c r="AI11" s="168">
        <f t="shared" si="9"/>
        <v>47605.633802816905</v>
      </c>
      <c r="AJ11" s="209"/>
      <c r="AK11" s="210">
        <f t="shared" si="19"/>
        <v>0.04</v>
      </c>
      <c r="AL11" s="168">
        <f t="shared" si="10"/>
        <v>3520000</v>
      </c>
      <c r="AM11" s="168">
        <f t="shared" si="11"/>
        <v>49577.464788732395</v>
      </c>
      <c r="AN11" s="209"/>
      <c r="AO11" s="210">
        <f t="shared" si="20"/>
        <v>0.04</v>
      </c>
      <c r="AP11" s="168">
        <f t="shared" si="12"/>
        <v>3670000</v>
      </c>
      <c r="AQ11" s="168">
        <f t="shared" si="13"/>
        <v>51690.140845070426</v>
      </c>
      <c r="AR11" s="209"/>
      <c r="AS11" s="210">
        <f t="shared" si="21"/>
        <v>0.04</v>
      </c>
      <c r="AT11" s="168">
        <f t="shared" si="14"/>
        <v>3820000</v>
      </c>
      <c r="AU11" s="168">
        <f t="shared" si="15"/>
        <v>53802.816901408449</v>
      </c>
    </row>
    <row r="12" spans="1:47" ht="14.25" customHeight="1" x14ac:dyDescent="0.35">
      <c r="A12" s="152">
        <f>+'Lista de precios F1 Privee'!A13</f>
        <v>8</v>
      </c>
      <c r="B12" s="152">
        <f>+'Lista de precios F1 Privee'!B13</f>
        <v>208</v>
      </c>
      <c r="C12" s="207" t="str">
        <f>+'T. Generadora'!G11</f>
        <v>1 M</v>
      </c>
      <c r="D12" s="207">
        <f>+'T. Generadora'!R10</f>
        <v>1</v>
      </c>
      <c r="E12" s="207">
        <f>+'T. Generadora'!T10</f>
        <v>1</v>
      </c>
      <c r="F12" s="152">
        <f>+'Lista de precios F1 Privee'!C13</f>
        <v>1</v>
      </c>
      <c r="G12" s="152" t="str">
        <f>+'Lista de precios F1 Privee'!D13</f>
        <v>Madison</v>
      </c>
      <c r="H12" s="207">
        <f>+'Lista de precios F1 Privee'!G13</f>
        <v>34</v>
      </c>
      <c r="I12" s="207">
        <f>+'Lista de precios F1 Privee'!H13</f>
        <v>3</v>
      </c>
      <c r="J12" s="208">
        <f>+'Lista de precios F1 Privee'!K13</f>
        <v>37</v>
      </c>
      <c r="K12" s="208">
        <f>+'T. Generadora'!M10</f>
        <v>1</v>
      </c>
      <c r="L12" s="208">
        <f>+'T. Generadora'!N10</f>
        <v>1</v>
      </c>
      <c r="M12" s="208">
        <f>+'T. Generadora'!T10</f>
        <v>1</v>
      </c>
      <c r="N12" s="168">
        <f>+'Lista de precios F1 Privee'!S13</f>
        <v>1780000</v>
      </c>
      <c r="O12" s="168">
        <f t="shared" si="0"/>
        <v>48108.108108108107</v>
      </c>
      <c r="P12" s="209"/>
      <c r="Q12" s="210">
        <v>0.03</v>
      </c>
      <c r="R12" s="168">
        <f t="shared" si="1"/>
        <v>1840000</v>
      </c>
      <c r="S12" s="168">
        <f t="shared" si="2"/>
        <v>49729.729729729726</v>
      </c>
      <c r="T12" s="209"/>
      <c r="U12" s="210">
        <v>0.03</v>
      </c>
      <c r="V12" s="168">
        <f t="shared" ref="V12:V13" si="23">ROUNDUP(R12+R12*U12,-4)</f>
        <v>1900000</v>
      </c>
      <c r="W12" s="168">
        <f t="shared" si="3"/>
        <v>51351.351351351354</v>
      </c>
      <c r="X12" s="209"/>
      <c r="Y12" s="210">
        <f t="shared" si="16"/>
        <v>0.04</v>
      </c>
      <c r="Z12" s="168">
        <f t="shared" si="4"/>
        <v>1980000</v>
      </c>
      <c r="AA12" s="168">
        <f t="shared" si="5"/>
        <v>53513.513513513513</v>
      </c>
      <c r="AB12" s="209"/>
      <c r="AC12" s="210">
        <f t="shared" si="17"/>
        <v>0.04</v>
      </c>
      <c r="AD12" s="168">
        <f t="shared" si="6"/>
        <v>2060000</v>
      </c>
      <c r="AE12" s="168">
        <f t="shared" si="7"/>
        <v>55675.675675675673</v>
      </c>
      <c r="AF12" s="209"/>
      <c r="AG12" s="210">
        <f t="shared" si="18"/>
        <v>0.04</v>
      </c>
      <c r="AH12" s="168">
        <f t="shared" si="8"/>
        <v>2150000</v>
      </c>
      <c r="AI12" s="168">
        <f t="shared" si="9"/>
        <v>58108.108108108107</v>
      </c>
      <c r="AJ12" s="209"/>
      <c r="AK12" s="210">
        <f t="shared" si="19"/>
        <v>0.04</v>
      </c>
      <c r="AL12" s="168">
        <f t="shared" si="10"/>
        <v>2240000</v>
      </c>
      <c r="AM12" s="168">
        <f t="shared" si="11"/>
        <v>60540.54054054054</v>
      </c>
      <c r="AN12" s="209"/>
      <c r="AO12" s="210">
        <f t="shared" si="20"/>
        <v>0.04</v>
      </c>
      <c r="AP12" s="168">
        <f t="shared" si="12"/>
        <v>2330000</v>
      </c>
      <c r="AQ12" s="168">
        <f t="shared" si="13"/>
        <v>62972.972972972973</v>
      </c>
      <c r="AR12" s="209"/>
      <c r="AS12" s="210">
        <f t="shared" si="21"/>
        <v>0.04</v>
      </c>
      <c r="AT12" s="168">
        <f t="shared" si="14"/>
        <v>2430000</v>
      </c>
      <c r="AU12" s="168">
        <f t="shared" si="15"/>
        <v>65675.67567567568</v>
      </c>
    </row>
    <row r="13" spans="1:47" ht="14.25" customHeight="1" x14ac:dyDescent="0.35">
      <c r="A13" s="152">
        <f>+'Lista de precios F1 Privee'!A14</f>
        <v>9</v>
      </c>
      <c r="B13" s="152">
        <f>+'Lista de precios F1 Privee'!B14</f>
        <v>301</v>
      </c>
      <c r="C13" s="207" t="str">
        <f>+'T. Generadora'!G12</f>
        <v>2 M</v>
      </c>
      <c r="D13" s="207">
        <f>+'T. Generadora'!R11</f>
        <v>1</v>
      </c>
      <c r="E13" s="207">
        <f>+'T. Generadora'!T11</f>
        <v>1</v>
      </c>
      <c r="F13" s="152">
        <f>+'Lista de precios F1 Privee'!C14</f>
        <v>1</v>
      </c>
      <c r="G13" s="152" t="str">
        <f>+'Lista de precios F1 Privee'!D14</f>
        <v>Madison</v>
      </c>
      <c r="H13" s="207">
        <f>+'Lista de precios F1 Privee'!G14</f>
        <v>30</v>
      </c>
      <c r="I13" s="207">
        <f>+'Lista de precios F1 Privee'!H14</f>
        <v>5</v>
      </c>
      <c r="J13" s="208">
        <f>+'Lista de precios F1 Privee'!K14</f>
        <v>35</v>
      </c>
      <c r="K13" s="208">
        <f>+'T. Generadora'!M11</f>
        <v>1</v>
      </c>
      <c r="L13" s="208">
        <f>+'T. Generadora'!N11</f>
        <v>1</v>
      </c>
      <c r="M13" s="208">
        <f>+'T. Generadora'!T11</f>
        <v>1</v>
      </c>
      <c r="N13" s="168">
        <f>+'Lista de precios F1 Privee'!S14</f>
        <v>1690000</v>
      </c>
      <c r="O13" s="168">
        <f t="shared" si="0"/>
        <v>48285.714285714283</v>
      </c>
      <c r="P13" s="209"/>
      <c r="Q13" s="210">
        <v>0.03</v>
      </c>
      <c r="R13" s="168">
        <f t="shared" si="1"/>
        <v>1750000</v>
      </c>
      <c r="S13" s="168">
        <f t="shared" si="2"/>
        <v>50000</v>
      </c>
      <c r="T13" s="209"/>
      <c r="U13" s="210">
        <v>0.03</v>
      </c>
      <c r="V13" s="168">
        <f t="shared" si="23"/>
        <v>1810000</v>
      </c>
      <c r="W13" s="168">
        <f t="shared" si="3"/>
        <v>51714.285714285717</v>
      </c>
      <c r="X13" s="209"/>
      <c r="Y13" s="210">
        <f t="shared" si="16"/>
        <v>0.04</v>
      </c>
      <c r="Z13" s="168">
        <f t="shared" si="4"/>
        <v>1890000</v>
      </c>
      <c r="AA13" s="168">
        <f t="shared" si="5"/>
        <v>54000</v>
      </c>
      <c r="AB13" s="209"/>
      <c r="AC13" s="210">
        <f t="shared" si="17"/>
        <v>0.04</v>
      </c>
      <c r="AD13" s="168">
        <f t="shared" si="6"/>
        <v>1970000</v>
      </c>
      <c r="AE13" s="168">
        <f t="shared" si="7"/>
        <v>56285.714285714283</v>
      </c>
      <c r="AF13" s="209"/>
      <c r="AG13" s="210">
        <f t="shared" si="18"/>
        <v>0.04</v>
      </c>
      <c r="AH13" s="168">
        <f t="shared" si="8"/>
        <v>2050000</v>
      </c>
      <c r="AI13" s="168">
        <f t="shared" si="9"/>
        <v>58571.428571428572</v>
      </c>
      <c r="AJ13" s="209"/>
      <c r="AK13" s="210">
        <f t="shared" si="19"/>
        <v>0.04</v>
      </c>
      <c r="AL13" s="168">
        <f t="shared" si="10"/>
        <v>2140000</v>
      </c>
      <c r="AM13" s="168">
        <f t="shared" si="11"/>
        <v>61142.857142857145</v>
      </c>
      <c r="AN13" s="209"/>
      <c r="AO13" s="210">
        <f t="shared" si="20"/>
        <v>0.04</v>
      </c>
      <c r="AP13" s="168">
        <f t="shared" si="12"/>
        <v>2230000</v>
      </c>
      <c r="AQ13" s="168">
        <f t="shared" si="13"/>
        <v>63714.285714285717</v>
      </c>
      <c r="AR13" s="209"/>
      <c r="AS13" s="210">
        <f t="shared" si="21"/>
        <v>0.04</v>
      </c>
      <c r="AT13" s="168">
        <f t="shared" si="14"/>
        <v>2320000</v>
      </c>
      <c r="AU13" s="168">
        <f t="shared" si="15"/>
        <v>66285.71428571429</v>
      </c>
    </row>
    <row r="14" spans="1:47" ht="14.25" customHeight="1" x14ac:dyDescent="0.35">
      <c r="A14" s="152">
        <f>+'Lista de precios F1 Privee'!A15</f>
        <v>10</v>
      </c>
      <c r="B14" s="152">
        <f>+'Lista de precios F1 Privee'!B15</f>
        <v>302</v>
      </c>
      <c r="C14" s="207" t="str">
        <f>+'T. Generadora'!G13</f>
        <v>3 M</v>
      </c>
      <c r="D14" s="207">
        <f>+'T. Generadora'!R12</f>
        <v>1</v>
      </c>
      <c r="E14" s="207">
        <f>+'T. Generadora'!T12</f>
        <v>1</v>
      </c>
      <c r="F14" s="152">
        <f>+'Lista de precios F1 Privee'!C15</f>
        <v>1</v>
      </c>
      <c r="G14" s="152" t="str">
        <f>+'Lista de precios F1 Privee'!D15</f>
        <v>Madison</v>
      </c>
      <c r="H14" s="207">
        <f>+'Lista de precios F1 Privee'!G15</f>
        <v>59</v>
      </c>
      <c r="I14" s="207">
        <f>+'Lista de precios F1 Privee'!H15</f>
        <v>8</v>
      </c>
      <c r="J14" s="208">
        <f>+'Lista de precios F1 Privee'!K15</f>
        <v>67</v>
      </c>
      <c r="K14" s="208">
        <f>+'T. Generadora'!M12</f>
        <v>2</v>
      </c>
      <c r="L14" s="208">
        <f>+'T. Generadora'!N12</f>
        <v>2</v>
      </c>
      <c r="M14" s="208">
        <f>+'T. Generadora'!T12</f>
        <v>1</v>
      </c>
      <c r="N14" s="168">
        <f>+'Lista de precios F1 Privee'!S15</f>
        <v>2870000</v>
      </c>
      <c r="O14" s="168">
        <f t="shared" si="0"/>
        <v>42835.820895522389</v>
      </c>
      <c r="P14" s="209"/>
      <c r="Q14" s="210">
        <v>0.03</v>
      </c>
      <c r="R14" s="168">
        <f t="shared" si="1"/>
        <v>2960000</v>
      </c>
      <c r="S14" s="168">
        <f t="shared" si="2"/>
        <v>44179.104477611938</v>
      </c>
      <c r="T14" s="209"/>
      <c r="U14" s="210">
        <v>0.03</v>
      </c>
      <c r="V14" s="168">
        <v>2996000</v>
      </c>
      <c r="W14" s="168">
        <f t="shared" si="3"/>
        <v>44716.417910447759</v>
      </c>
      <c r="X14" s="209"/>
      <c r="Y14" s="210">
        <f t="shared" si="16"/>
        <v>0.04</v>
      </c>
      <c r="Z14" s="168">
        <f t="shared" si="4"/>
        <v>3120000</v>
      </c>
      <c r="AA14" s="168">
        <f t="shared" si="5"/>
        <v>46567.164179104475</v>
      </c>
      <c r="AB14" s="209"/>
      <c r="AC14" s="210">
        <f t="shared" si="17"/>
        <v>0.04</v>
      </c>
      <c r="AD14" s="168">
        <f t="shared" si="6"/>
        <v>3250000</v>
      </c>
      <c r="AE14" s="168">
        <f t="shared" si="7"/>
        <v>48507.462686567167</v>
      </c>
      <c r="AF14" s="209"/>
      <c r="AG14" s="210">
        <f t="shared" si="18"/>
        <v>0.04</v>
      </c>
      <c r="AH14" s="168">
        <f t="shared" si="8"/>
        <v>3380000</v>
      </c>
      <c r="AI14" s="168">
        <f t="shared" si="9"/>
        <v>50447.761194029852</v>
      </c>
      <c r="AJ14" s="209"/>
      <c r="AK14" s="210">
        <f t="shared" si="19"/>
        <v>0.04</v>
      </c>
      <c r="AL14" s="168">
        <f t="shared" si="10"/>
        <v>3520000</v>
      </c>
      <c r="AM14" s="168">
        <f t="shared" si="11"/>
        <v>52537.313432835821</v>
      </c>
      <c r="AN14" s="209"/>
      <c r="AO14" s="210">
        <f t="shared" si="20"/>
        <v>0.04</v>
      </c>
      <c r="AP14" s="168">
        <f t="shared" si="12"/>
        <v>3670000</v>
      </c>
      <c r="AQ14" s="168">
        <f t="shared" si="13"/>
        <v>54776.119402985074</v>
      </c>
      <c r="AR14" s="209"/>
      <c r="AS14" s="210">
        <f t="shared" si="21"/>
        <v>0.04</v>
      </c>
      <c r="AT14" s="168">
        <f t="shared" si="14"/>
        <v>3820000</v>
      </c>
      <c r="AU14" s="168">
        <f t="shared" si="15"/>
        <v>57014.925373134327</v>
      </c>
    </row>
    <row r="15" spans="1:47" ht="14.25" customHeight="1" x14ac:dyDescent="0.35">
      <c r="A15" s="152">
        <f>+'Lista de precios F1 Privee'!A16</f>
        <v>11</v>
      </c>
      <c r="B15" s="152">
        <f>+'Lista de precios F1 Privee'!B16</f>
        <v>303</v>
      </c>
      <c r="C15" s="207" t="str">
        <f>+'T. Generadora'!G14</f>
        <v>4 M</v>
      </c>
      <c r="D15" s="207">
        <f>+'T. Generadora'!R13</f>
        <v>1</v>
      </c>
      <c r="E15" s="207">
        <f>+'T. Generadora'!T13</f>
        <v>1</v>
      </c>
      <c r="F15" s="152">
        <f>+'Lista de precios F1 Privee'!C16</f>
        <v>1</v>
      </c>
      <c r="G15" s="152" t="str">
        <f>+'Lista de precios F1 Privee'!D16</f>
        <v>Madison</v>
      </c>
      <c r="H15" s="207">
        <f>+'Lista de precios F1 Privee'!G16</f>
        <v>57</v>
      </c>
      <c r="I15" s="207">
        <f>+'Lista de precios F1 Privee'!H16</f>
        <v>7</v>
      </c>
      <c r="J15" s="208">
        <f>+'Lista de precios F1 Privee'!K16</f>
        <v>64</v>
      </c>
      <c r="K15" s="208">
        <f>+'T. Generadora'!M13</f>
        <v>2</v>
      </c>
      <c r="L15" s="208">
        <f>+'T. Generadora'!N13</f>
        <v>2</v>
      </c>
      <c r="M15" s="208">
        <f>+'T. Generadora'!T13</f>
        <v>1</v>
      </c>
      <c r="N15" s="168">
        <f>+'Lista de precios F1 Privee'!S16</f>
        <v>2770000</v>
      </c>
      <c r="O15" s="168">
        <f t="shared" si="0"/>
        <v>43281.25</v>
      </c>
      <c r="P15" s="209"/>
      <c r="Q15" s="210">
        <v>0.03</v>
      </c>
      <c r="R15" s="168">
        <f t="shared" si="1"/>
        <v>2860000</v>
      </c>
      <c r="S15" s="168">
        <f t="shared" si="2"/>
        <v>44687.5</v>
      </c>
      <c r="T15" s="209"/>
      <c r="U15" s="210">
        <v>0.03</v>
      </c>
      <c r="V15" s="168">
        <f t="shared" ref="V15:V16" si="24">ROUNDUP(R15+R15*U15,-4)</f>
        <v>2950000</v>
      </c>
      <c r="W15" s="168">
        <f t="shared" si="3"/>
        <v>46093.75</v>
      </c>
      <c r="X15" s="209"/>
      <c r="Y15" s="210">
        <f t="shared" si="16"/>
        <v>0.04</v>
      </c>
      <c r="Z15" s="168">
        <f t="shared" si="4"/>
        <v>3070000</v>
      </c>
      <c r="AA15" s="168">
        <f t="shared" si="5"/>
        <v>47968.75</v>
      </c>
      <c r="AB15" s="209"/>
      <c r="AC15" s="210">
        <f t="shared" si="17"/>
        <v>0.04</v>
      </c>
      <c r="AD15" s="168">
        <f t="shared" si="6"/>
        <v>3200000</v>
      </c>
      <c r="AE15" s="168">
        <f t="shared" si="7"/>
        <v>50000</v>
      </c>
      <c r="AF15" s="209"/>
      <c r="AG15" s="210">
        <f t="shared" si="18"/>
        <v>0.04</v>
      </c>
      <c r="AH15" s="168">
        <f t="shared" si="8"/>
        <v>3330000</v>
      </c>
      <c r="AI15" s="168">
        <f t="shared" si="9"/>
        <v>52031.25</v>
      </c>
      <c r="AJ15" s="209"/>
      <c r="AK15" s="210">
        <f t="shared" si="19"/>
        <v>0.04</v>
      </c>
      <c r="AL15" s="168">
        <f t="shared" si="10"/>
        <v>3470000</v>
      </c>
      <c r="AM15" s="168">
        <f t="shared" si="11"/>
        <v>54218.75</v>
      </c>
      <c r="AN15" s="209"/>
      <c r="AO15" s="210">
        <f t="shared" si="20"/>
        <v>0.04</v>
      </c>
      <c r="AP15" s="168">
        <f t="shared" si="12"/>
        <v>3610000</v>
      </c>
      <c r="AQ15" s="168">
        <f t="shared" si="13"/>
        <v>56406.25</v>
      </c>
      <c r="AR15" s="209"/>
      <c r="AS15" s="210">
        <f t="shared" si="21"/>
        <v>0.04</v>
      </c>
      <c r="AT15" s="168">
        <f t="shared" si="14"/>
        <v>3760000</v>
      </c>
      <c r="AU15" s="168">
        <f t="shared" si="15"/>
        <v>58750</v>
      </c>
    </row>
    <row r="16" spans="1:47" ht="14.25" customHeight="1" x14ac:dyDescent="0.35">
      <c r="A16" s="152">
        <f>+'Lista de precios F1 Privee'!A17</f>
        <v>12</v>
      </c>
      <c r="B16" s="152">
        <f>+'Lista de precios F1 Privee'!B17</f>
        <v>304</v>
      </c>
      <c r="C16" s="207" t="str">
        <f>+'T. Generadora'!G15</f>
        <v>5 M</v>
      </c>
      <c r="D16" s="207">
        <f>+'T. Generadora'!R14</f>
        <v>2</v>
      </c>
      <c r="E16" s="207">
        <f>+'T. Generadora'!T14</f>
        <v>2</v>
      </c>
      <c r="F16" s="152">
        <f>+'Lista de precios F1 Privee'!C17</f>
        <v>1</v>
      </c>
      <c r="G16" s="152" t="str">
        <f>+'Lista de precios F1 Privee'!D17</f>
        <v>Madison</v>
      </c>
      <c r="H16" s="207">
        <f>+'Lista de precios F1 Privee'!G17</f>
        <v>59</v>
      </c>
      <c r="I16" s="207">
        <f>+'Lista de precios F1 Privee'!H17</f>
        <v>13</v>
      </c>
      <c r="J16" s="208">
        <f>+'Lista de precios F1 Privee'!K17</f>
        <v>72</v>
      </c>
      <c r="K16" s="208">
        <f>+'T. Generadora'!M14</f>
        <v>2</v>
      </c>
      <c r="L16" s="208">
        <f>+'T. Generadora'!N14</f>
        <v>2</v>
      </c>
      <c r="M16" s="208">
        <f>+'T. Generadora'!T14</f>
        <v>2</v>
      </c>
      <c r="N16" s="168">
        <f>+'Lista de precios F1 Privee'!S17</f>
        <v>3000000</v>
      </c>
      <c r="O16" s="168">
        <f t="shared" si="0"/>
        <v>41666.666666666664</v>
      </c>
      <c r="P16" s="209"/>
      <c r="Q16" s="210">
        <v>0.03</v>
      </c>
      <c r="R16" s="168">
        <f t="shared" si="1"/>
        <v>3090000</v>
      </c>
      <c r="S16" s="168">
        <f t="shared" si="2"/>
        <v>42916.666666666664</v>
      </c>
      <c r="T16" s="209"/>
      <c r="U16" s="210">
        <v>0.03</v>
      </c>
      <c r="V16" s="168">
        <f t="shared" si="24"/>
        <v>3190000</v>
      </c>
      <c r="W16" s="168">
        <f t="shared" si="3"/>
        <v>44305.555555555555</v>
      </c>
      <c r="X16" s="209"/>
      <c r="Y16" s="210">
        <f t="shared" si="16"/>
        <v>0.04</v>
      </c>
      <c r="Z16" s="168">
        <f t="shared" si="4"/>
        <v>3320000</v>
      </c>
      <c r="AA16" s="168">
        <f t="shared" si="5"/>
        <v>46111.111111111109</v>
      </c>
      <c r="AB16" s="209"/>
      <c r="AC16" s="210">
        <f t="shared" si="17"/>
        <v>0.04</v>
      </c>
      <c r="AD16" s="168">
        <f t="shared" si="6"/>
        <v>3460000</v>
      </c>
      <c r="AE16" s="168">
        <f t="shared" si="7"/>
        <v>48055.555555555555</v>
      </c>
      <c r="AF16" s="209"/>
      <c r="AG16" s="210">
        <f t="shared" si="18"/>
        <v>0.04</v>
      </c>
      <c r="AH16" s="168">
        <f t="shared" si="8"/>
        <v>3600000</v>
      </c>
      <c r="AI16" s="168">
        <f t="shared" si="9"/>
        <v>50000</v>
      </c>
      <c r="AJ16" s="209"/>
      <c r="AK16" s="210">
        <f t="shared" si="19"/>
        <v>0.04</v>
      </c>
      <c r="AL16" s="168">
        <f t="shared" si="10"/>
        <v>3750000</v>
      </c>
      <c r="AM16" s="168">
        <f t="shared" si="11"/>
        <v>52083.333333333336</v>
      </c>
      <c r="AN16" s="209"/>
      <c r="AO16" s="210">
        <f t="shared" si="20"/>
        <v>0.04</v>
      </c>
      <c r="AP16" s="168">
        <f t="shared" si="12"/>
        <v>3900000</v>
      </c>
      <c r="AQ16" s="168">
        <f t="shared" si="13"/>
        <v>54166.666666666664</v>
      </c>
      <c r="AR16" s="209"/>
      <c r="AS16" s="210">
        <f t="shared" si="21"/>
        <v>0.04</v>
      </c>
      <c r="AT16" s="168">
        <f t="shared" si="14"/>
        <v>4060000</v>
      </c>
      <c r="AU16" s="168">
        <f t="shared" si="15"/>
        <v>56388.888888888891</v>
      </c>
    </row>
    <row r="17" spans="1:47" ht="14.25" customHeight="1" x14ac:dyDescent="0.35">
      <c r="A17" s="152">
        <f>+'Lista de precios F1 Privee'!A18</f>
        <v>13</v>
      </c>
      <c r="B17" s="152">
        <f>+'Lista de precios F1 Privee'!B18</f>
        <v>305</v>
      </c>
      <c r="C17" s="207" t="str">
        <f>+'T. Generadora'!G16</f>
        <v>6 M</v>
      </c>
      <c r="D17" s="207">
        <f>+'T. Generadora'!R15</f>
        <v>1</v>
      </c>
      <c r="E17" s="207">
        <f>+'T. Generadora'!T15</f>
        <v>1</v>
      </c>
      <c r="F17" s="152">
        <f>+'Lista de precios F1 Privee'!C18</f>
        <v>1</v>
      </c>
      <c r="G17" s="152" t="str">
        <f>+'Lista de precios F1 Privee'!D18</f>
        <v>Madison</v>
      </c>
      <c r="H17" s="207">
        <f>+'Lista de precios F1 Privee'!G18</f>
        <v>56</v>
      </c>
      <c r="I17" s="207">
        <f>+'Lista de precios F1 Privee'!H18</f>
        <v>12</v>
      </c>
      <c r="J17" s="208">
        <f>+'Lista de precios F1 Privee'!K18</f>
        <v>68</v>
      </c>
      <c r="K17" s="208">
        <f>+'T. Generadora'!M15</f>
        <v>2</v>
      </c>
      <c r="L17" s="208">
        <f>+'T. Generadora'!N15</f>
        <v>2</v>
      </c>
      <c r="M17" s="208">
        <f>+'T. Generadora'!T15</f>
        <v>1</v>
      </c>
      <c r="N17" s="168">
        <f>+'Lista de precios F1 Privee'!S18</f>
        <v>2900000</v>
      </c>
      <c r="O17" s="168">
        <f t="shared" si="0"/>
        <v>42647.058823529413</v>
      </c>
      <c r="P17" s="209"/>
      <c r="Q17" s="210">
        <v>0.03</v>
      </c>
      <c r="R17" s="168">
        <f t="shared" si="1"/>
        <v>2990000</v>
      </c>
      <c r="S17" s="168">
        <f t="shared" si="2"/>
        <v>43970.588235294119</v>
      </c>
      <c r="T17" s="209"/>
      <c r="U17" s="210">
        <v>0.03</v>
      </c>
      <c r="V17" s="168">
        <v>2998000</v>
      </c>
      <c r="W17" s="168">
        <f t="shared" si="3"/>
        <v>44088.23529411765</v>
      </c>
      <c r="X17" s="209"/>
      <c r="Y17" s="210">
        <f t="shared" si="16"/>
        <v>0.04</v>
      </c>
      <c r="Z17" s="168">
        <f t="shared" si="4"/>
        <v>3120000</v>
      </c>
      <c r="AA17" s="168">
        <f t="shared" si="5"/>
        <v>45882.352941176468</v>
      </c>
      <c r="AB17" s="209"/>
      <c r="AC17" s="210">
        <f t="shared" si="17"/>
        <v>0.04</v>
      </c>
      <c r="AD17" s="168">
        <f t="shared" si="6"/>
        <v>3250000</v>
      </c>
      <c r="AE17" s="168">
        <f t="shared" si="7"/>
        <v>47794.117647058825</v>
      </c>
      <c r="AF17" s="209"/>
      <c r="AG17" s="210">
        <f t="shared" si="18"/>
        <v>0.04</v>
      </c>
      <c r="AH17" s="168">
        <f t="shared" si="8"/>
        <v>3380000</v>
      </c>
      <c r="AI17" s="168">
        <f t="shared" si="9"/>
        <v>49705.882352941175</v>
      </c>
      <c r="AJ17" s="209"/>
      <c r="AK17" s="210">
        <f t="shared" si="19"/>
        <v>0.04</v>
      </c>
      <c r="AL17" s="168">
        <f t="shared" si="10"/>
        <v>3520000</v>
      </c>
      <c r="AM17" s="168">
        <f t="shared" si="11"/>
        <v>51764.705882352944</v>
      </c>
      <c r="AN17" s="209"/>
      <c r="AO17" s="210">
        <f t="shared" si="20"/>
        <v>0.04</v>
      </c>
      <c r="AP17" s="168">
        <f t="shared" si="12"/>
        <v>3670000</v>
      </c>
      <c r="AQ17" s="168">
        <f t="shared" si="13"/>
        <v>53970.588235294119</v>
      </c>
      <c r="AR17" s="209"/>
      <c r="AS17" s="210">
        <f t="shared" si="21"/>
        <v>0.04</v>
      </c>
      <c r="AT17" s="168">
        <f t="shared" si="14"/>
        <v>3820000</v>
      </c>
      <c r="AU17" s="168">
        <f t="shared" si="15"/>
        <v>56176.470588235294</v>
      </c>
    </row>
    <row r="18" spans="1:47" ht="14.25" customHeight="1" x14ac:dyDescent="0.35">
      <c r="A18" s="152">
        <f>+'Lista de precios F1 Privee'!A19</f>
        <v>14</v>
      </c>
      <c r="B18" s="152">
        <f>+'Lista de precios F1 Privee'!B19</f>
        <v>306</v>
      </c>
      <c r="C18" s="207" t="str">
        <f>+'T. Generadora'!G17</f>
        <v>7 M</v>
      </c>
      <c r="D18" s="207">
        <f>+'T. Generadora'!R16</f>
        <v>1</v>
      </c>
      <c r="E18" s="207">
        <f>+'T. Generadora'!T16</f>
        <v>1</v>
      </c>
      <c r="F18" s="152">
        <f>+'Lista de precios F1 Privee'!C19</f>
        <v>1</v>
      </c>
      <c r="G18" s="152" t="str">
        <f>+'Lista de precios F1 Privee'!D19</f>
        <v>Madison</v>
      </c>
      <c r="H18" s="207">
        <f>+'Lista de precios F1 Privee'!G19</f>
        <v>52</v>
      </c>
      <c r="I18" s="207">
        <f>+'Lista de precios F1 Privee'!H19</f>
        <v>7</v>
      </c>
      <c r="J18" s="208">
        <f>+'Lista de precios F1 Privee'!K19</f>
        <v>59</v>
      </c>
      <c r="K18" s="208">
        <f>+'T. Generadora'!M16</f>
        <v>2</v>
      </c>
      <c r="L18" s="208">
        <f>+'T. Generadora'!N16</f>
        <v>2</v>
      </c>
      <c r="M18" s="208">
        <f>+'T. Generadora'!T16</f>
        <v>1</v>
      </c>
      <c r="N18" s="168">
        <f>+'Lista de precios F1 Privee'!S19</f>
        <v>2640000</v>
      </c>
      <c r="O18" s="168">
        <f t="shared" si="0"/>
        <v>44745.762711864409</v>
      </c>
      <c r="P18" s="209"/>
      <c r="Q18" s="210">
        <v>0.03</v>
      </c>
      <c r="R18" s="168">
        <f t="shared" si="1"/>
        <v>2720000</v>
      </c>
      <c r="S18" s="168">
        <f t="shared" si="2"/>
        <v>46101.694915254237</v>
      </c>
      <c r="T18" s="209"/>
      <c r="U18" s="210">
        <v>0.03</v>
      </c>
      <c r="V18" s="168">
        <f t="shared" ref="V18:V21" si="25">ROUNDUP(R18+R18*U18,-4)</f>
        <v>2810000</v>
      </c>
      <c r="W18" s="168">
        <f t="shared" si="3"/>
        <v>47627.118644067799</v>
      </c>
      <c r="X18" s="209"/>
      <c r="Y18" s="210">
        <f t="shared" si="16"/>
        <v>0.04</v>
      </c>
      <c r="Z18" s="168">
        <f t="shared" si="4"/>
        <v>2930000</v>
      </c>
      <c r="AA18" s="168">
        <f t="shared" si="5"/>
        <v>49661.016949152545</v>
      </c>
      <c r="AB18" s="209"/>
      <c r="AC18" s="210">
        <f t="shared" si="17"/>
        <v>0.04</v>
      </c>
      <c r="AD18" s="168">
        <f t="shared" si="6"/>
        <v>3050000</v>
      </c>
      <c r="AE18" s="168">
        <f t="shared" si="7"/>
        <v>51694.91525423729</v>
      </c>
      <c r="AF18" s="209"/>
      <c r="AG18" s="210">
        <f t="shared" si="18"/>
        <v>0.04</v>
      </c>
      <c r="AH18" s="168">
        <f t="shared" si="8"/>
        <v>3180000</v>
      </c>
      <c r="AI18" s="168">
        <f t="shared" si="9"/>
        <v>53898.305084745763</v>
      </c>
      <c r="AJ18" s="209"/>
      <c r="AK18" s="210">
        <f t="shared" si="19"/>
        <v>0.04</v>
      </c>
      <c r="AL18" s="168">
        <f t="shared" si="10"/>
        <v>3310000</v>
      </c>
      <c r="AM18" s="168">
        <f t="shared" si="11"/>
        <v>56101.694915254237</v>
      </c>
      <c r="AN18" s="209"/>
      <c r="AO18" s="210">
        <f t="shared" si="20"/>
        <v>0.04</v>
      </c>
      <c r="AP18" s="168">
        <f t="shared" si="12"/>
        <v>3450000</v>
      </c>
      <c r="AQ18" s="168">
        <f t="shared" si="13"/>
        <v>58474.576271186437</v>
      </c>
      <c r="AR18" s="209"/>
      <c r="AS18" s="210">
        <f t="shared" si="21"/>
        <v>0.04</v>
      </c>
      <c r="AT18" s="168">
        <f t="shared" si="14"/>
        <v>3590000</v>
      </c>
      <c r="AU18" s="168">
        <f t="shared" si="15"/>
        <v>60847.457627118645</v>
      </c>
    </row>
    <row r="19" spans="1:47" ht="14.25" customHeight="1" x14ac:dyDescent="0.35">
      <c r="A19" s="152">
        <f>+'Lista de precios F1 Privee'!A20</f>
        <v>15</v>
      </c>
      <c r="B19" s="152">
        <f>+'Lista de precios F1 Privee'!B20</f>
        <v>307</v>
      </c>
      <c r="C19" s="207" t="str">
        <f>+'T. Generadora'!G19</f>
        <v>1 M</v>
      </c>
      <c r="D19" s="207">
        <f>+'T. Generadora'!R17</f>
        <v>2</v>
      </c>
      <c r="E19" s="207">
        <f>+'T. Generadora'!T17</f>
        <v>2</v>
      </c>
      <c r="F19" s="152">
        <f>+'Lista de precios F1 Privee'!C20</f>
        <v>1</v>
      </c>
      <c r="G19" s="152" t="str">
        <f>+'Lista de precios F1 Privee'!D20</f>
        <v>Madison</v>
      </c>
      <c r="H19" s="207">
        <f>+'Lista de precios F1 Privee'!G20</f>
        <v>64</v>
      </c>
      <c r="I19" s="207">
        <f>+'Lista de precios F1 Privee'!H20</f>
        <v>7</v>
      </c>
      <c r="J19" s="208">
        <f>+'Lista de precios F1 Privee'!K20</f>
        <v>71</v>
      </c>
      <c r="K19" s="208">
        <f>+'T. Generadora'!M17</f>
        <v>2</v>
      </c>
      <c r="L19" s="208">
        <f>+'T. Generadora'!N17</f>
        <v>2</v>
      </c>
      <c r="M19" s="208">
        <f>+'T. Generadora'!T17</f>
        <v>2</v>
      </c>
      <c r="N19" s="168">
        <f>+'Lista de precios F1 Privee'!S20</f>
        <v>2980000</v>
      </c>
      <c r="O19" s="168">
        <f t="shared" si="0"/>
        <v>41971.830985915491</v>
      </c>
      <c r="P19" s="209"/>
      <c r="Q19" s="210">
        <v>0.03</v>
      </c>
      <c r="R19" s="168">
        <f t="shared" si="1"/>
        <v>3070000</v>
      </c>
      <c r="S19" s="168">
        <f t="shared" si="2"/>
        <v>43239.436619718312</v>
      </c>
      <c r="T19" s="209"/>
      <c r="U19" s="210">
        <v>0.03</v>
      </c>
      <c r="V19" s="168">
        <f t="shared" si="25"/>
        <v>3170000</v>
      </c>
      <c r="W19" s="168">
        <f t="shared" si="3"/>
        <v>44647.887323943665</v>
      </c>
      <c r="X19" s="209"/>
      <c r="Y19" s="210">
        <f t="shared" si="16"/>
        <v>0.04</v>
      </c>
      <c r="Z19" s="168">
        <f t="shared" si="4"/>
        <v>3300000</v>
      </c>
      <c r="AA19" s="168">
        <f t="shared" si="5"/>
        <v>46478.873239436616</v>
      </c>
      <c r="AB19" s="209"/>
      <c r="AC19" s="210">
        <f t="shared" si="17"/>
        <v>0.04</v>
      </c>
      <c r="AD19" s="168">
        <f t="shared" si="6"/>
        <v>3440000</v>
      </c>
      <c r="AE19" s="168">
        <f t="shared" si="7"/>
        <v>48450.704225352114</v>
      </c>
      <c r="AF19" s="209"/>
      <c r="AG19" s="210">
        <f t="shared" si="18"/>
        <v>0.04</v>
      </c>
      <c r="AH19" s="168">
        <f t="shared" si="8"/>
        <v>3580000</v>
      </c>
      <c r="AI19" s="168">
        <f t="shared" si="9"/>
        <v>50422.535211267605</v>
      </c>
      <c r="AJ19" s="209"/>
      <c r="AK19" s="210">
        <f t="shared" si="19"/>
        <v>0.04</v>
      </c>
      <c r="AL19" s="168">
        <f t="shared" si="10"/>
        <v>3730000</v>
      </c>
      <c r="AM19" s="168">
        <f t="shared" si="11"/>
        <v>52535.211267605635</v>
      </c>
      <c r="AN19" s="209"/>
      <c r="AO19" s="210">
        <f t="shared" si="20"/>
        <v>0.04</v>
      </c>
      <c r="AP19" s="168">
        <f t="shared" si="12"/>
        <v>3880000</v>
      </c>
      <c r="AQ19" s="168">
        <f t="shared" si="13"/>
        <v>54647.887323943665</v>
      </c>
      <c r="AR19" s="209"/>
      <c r="AS19" s="210">
        <f t="shared" si="21"/>
        <v>0.04</v>
      </c>
      <c r="AT19" s="168">
        <f t="shared" si="14"/>
        <v>4040000</v>
      </c>
      <c r="AU19" s="168">
        <f t="shared" si="15"/>
        <v>56901.408450704228</v>
      </c>
    </row>
    <row r="20" spans="1:47" ht="14.25" customHeight="1" x14ac:dyDescent="0.35">
      <c r="A20" s="152">
        <f>+'Lista de precios F1 Privee'!A21</f>
        <v>16</v>
      </c>
      <c r="B20" s="152">
        <f>+'Lista de precios F1 Privee'!B21</f>
        <v>308</v>
      </c>
      <c r="C20" s="207" t="str">
        <f>+'T. Generadora'!G20</f>
        <v>2 M</v>
      </c>
      <c r="D20" s="207">
        <f>+'T. Generadora'!R18</f>
        <v>1</v>
      </c>
      <c r="E20" s="207">
        <f>+'T. Generadora'!T18</f>
        <v>1</v>
      </c>
      <c r="F20" s="152">
        <f>+'Lista de precios F1 Privee'!C21</f>
        <v>1</v>
      </c>
      <c r="G20" s="152" t="str">
        <f>+'Lista de precios F1 Privee'!D21</f>
        <v>Madison</v>
      </c>
      <c r="H20" s="207">
        <f>+'Lista de precios F1 Privee'!G21</f>
        <v>34</v>
      </c>
      <c r="I20" s="207">
        <f>+'Lista de precios F1 Privee'!H21</f>
        <v>3</v>
      </c>
      <c r="J20" s="208">
        <f>+'Lista de precios F1 Privee'!K21</f>
        <v>37</v>
      </c>
      <c r="K20" s="208">
        <f>+'T. Generadora'!M18</f>
        <v>1</v>
      </c>
      <c r="L20" s="208">
        <f>+'T. Generadora'!N18</f>
        <v>1</v>
      </c>
      <c r="M20" s="208">
        <f>+'T. Generadora'!T18</f>
        <v>1</v>
      </c>
      <c r="N20" s="168">
        <f>+'Lista de precios F1 Privee'!S21</f>
        <v>1790000</v>
      </c>
      <c r="O20" s="168">
        <f t="shared" si="0"/>
        <v>48378.37837837838</v>
      </c>
      <c r="P20" s="209"/>
      <c r="Q20" s="210">
        <v>0.03</v>
      </c>
      <c r="R20" s="168">
        <f t="shared" si="1"/>
        <v>1850000</v>
      </c>
      <c r="S20" s="168">
        <f t="shared" si="2"/>
        <v>50000</v>
      </c>
      <c r="T20" s="209"/>
      <c r="U20" s="210">
        <v>0.03</v>
      </c>
      <c r="V20" s="168">
        <f t="shared" si="25"/>
        <v>1910000</v>
      </c>
      <c r="W20" s="168">
        <f t="shared" si="3"/>
        <v>51621.62162162162</v>
      </c>
      <c r="X20" s="209"/>
      <c r="Y20" s="210">
        <f t="shared" si="16"/>
        <v>0.04</v>
      </c>
      <c r="Z20" s="168">
        <f t="shared" si="4"/>
        <v>1990000</v>
      </c>
      <c r="AA20" s="168">
        <f t="shared" si="5"/>
        <v>53783.783783783787</v>
      </c>
      <c r="AB20" s="209"/>
      <c r="AC20" s="210">
        <f t="shared" si="17"/>
        <v>0.04</v>
      </c>
      <c r="AD20" s="168">
        <f t="shared" si="6"/>
        <v>2070000</v>
      </c>
      <c r="AE20" s="168">
        <f t="shared" si="7"/>
        <v>55945.945945945947</v>
      </c>
      <c r="AF20" s="209"/>
      <c r="AG20" s="210">
        <f t="shared" si="18"/>
        <v>0.04</v>
      </c>
      <c r="AH20" s="168">
        <f t="shared" si="8"/>
        <v>2160000</v>
      </c>
      <c r="AI20" s="168">
        <f t="shared" si="9"/>
        <v>58378.37837837838</v>
      </c>
      <c r="AJ20" s="209"/>
      <c r="AK20" s="210">
        <f t="shared" si="19"/>
        <v>0.04</v>
      </c>
      <c r="AL20" s="168">
        <f t="shared" si="10"/>
        <v>2250000</v>
      </c>
      <c r="AM20" s="168">
        <f t="shared" si="11"/>
        <v>60810.810810810814</v>
      </c>
      <c r="AN20" s="209"/>
      <c r="AO20" s="210">
        <f t="shared" si="20"/>
        <v>0.04</v>
      </c>
      <c r="AP20" s="168">
        <f t="shared" si="12"/>
        <v>2340000</v>
      </c>
      <c r="AQ20" s="168">
        <f t="shared" si="13"/>
        <v>63243.24324324324</v>
      </c>
      <c r="AR20" s="209"/>
      <c r="AS20" s="210">
        <f t="shared" si="21"/>
        <v>0.04</v>
      </c>
      <c r="AT20" s="168">
        <f t="shared" si="14"/>
        <v>2440000</v>
      </c>
      <c r="AU20" s="168">
        <f t="shared" si="15"/>
        <v>65945.945945945947</v>
      </c>
    </row>
    <row r="21" spans="1:47" ht="14.25" customHeight="1" x14ac:dyDescent="0.35">
      <c r="A21" s="152">
        <f>+'Lista de precios F1 Privee'!A22</f>
        <v>17</v>
      </c>
      <c r="B21" s="152">
        <f>+'Lista de precios F1 Privee'!B22</f>
        <v>401</v>
      </c>
      <c r="C21" s="207" t="str">
        <f>+'T. Generadora'!G21</f>
        <v>3 M</v>
      </c>
      <c r="D21" s="207">
        <f>+'T. Generadora'!R19</f>
        <v>1</v>
      </c>
      <c r="E21" s="207">
        <f>+'T. Generadora'!T19</f>
        <v>1</v>
      </c>
      <c r="F21" s="152">
        <f>+'Lista de precios F1 Privee'!C22</f>
        <v>1</v>
      </c>
      <c r="G21" s="152" t="str">
        <f>+'Lista de precios F1 Privee'!D22</f>
        <v>Madison</v>
      </c>
      <c r="H21" s="207">
        <f>+'Lista de precios F1 Privee'!G22</f>
        <v>30</v>
      </c>
      <c r="I21" s="207">
        <f>+'Lista de precios F1 Privee'!H22</f>
        <v>5</v>
      </c>
      <c r="J21" s="208">
        <f>+'Lista de precios F1 Privee'!K22</f>
        <v>35</v>
      </c>
      <c r="K21" s="208">
        <f>+'T. Generadora'!M19</f>
        <v>1</v>
      </c>
      <c r="L21" s="208">
        <f>+'T. Generadora'!N19</f>
        <v>1</v>
      </c>
      <c r="M21" s="208">
        <f>+'T. Generadora'!T19</f>
        <v>1</v>
      </c>
      <c r="N21" s="168">
        <f>+'Lista de precios F1 Privee'!S22</f>
        <v>1700000</v>
      </c>
      <c r="O21" s="168">
        <f t="shared" si="0"/>
        <v>48571.428571428572</v>
      </c>
      <c r="P21" s="209"/>
      <c r="Q21" s="210">
        <v>0.03</v>
      </c>
      <c r="R21" s="168">
        <f t="shared" si="1"/>
        <v>1760000</v>
      </c>
      <c r="S21" s="168">
        <f t="shared" si="2"/>
        <v>50285.714285714283</v>
      </c>
      <c r="T21" s="209"/>
      <c r="U21" s="210">
        <v>0.03</v>
      </c>
      <c r="V21" s="168">
        <f t="shared" si="25"/>
        <v>1820000</v>
      </c>
      <c r="W21" s="168">
        <f t="shared" si="3"/>
        <v>52000</v>
      </c>
      <c r="X21" s="209"/>
      <c r="Y21" s="210">
        <f t="shared" si="16"/>
        <v>0.04</v>
      </c>
      <c r="Z21" s="168">
        <f t="shared" si="4"/>
        <v>1900000</v>
      </c>
      <c r="AA21" s="168">
        <f t="shared" si="5"/>
        <v>54285.714285714283</v>
      </c>
      <c r="AB21" s="209"/>
      <c r="AC21" s="210">
        <f t="shared" si="17"/>
        <v>0.04</v>
      </c>
      <c r="AD21" s="168">
        <f t="shared" si="6"/>
        <v>1980000</v>
      </c>
      <c r="AE21" s="168">
        <f t="shared" si="7"/>
        <v>56571.428571428572</v>
      </c>
      <c r="AF21" s="209"/>
      <c r="AG21" s="210">
        <f t="shared" si="18"/>
        <v>0.04</v>
      </c>
      <c r="AH21" s="168">
        <f t="shared" si="8"/>
        <v>2060000</v>
      </c>
      <c r="AI21" s="168">
        <f t="shared" si="9"/>
        <v>58857.142857142855</v>
      </c>
      <c r="AJ21" s="209"/>
      <c r="AK21" s="210">
        <f t="shared" si="19"/>
        <v>0.04</v>
      </c>
      <c r="AL21" s="168">
        <f t="shared" si="10"/>
        <v>2150000</v>
      </c>
      <c r="AM21" s="168">
        <f t="shared" si="11"/>
        <v>61428.571428571428</v>
      </c>
      <c r="AN21" s="209"/>
      <c r="AO21" s="210">
        <f t="shared" si="20"/>
        <v>0.04</v>
      </c>
      <c r="AP21" s="168">
        <f t="shared" si="12"/>
        <v>2240000</v>
      </c>
      <c r="AQ21" s="168">
        <f t="shared" si="13"/>
        <v>64000</v>
      </c>
      <c r="AR21" s="209"/>
      <c r="AS21" s="210">
        <f t="shared" si="21"/>
        <v>0.04</v>
      </c>
      <c r="AT21" s="168">
        <f t="shared" si="14"/>
        <v>2330000</v>
      </c>
      <c r="AU21" s="168">
        <f t="shared" si="15"/>
        <v>66571.428571428565</v>
      </c>
    </row>
    <row r="22" spans="1:47" ht="14.25" customHeight="1" x14ac:dyDescent="0.35">
      <c r="A22" s="152">
        <f>+'Lista de precios F1 Privee'!A23</f>
        <v>18</v>
      </c>
      <c r="B22" s="152">
        <f>+'Lista de precios F1 Privee'!B23</f>
        <v>402</v>
      </c>
      <c r="C22" s="207" t="str">
        <f>+'T. Generadora'!G22</f>
        <v>4 M</v>
      </c>
      <c r="D22" s="207">
        <f>+'T. Generadora'!R20</f>
        <v>1</v>
      </c>
      <c r="E22" s="207">
        <f>+'T. Generadora'!T20</f>
        <v>1</v>
      </c>
      <c r="F22" s="152">
        <f>+'Lista de precios F1 Privee'!C23</f>
        <v>1</v>
      </c>
      <c r="G22" s="152" t="str">
        <f>+'Lista de precios F1 Privee'!D23</f>
        <v>Madison</v>
      </c>
      <c r="H22" s="207">
        <f>+'Lista de precios F1 Privee'!G23</f>
        <v>59</v>
      </c>
      <c r="I22" s="207">
        <f>+'Lista de precios F1 Privee'!H23</f>
        <v>8</v>
      </c>
      <c r="J22" s="208">
        <f>+'Lista de precios F1 Privee'!K23</f>
        <v>67</v>
      </c>
      <c r="K22" s="208">
        <f>+'T. Generadora'!M20</f>
        <v>2</v>
      </c>
      <c r="L22" s="208">
        <f>+'T. Generadora'!N20</f>
        <v>2</v>
      </c>
      <c r="M22" s="208">
        <f>+'T. Generadora'!T20</f>
        <v>1</v>
      </c>
      <c r="N22" s="168">
        <f>+'Lista de precios F1 Privee'!S23</f>
        <v>2900000</v>
      </c>
      <c r="O22" s="168">
        <f t="shared" si="0"/>
        <v>43283.582089552241</v>
      </c>
      <c r="P22" s="209"/>
      <c r="Q22" s="210">
        <v>0.03</v>
      </c>
      <c r="R22" s="168">
        <f t="shared" si="1"/>
        <v>2990000</v>
      </c>
      <c r="S22" s="168">
        <f t="shared" si="2"/>
        <v>44626.86567164179</v>
      </c>
      <c r="T22" s="209"/>
      <c r="U22" s="210">
        <v>0.03</v>
      </c>
      <c r="V22" s="168">
        <v>2998000</v>
      </c>
      <c r="W22" s="168">
        <f t="shared" si="3"/>
        <v>44746.26865671642</v>
      </c>
      <c r="X22" s="209"/>
      <c r="Y22" s="210">
        <f t="shared" si="16"/>
        <v>0.04</v>
      </c>
      <c r="Z22" s="168">
        <f t="shared" si="4"/>
        <v>3120000</v>
      </c>
      <c r="AA22" s="168">
        <f t="shared" si="5"/>
        <v>46567.164179104475</v>
      </c>
      <c r="AB22" s="209"/>
      <c r="AC22" s="210">
        <f t="shared" si="17"/>
        <v>0.04</v>
      </c>
      <c r="AD22" s="168">
        <f t="shared" si="6"/>
        <v>3250000</v>
      </c>
      <c r="AE22" s="168">
        <f t="shared" si="7"/>
        <v>48507.462686567167</v>
      </c>
      <c r="AF22" s="209"/>
      <c r="AG22" s="210">
        <f t="shared" si="18"/>
        <v>0.04</v>
      </c>
      <c r="AH22" s="168">
        <f t="shared" si="8"/>
        <v>3380000</v>
      </c>
      <c r="AI22" s="168">
        <f t="shared" si="9"/>
        <v>50447.761194029852</v>
      </c>
      <c r="AJ22" s="209"/>
      <c r="AK22" s="210">
        <f t="shared" si="19"/>
        <v>0.04</v>
      </c>
      <c r="AL22" s="168">
        <f t="shared" si="10"/>
        <v>3520000</v>
      </c>
      <c r="AM22" s="168">
        <f t="shared" si="11"/>
        <v>52537.313432835821</v>
      </c>
      <c r="AN22" s="209"/>
      <c r="AO22" s="210">
        <f t="shared" si="20"/>
        <v>0.04</v>
      </c>
      <c r="AP22" s="168">
        <f t="shared" si="12"/>
        <v>3670000</v>
      </c>
      <c r="AQ22" s="168">
        <f t="shared" si="13"/>
        <v>54776.119402985074</v>
      </c>
      <c r="AR22" s="209"/>
      <c r="AS22" s="210">
        <f t="shared" si="21"/>
        <v>0.04</v>
      </c>
      <c r="AT22" s="168">
        <f t="shared" si="14"/>
        <v>3820000</v>
      </c>
      <c r="AU22" s="168">
        <f t="shared" si="15"/>
        <v>57014.925373134327</v>
      </c>
    </row>
    <row r="23" spans="1:47" ht="14.25" customHeight="1" x14ac:dyDescent="0.35">
      <c r="A23" s="152">
        <f>+'Lista de precios F1 Privee'!A24</f>
        <v>19</v>
      </c>
      <c r="B23" s="152">
        <f>+'Lista de precios F1 Privee'!B24</f>
        <v>403</v>
      </c>
      <c r="C23" s="207" t="str">
        <f>+'T. Generadora'!G23</f>
        <v>5 M</v>
      </c>
      <c r="D23" s="207">
        <f>+'T. Generadora'!R21</f>
        <v>1</v>
      </c>
      <c r="E23" s="207">
        <f>+'T. Generadora'!T21</f>
        <v>1</v>
      </c>
      <c r="F23" s="152">
        <f>+'Lista de precios F1 Privee'!C24</f>
        <v>1</v>
      </c>
      <c r="G23" s="152" t="str">
        <f>+'Lista de precios F1 Privee'!D24</f>
        <v>Madison</v>
      </c>
      <c r="H23" s="207">
        <f>+'Lista de precios F1 Privee'!G24</f>
        <v>57</v>
      </c>
      <c r="I23" s="207">
        <f>+'Lista de precios F1 Privee'!H24</f>
        <v>7</v>
      </c>
      <c r="J23" s="208">
        <f>+'Lista de precios F1 Privee'!K24</f>
        <v>64</v>
      </c>
      <c r="K23" s="208">
        <f>+'T. Generadora'!M21</f>
        <v>2</v>
      </c>
      <c r="L23" s="208">
        <f>+'T. Generadora'!N21</f>
        <v>2</v>
      </c>
      <c r="M23" s="208">
        <f>+'T. Generadora'!T21</f>
        <v>1</v>
      </c>
      <c r="N23" s="168">
        <f>+'Lista de precios F1 Privee'!S24</f>
        <v>2800000</v>
      </c>
      <c r="O23" s="168">
        <f t="shared" si="0"/>
        <v>43750</v>
      </c>
      <c r="P23" s="209"/>
      <c r="Q23" s="210">
        <v>0.03</v>
      </c>
      <c r="R23" s="168">
        <f t="shared" si="1"/>
        <v>2890000</v>
      </c>
      <c r="S23" s="168">
        <f t="shared" si="2"/>
        <v>45156.25</v>
      </c>
      <c r="T23" s="209"/>
      <c r="U23" s="210">
        <v>0.03</v>
      </c>
      <c r="V23" s="168">
        <f t="shared" ref="V23:V24" si="26">ROUNDUP(R23+R23*U23,-4)</f>
        <v>2980000</v>
      </c>
      <c r="W23" s="168">
        <f t="shared" si="3"/>
        <v>46562.5</v>
      </c>
      <c r="X23" s="209"/>
      <c r="Y23" s="210">
        <f t="shared" si="16"/>
        <v>0.04</v>
      </c>
      <c r="Z23" s="168">
        <f t="shared" si="4"/>
        <v>3100000</v>
      </c>
      <c r="AA23" s="168">
        <f t="shared" si="5"/>
        <v>48437.5</v>
      </c>
      <c r="AB23" s="209"/>
      <c r="AC23" s="210">
        <f t="shared" si="17"/>
        <v>0.04</v>
      </c>
      <c r="AD23" s="168">
        <f t="shared" si="6"/>
        <v>3230000</v>
      </c>
      <c r="AE23" s="168">
        <f t="shared" si="7"/>
        <v>50468.75</v>
      </c>
      <c r="AF23" s="209"/>
      <c r="AG23" s="210">
        <f t="shared" si="18"/>
        <v>0.04</v>
      </c>
      <c r="AH23" s="168">
        <f t="shared" si="8"/>
        <v>3360000</v>
      </c>
      <c r="AI23" s="168">
        <f t="shared" si="9"/>
        <v>52500</v>
      </c>
      <c r="AJ23" s="209"/>
      <c r="AK23" s="210">
        <f t="shared" si="19"/>
        <v>0.04</v>
      </c>
      <c r="AL23" s="168">
        <f t="shared" si="10"/>
        <v>3500000</v>
      </c>
      <c r="AM23" s="168">
        <f t="shared" si="11"/>
        <v>54687.5</v>
      </c>
      <c r="AN23" s="209"/>
      <c r="AO23" s="210">
        <f t="shared" si="20"/>
        <v>0.04</v>
      </c>
      <c r="AP23" s="168">
        <f t="shared" si="12"/>
        <v>3640000</v>
      </c>
      <c r="AQ23" s="168">
        <f t="shared" si="13"/>
        <v>56875</v>
      </c>
      <c r="AR23" s="209"/>
      <c r="AS23" s="210">
        <f t="shared" si="21"/>
        <v>0.04</v>
      </c>
      <c r="AT23" s="168">
        <f t="shared" si="14"/>
        <v>3790000</v>
      </c>
      <c r="AU23" s="168">
        <f t="shared" si="15"/>
        <v>59218.75</v>
      </c>
    </row>
    <row r="24" spans="1:47" ht="14.25" customHeight="1" x14ac:dyDescent="0.35">
      <c r="A24" s="152">
        <f>+'Lista de precios F1 Privee'!A25</f>
        <v>20</v>
      </c>
      <c r="B24" s="152">
        <f>+'Lista de precios F1 Privee'!B25</f>
        <v>404</v>
      </c>
      <c r="C24" s="207" t="str">
        <f>+'T. Generadora'!G24</f>
        <v>6 M</v>
      </c>
      <c r="D24" s="207">
        <f>+'T. Generadora'!R22</f>
        <v>2</v>
      </c>
      <c r="E24" s="207">
        <f>+'T. Generadora'!T22</f>
        <v>2</v>
      </c>
      <c r="F24" s="152">
        <f>+'Lista de precios F1 Privee'!C25</f>
        <v>1</v>
      </c>
      <c r="G24" s="152" t="str">
        <f>+'Lista de precios F1 Privee'!D25</f>
        <v>Madison</v>
      </c>
      <c r="H24" s="207">
        <f>+'Lista de precios F1 Privee'!G25</f>
        <v>59</v>
      </c>
      <c r="I24" s="207">
        <f>+'Lista de precios F1 Privee'!H25</f>
        <v>13</v>
      </c>
      <c r="J24" s="208">
        <f>+'Lista de precios F1 Privee'!K25</f>
        <v>72</v>
      </c>
      <c r="K24" s="208">
        <f>+'T. Generadora'!M22</f>
        <v>2</v>
      </c>
      <c r="L24" s="208">
        <f>+'T. Generadora'!N22</f>
        <v>2</v>
      </c>
      <c r="M24" s="208">
        <f>+'T. Generadora'!T22</f>
        <v>2</v>
      </c>
      <c r="N24" s="168">
        <f>+'Lista de precios F1 Privee'!S25</f>
        <v>3030000</v>
      </c>
      <c r="O24" s="168">
        <f t="shared" si="0"/>
        <v>42083.333333333336</v>
      </c>
      <c r="P24" s="209"/>
      <c r="Q24" s="210">
        <v>0.03</v>
      </c>
      <c r="R24" s="168">
        <f t="shared" si="1"/>
        <v>3130000</v>
      </c>
      <c r="S24" s="168">
        <f t="shared" si="2"/>
        <v>43472.222222222219</v>
      </c>
      <c r="T24" s="209"/>
      <c r="U24" s="210">
        <v>0.03</v>
      </c>
      <c r="V24" s="168">
        <f t="shared" si="26"/>
        <v>3230000</v>
      </c>
      <c r="W24" s="168">
        <f t="shared" si="3"/>
        <v>44861.111111111109</v>
      </c>
      <c r="X24" s="209"/>
      <c r="Y24" s="210">
        <f t="shared" si="16"/>
        <v>0.04</v>
      </c>
      <c r="Z24" s="168">
        <f t="shared" si="4"/>
        <v>3360000</v>
      </c>
      <c r="AA24" s="168">
        <f t="shared" si="5"/>
        <v>46666.666666666664</v>
      </c>
      <c r="AB24" s="209"/>
      <c r="AC24" s="210">
        <f t="shared" si="17"/>
        <v>0.04</v>
      </c>
      <c r="AD24" s="168">
        <f t="shared" si="6"/>
        <v>3500000</v>
      </c>
      <c r="AE24" s="168">
        <f t="shared" si="7"/>
        <v>48611.111111111109</v>
      </c>
      <c r="AF24" s="209"/>
      <c r="AG24" s="210">
        <f t="shared" si="18"/>
        <v>0.04</v>
      </c>
      <c r="AH24" s="168">
        <f t="shared" si="8"/>
        <v>3640000</v>
      </c>
      <c r="AI24" s="168">
        <f t="shared" si="9"/>
        <v>50555.555555555555</v>
      </c>
      <c r="AJ24" s="209"/>
      <c r="AK24" s="210">
        <f t="shared" si="19"/>
        <v>0.04</v>
      </c>
      <c r="AL24" s="168">
        <f t="shared" si="10"/>
        <v>3790000</v>
      </c>
      <c r="AM24" s="168">
        <f t="shared" si="11"/>
        <v>52638.888888888891</v>
      </c>
      <c r="AN24" s="209"/>
      <c r="AO24" s="210">
        <f t="shared" si="20"/>
        <v>0.04</v>
      </c>
      <c r="AP24" s="168">
        <f t="shared" si="12"/>
        <v>3950000</v>
      </c>
      <c r="AQ24" s="168">
        <f t="shared" si="13"/>
        <v>54861.111111111109</v>
      </c>
      <c r="AR24" s="209"/>
      <c r="AS24" s="210">
        <f t="shared" si="21"/>
        <v>0.04</v>
      </c>
      <c r="AT24" s="168">
        <f t="shared" si="14"/>
        <v>4110000</v>
      </c>
      <c r="AU24" s="168">
        <f t="shared" si="15"/>
        <v>57083.333333333336</v>
      </c>
    </row>
    <row r="25" spans="1:47" ht="14.25" customHeight="1" x14ac:dyDescent="0.35">
      <c r="A25" s="152">
        <f>+'Lista de precios F1 Privee'!A26</f>
        <v>21</v>
      </c>
      <c r="B25" s="152">
        <f>+'Lista de precios F1 Privee'!B26</f>
        <v>405</v>
      </c>
      <c r="C25" s="207" t="str">
        <f>+'T. Generadora'!G25</f>
        <v>7 M</v>
      </c>
      <c r="D25" s="207">
        <f>+'T. Generadora'!R23</f>
        <v>1</v>
      </c>
      <c r="E25" s="207">
        <f>+'T. Generadora'!T23</f>
        <v>1</v>
      </c>
      <c r="F25" s="152">
        <f>+'Lista de precios F1 Privee'!C26</f>
        <v>1</v>
      </c>
      <c r="G25" s="152" t="str">
        <f>+'Lista de precios F1 Privee'!D26</f>
        <v>Madison</v>
      </c>
      <c r="H25" s="207">
        <f>+'Lista de precios F1 Privee'!G26</f>
        <v>56</v>
      </c>
      <c r="I25" s="207">
        <f>+'Lista de precios F1 Privee'!H26</f>
        <v>12</v>
      </c>
      <c r="J25" s="208">
        <f>+'Lista de precios F1 Privee'!K26</f>
        <v>68</v>
      </c>
      <c r="K25" s="208">
        <f>+'T. Generadora'!M23</f>
        <v>2</v>
      </c>
      <c r="L25" s="208">
        <f>+'T. Generadora'!N23</f>
        <v>2</v>
      </c>
      <c r="M25" s="208">
        <f>+'T. Generadora'!T23</f>
        <v>1</v>
      </c>
      <c r="N25" s="168">
        <f>+'Lista de precios F1 Privee'!S26</f>
        <v>2930000</v>
      </c>
      <c r="O25" s="168">
        <f t="shared" si="0"/>
        <v>43088.23529411765</v>
      </c>
      <c r="P25" s="209"/>
      <c r="Q25" s="210">
        <v>0.03</v>
      </c>
      <c r="R25" s="168">
        <f t="shared" si="1"/>
        <v>3020000</v>
      </c>
      <c r="S25" s="168">
        <f t="shared" si="2"/>
        <v>44411.76470588235</v>
      </c>
      <c r="T25" s="209"/>
      <c r="U25" s="210">
        <v>0.03</v>
      </c>
      <c r="V25" s="168">
        <v>2998000</v>
      </c>
      <c r="W25" s="168">
        <f t="shared" si="3"/>
        <v>44088.23529411765</v>
      </c>
      <c r="X25" s="209"/>
      <c r="Y25" s="210">
        <f t="shared" si="16"/>
        <v>0.04</v>
      </c>
      <c r="Z25" s="168">
        <f t="shared" si="4"/>
        <v>3120000</v>
      </c>
      <c r="AA25" s="168">
        <f t="shared" si="5"/>
        <v>45882.352941176468</v>
      </c>
      <c r="AB25" s="209"/>
      <c r="AC25" s="210">
        <f t="shared" si="17"/>
        <v>0.04</v>
      </c>
      <c r="AD25" s="168">
        <f t="shared" si="6"/>
        <v>3250000</v>
      </c>
      <c r="AE25" s="168">
        <f t="shared" si="7"/>
        <v>47794.117647058825</v>
      </c>
      <c r="AF25" s="209"/>
      <c r="AG25" s="210">
        <f t="shared" si="18"/>
        <v>0.04</v>
      </c>
      <c r="AH25" s="168">
        <f t="shared" si="8"/>
        <v>3380000</v>
      </c>
      <c r="AI25" s="168">
        <f t="shared" si="9"/>
        <v>49705.882352941175</v>
      </c>
      <c r="AJ25" s="209"/>
      <c r="AK25" s="210">
        <f t="shared" si="19"/>
        <v>0.04</v>
      </c>
      <c r="AL25" s="168">
        <f t="shared" si="10"/>
        <v>3520000</v>
      </c>
      <c r="AM25" s="168">
        <f t="shared" si="11"/>
        <v>51764.705882352944</v>
      </c>
      <c r="AN25" s="209"/>
      <c r="AO25" s="210">
        <f t="shared" si="20"/>
        <v>0.04</v>
      </c>
      <c r="AP25" s="168">
        <f t="shared" si="12"/>
        <v>3670000</v>
      </c>
      <c r="AQ25" s="168">
        <f t="shared" si="13"/>
        <v>53970.588235294119</v>
      </c>
      <c r="AR25" s="209"/>
      <c r="AS25" s="210">
        <f t="shared" si="21"/>
        <v>0.04</v>
      </c>
      <c r="AT25" s="168">
        <f t="shared" si="14"/>
        <v>3820000</v>
      </c>
      <c r="AU25" s="168">
        <f t="shared" si="15"/>
        <v>56176.470588235294</v>
      </c>
    </row>
    <row r="26" spans="1:47" ht="14.25" customHeight="1" x14ac:dyDescent="0.35">
      <c r="A26" s="152">
        <f>+'Lista de precios F1 Privee'!A27</f>
        <v>22</v>
      </c>
      <c r="B26" s="152">
        <f>+'Lista de precios F1 Privee'!B27</f>
        <v>406</v>
      </c>
      <c r="C26" s="207" t="str">
        <f>+'T. Generadora'!G27</f>
        <v>1 M</v>
      </c>
      <c r="D26" s="207">
        <f>+'T. Generadora'!R24</f>
        <v>1</v>
      </c>
      <c r="E26" s="207">
        <f>+'T. Generadora'!T24</f>
        <v>1</v>
      </c>
      <c r="F26" s="152">
        <f>+'Lista de precios F1 Privee'!C27</f>
        <v>1</v>
      </c>
      <c r="G26" s="152" t="str">
        <f>+'Lista de precios F1 Privee'!D27</f>
        <v>Madison</v>
      </c>
      <c r="H26" s="207">
        <f>+'Lista de precios F1 Privee'!G27</f>
        <v>52</v>
      </c>
      <c r="I26" s="207">
        <f>+'Lista de precios F1 Privee'!H27</f>
        <v>7</v>
      </c>
      <c r="J26" s="208">
        <f>+'Lista de precios F1 Privee'!K27</f>
        <v>59</v>
      </c>
      <c r="K26" s="208">
        <f>+'T. Generadora'!M24</f>
        <v>2</v>
      </c>
      <c r="L26" s="208">
        <f>+'T. Generadora'!N24</f>
        <v>2</v>
      </c>
      <c r="M26" s="208">
        <f>+'T. Generadora'!T24</f>
        <v>1</v>
      </c>
      <c r="N26" s="168">
        <f>+'Lista de precios F1 Privee'!S27</f>
        <v>2660000</v>
      </c>
      <c r="O26" s="168">
        <f t="shared" si="0"/>
        <v>45084.745762711864</v>
      </c>
      <c r="P26" s="209"/>
      <c r="Q26" s="210">
        <v>0.03</v>
      </c>
      <c r="R26" s="168">
        <f t="shared" si="1"/>
        <v>2740000</v>
      </c>
      <c r="S26" s="168">
        <f t="shared" si="2"/>
        <v>46440.677966101692</v>
      </c>
      <c r="T26" s="209"/>
      <c r="U26" s="210">
        <v>0.03</v>
      </c>
      <c r="V26" s="168">
        <f t="shared" ref="V26:V29" si="27">ROUNDUP(R26+R26*U26,-4)</f>
        <v>2830000</v>
      </c>
      <c r="W26" s="168">
        <f t="shared" si="3"/>
        <v>47966.101694915254</v>
      </c>
      <c r="X26" s="209"/>
      <c r="Y26" s="210">
        <f t="shared" si="16"/>
        <v>0.04</v>
      </c>
      <c r="Z26" s="168">
        <f t="shared" si="4"/>
        <v>2950000</v>
      </c>
      <c r="AA26" s="168">
        <f t="shared" si="5"/>
        <v>50000</v>
      </c>
      <c r="AB26" s="209"/>
      <c r="AC26" s="210">
        <f t="shared" si="17"/>
        <v>0.04</v>
      </c>
      <c r="AD26" s="168">
        <f t="shared" si="6"/>
        <v>3070000</v>
      </c>
      <c r="AE26" s="168">
        <f t="shared" si="7"/>
        <v>52033.898305084746</v>
      </c>
      <c r="AF26" s="209"/>
      <c r="AG26" s="210">
        <f t="shared" si="18"/>
        <v>0.04</v>
      </c>
      <c r="AH26" s="168">
        <f t="shared" si="8"/>
        <v>3200000</v>
      </c>
      <c r="AI26" s="168">
        <f t="shared" si="9"/>
        <v>54237.288135593219</v>
      </c>
      <c r="AJ26" s="209"/>
      <c r="AK26" s="210">
        <f t="shared" si="19"/>
        <v>0.04</v>
      </c>
      <c r="AL26" s="168">
        <f t="shared" si="10"/>
        <v>3330000</v>
      </c>
      <c r="AM26" s="168">
        <f t="shared" si="11"/>
        <v>56440.677966101692</v>
      </c>
      <c r="AN26" s="209"/>
      <c r="AO26" s="210">
        <f t="shared" si="20"/>
        <v>0.04</v>
      </c>
      <c r="AP26" s="168">
        <f t="shared" si="12"/>
        <v>3470000</v>
      </c>
      <c r="AQ26" s="168">
        <f t="shared" si="13"/>
        <v>58813.5593220339</v>
      </c>
      <c r="AR26" s="209"/>
      <c r="AS26" s="210">
        <f t="shared" si="21"/>
        <v>0.04</v>
      </c>
      <c r="AT26" s="168">
        <f t="shared" si="14"/>
        <v>3610000</v>
      </c>
      <c r="AU26" s="168">
        <f t="shared" si="15"/>
        <v>61186.4406779661</v>
      </c>
    </row>
    <row r="27" spans="1:47" ht="14.25" customHeight="1" x14ac:dyDescent="0.35">
      <c r="A27" s="152">
        <f>+'Lista de precios F1 Privee'!A28</f>
        <v>23</v>
      </c>
      <c r="B27" s="152">
        <f>+'Lista de precios F1 Privee'!B28</f>
        <v>407</v>
      </c>
      <c r="C27" s="207" t="str">
        <f>+'T. Generadora'!G28</f>
        <v>2 M</v>
      </c>
      <c r="D27" s="207">
        <f>+'T. Generadora'!R25</f>
        <v>2</v>
      </c>
      <c r="E27" s="207">
        <f>+'T. Generadora'!T25</f>
        <v>2</v>
      </c>
      <c r="F27" s="152">
        <f>+'Lista de precios F1 Privee'!C28</f>
        <v>1</v>
      </c>
      <c r="G27" s="152" t="str">
        <f>+'Lista de precios F1 Privee'!D28</f>
        <v>Madison</v>
      </c>
      <c r="H27" s="207">
        <f>+'Lista de precios F1 Privee'!G28</f>
        <v>64</v>
      </c>
      <c r="I27" s="207">
        <f>+'Lista de precios F1 Privee'!H28</f>
        <v>7</v>
      </c>
      <c r="J27" s="208">
        <f>+'Lista de precios F1 Privee'!K28</f>
        <v>71</v>
      </c>
      <c r="K27" s="208">
        <f>+'T. Generadora'!M25</f>
        <v>2</v>
      </c>
      <c r="L27" s="208">
        <f>+'T. Generadora'!N25</f>
        <v>2</v>
      </c>
      <c r="M27" s="208">
        <f>+'T. Generadora'!T25</f>
        <v>2</v>
      </c>
      <c r="N27" s="168">
        <f>+'Lista de precios F1 Privee'!S28</f>
        <v>3010000</v>
      </c>
      <c r="O27" s="168">
        <f t="shared" si="0"/>
        <v>42394.366197183095</v>
      </c>
      <c r="P27" s="209"/>
      <c r="Q27" s="210">
        <v>0.03</v>
      </c>
      <c r="R27" s="168">
        <f t="shared" si="1"/>
        <v>3110000</v>
      </c>
      <c r="S27" s="168">
        <f t="shared" si="2"/>
        <v>43802.816901408449</v>
      </c>
      <c r="T27" s="209"/>
      <c r="U27" s="210">
        <v>0.03</v>
      </c>
      <c r="V27" s="168">
        <f t="shared" si="27"/>
        <v>3210000</v>
      </c>
      <c r="W27" s="168">
        <f t="shared" si="3"/>
        <v>45211.267605633802</v>
      </c>
      <c r="X27" s="209"/>
      <c r="Y27" s="210">
        <f t="shared" si="16"/>
        <v>0.04</v>
      </c>
      <c r="Z27" s="168">
        <f t="shared" si="4"/>
        <v>3340000</v>
      </c>
      <c r="AA27" s="168">
        <f t="shared" si="5"/>
        <v>47042.25352112676</v>
      </c>
      <c r="AB27" s="209"/>
      <c r="AC27" s="210">
        <f t="shared" si="17"/>
        <v>0.04</v>
      </c>
      <c r="AD27" s="168">
        <f t="shared" si="6"/>
        <v>3480000</v>
      </c>
      <c r="AE27" s="168">
        <f t="shared" si="7"/>
        <v>49014.084507042251</v>
      </c>
      <c r="AF27" s="209"/>
      <c r="AG27" s="210">
        <f t="shared" si="18"/>
        <v>0.04</v>
      </c>
      <c r="AH27" s="168">
        <f t="shared" si="8"/>
        <v>3620000</v>
      </c>
      <c r="AI27" s="168">
        <f t="shared" si="9"/>
        <v>50985.915492957749</v>
      </c>
      <c r="AJ27" s="209"/>
      <c r="AK27" s="210">
        <f t="shared" si="19"/>
        <v>0.04</v>
      </c>
      <c r="AL27" s="168">
        <f t="shared" si="10"/>
        <v>3770000</v>
      </c>
      <c r="AM27" s="168">
        <f t="shared" si="11"/>
        <v>53098.591549295772</v>
      </c>
      <c r="AN27" s="209"/>
      <c r="AO27" s="210">
        <f t="shared" si="20"/>
        <v>0.04</v>
      </c>
      <c r="AP27" s="168">
        <f t="shared" si="12"/>
        <v>3930000</v>
      </c>
      <c r="AQ27" s="168">
        <f t="shared" si="13"/>
        <v>55352.112676056335</v>
      </c>
      <c r="AR27" s="209"/>
      <c r="AS27" s="210">
        <f t="shared" si="21"/>
        <v>0.04</v>
      </c>
      <c r="AT27" s="168">
        <f t="shared" si="14"/>
        <v>4090000</v>
      </c>
      <c r="AU27" s="168">
        <f t="shared" si="15"/>
        <v>57605.633802816905</v>
      </c>
    </row>
    <row r="28" spans="1:47" ht="14.25" customHeight="1" x14ac:dyDescent="0.35">
      <c r="A28" s="152">
        <f>+'Lista de precios F1 Privee'!A29</f>
        <v>24</v>
      </c>
      <c r="B28" s="152">
        <f>+'Lista de precios F1 Privee'!B29</f>
        <v>408</v>
      </c>
      <c r="C28" s="207" t="str">
        <f>+'T. Generadora'!G29</f>
        <v>3 M</v>
      </c>
      <c r="D28" s="207">
        <f>+'T. Generadora'!R26</f>
        <v>1</v>
      </c>
      <c r="E28" s="207">
        <f>+'T. Generadora'!T26</f>
        <v>1</v>
      </c>
      <c r="F28" s="152">
        <f>+'Lista de precios F1 Privee'!C29</f>
        <v>1</v>
      </c>
      <c r="G28" s="152" t="str">
        <f>+'Lista de precios F1 Privee'!D29</f>
        <v>Madison</v>
      </c>
      <c r="H28" s="207">
        <f>+'Lista de precios F1 Privee'!G29</f>
        <v>34</v>
      </c>
      <c r="I28" s="207">
        <f>+'Lista de precios F1 Privee'!H29</f>
        <v>3</v>
      </c>
      <c r="J28" s="208">
        <f>+'Lista de precios F1 Privee'!K29</f>
        <v>37</v>
      </c>
      <c r="K28" s="208">
        <f>+'T. Generadora'!M26</f>
        <v>1</v>
      </c>
      <c r="L28" s="208">
        <f>+'T. Generadora'!N26</f>
        <v>1</v>
      </c>
      <c r="M28" s="208">
        <f>+'T. Generadora'!T26</f>
        <v>1</v>
      </c>
      <c r="N28" s="168">
        <f>+'Lista de precios F1 Privee'!S29</f>
        <v>1810000</v>
      </c>
      <c r="O28" s="168">
        <f t="shared" si="0"/>
        <v>48918.91891891892</v>
      </c>
      <c r="P28" s="209"/>
      <c r="Q28" s="210">
        <v>0.03</v>
      </c>
      <c r="R28" s="168">
        <f t="shared" si="1"/>
        <v>1870000</v>
      </c>
      <c r="S28" s="168">
        <f t="shared" si="2"/>
        <v>50540.54054054054</v>
      </c>
      <c r="T28" s="209"/>
      <c r="U28" s="210">
        <v>0.03</v>
      </c>
      <c r="V28" s="168">
        <f t="shared" si="27"/>
        <v>1930000</v>
      </c>
      <c r="W28" s="168">
        <f t="shared" si="3"/>
        <v>52162.16216216216</v>
      </c>
      <c r="X28" s="209"/>
      <c r="Y28" s="210">
        <f t="shared" si="16"/>
        <v>0.04</v>
      </c>
      <c r="Z28" s="168">
        <f t="shared" si="4"/>
        <v>2010000</v>
      </c>
      <c r="AA28" s="168">
        <f t="shared" si="5"/>
        <v>54324.324324324327</v>
      </c>
      <c r="AB28" s="209"/>
      <c r="AC28" s="210">
        <f t="shared" si="17"/>
        <v>0.04</v>
      </c>
      <c r="AD28" s="168">
        <f t="shared" si="6"/>
        <v>2100000</v>
      </c>
      <c r="AE28" s="168">
        <f t="shared" si="7"/>
        <v>56756.75675675676</v>
      </c>
      <c r="AF28" s="209"/>
      <c r="AG28" s="210">
        <f t="shared" si="18"/>
        <v>0.04</v>
      </c>
      <c r="AH28" s="168">
        <f t="shared" si="8"/>
        <v>2190000</v>
      </c>
      <c r="AI28" s="168">
        <f t="shared" si="9"/>
        <v>59189.189189189186</v>
      </c>
      <c r="AJ28" s="209"/>
      <c r="AK28" s="210">
        <f t="shared" si="19"/>
        <v>0.04</v>
      </c>
      <c r="AL28" s="168">
        <f t="shared" si="10"/>
        <v>2280000</v>
      </c>
      <c r="AM28" s="168">
        <f t="shared" si="11"/>
        <v>61621.62162162162</v>
      </c>
      <c r="AN28" s="209"/>
      <c r="AO28" s="210">
        <f t="shared" si="20"/>
        <v>0.04</v>
      </c>
      <c r="AP28" s="168">
        <f t="shared" si="12"/>
        <v>2380000</v>
      </c>
      <c r="AQ28" s="168">
        <f t="shared" si="13"/>
        <v>64324.324324324327</v>
      </c>
      <c r="AR28" s="209"/>
      <c r="AS28" s="210">
        <f t="shared" si="21"/>
        <v>0.04</v>
      </c>
      <c r="AT28" s="168">
        <f t="shared" si="14"/>
        <v>2480000</v>
      </c>
      <c r="AU28" s="168">
        <f t="shared" si="15"/>
        <v>67027.027027027027</v>
      </c>
    </row>
    <row r="29" spans="1:47" ht="14.25" customHeight="1" x14ac:dyDescent="0.35">
      <c r="A29" s="152">
        <f>+'Lista de precios F1 Privee'!A30</f>
        <v>25</v>
      </c>
      <c r="B29" s="152">
        <f>+'Lista de precios F1 Privee'!B30</f>
        <v>501</v>
      </c>
      <c r="C29" s="207" t="str">
        <f>+'T. Generadora'!G30</f>
        <v>4 M</v>
      </c>
      <c r="D29" s="207">
        <f>+'T. Generadora'!R27</f>
        <v>1</v>
      </c>
      <c r="E29" s="207">
        <f>+'T. Generadora'!T27</f>
        <v>1</v>
      </c>
      <c r="F29" s="152">
        <f>+'Lista de precios F1 Privee'!C30</f>
        <v>1</v>
      </c>
      <c r="G29" s="152" t="str">
        <f>+'Lista de precios F1 Privee'!D30</f>
        <v>Madison</v>
      </c>
      <c r="H29" s="207">
        <f>+'Lista de precios F1 Privee'!G30</f>
        <v>30</v>
      </c>
      <c r="I29" s="207">
        <f>+'Lista de precios F1 Privee'!H30</f>
        <v>5</v>
      </c>
      <c r="J29" s="208">
        <f>+'Lista de precios F1 Privee'!K30</f>
        <v>35</v>
      </c>
      <c r="K29" s="208">
        <f>+'T. Generadora'!M27</f>
        <v>1</v>
      </c>
      <c r="L29" s="208">
        <f>+'T. Generadora'!N27</f>
        <v>1</v>
      </c>
      <c r="M29" s="208">
        <f>+'T. Generadora'!T27</f>
        <v>1</v>
      </c>
      <c r="N29" s="168">
        <f>+'Lista de precios F1 Privee'!S30</f>
        <v>1720000</v>
      </c>
      <c r="O29" s="168">
        <f t="shared" si="0"/>
        <v>49142.857142857145</v>
      </c>
      <c r="P29" s="209"/>
      <c r="Q29" s="210">
        <v>0.03</v>
      </c>
      <c r="R29" s="168">
        <f t="shared" si="1"/>
        <v>1780000</v>
      </c>
      <c r="S29" s="168">
        <f t="shared" si="2"/>
        <v>50857.142857142855</v>
      </c>
      <c r="T29" s="209"/>
      <c r="U29" s="210">
        <v>0.03</v>
      </c>
      <c r="V29" s="168">
        <f t="shared" si="27"/>
        <v>1840000</v>
      </c>
      <c r="W29" s="168">
        <f t="shared" si="3"/>
        <v>52571.428571428572</v>
      </c>
      <c r="X29" s="209"/>
      <c r="Y29" s="210">
        <f t="shared" si="16"/>
        <v>0.04</v>
      </c>
      <c r="Z29" s="168">
        <f t="shared" si="4"/>
        <v>1920000</v>
      </c>
      <c r="AA29" s="168">
        <f t="shared" si="5"/>
        <v>54857.142857142855</v>
      </c>
      <c r="AB29" s="209"/>
      <c r="AC29" s="210">
        <f t="shared" si="17"/>
        <v>0.04</v>
      </c>
      <c r="AD29" s="168">
        <f t="shared" si="6"/>
        <v>2000000</v>
      </c>
      <c r="AE29" s="168">
        <f t="shared" si="7"/>
        <v>57142.857142857145</v>
      </c>
      <c r="AF29" s="209"/>
      <c r="AG29" s="210">
        <f t="shared" si="18"/>
        <v>0.04</v>
      </c>
      <c r="AH29" s="168">
        <f t="shared" si="8"/>
        <v>2080000</v>
      </c>
      <c r="AI29" s="168">
        <f t="shared" si="9"/>
        <v>59428.571428571428</v>
      </c>
      <c r="AJ29" s="209"/>
      <c r="AK29" s="210">
        <f t="shared" si="19"/>
        <v>0.04</v>
      </c>
      <c r="AL29" s="168">
        <f t="shared" si="10"/>
        <v>2170000</v>
      </c>
      <c r="AM29" s="168">
        <f t="shared" si="11"/>
        <v>62000</v>
      </c>
      <c r="AN29" s="209"/>
      <c r="AO29" s="210">
        <f t="shared" si="20"/>
        <v>0.04</v>
      </c>
      <c r="AP29" s="168">
        <f t="shared" si="12"/>
        <v>2260000</v>
      </c>
      <c r="AQ29" s="168">
        <f t="shared" si="13"/>
        <v>64571.428571428572</v>
      </c>
      <c r="AR29" s="209"/>
      <c r="AS29" s="210">
        <f t="shared" si="21"/>
        <v>0.04</v>
      </c>
      <c r="AT29" s="168">
        <f t="shared" si="14"/>
        <v>2360000</v>
      </c>
      <c r="AU29" s="168">
        <f t="shared" si="15"/>
        <v>67428.571428571435</v>
      </c>
    </row>
    <row r="30" spans="1:47" ht="14.25" customHeight="1" x14ac:dyDescent="0.35">
      <c r="A30" s="152">
        <f>+'Lista de precios F1 Privee'!A31</f>
        <v>26</v>
      </c>
      <c r="B30" s="152">
        <f>+'Lista de precios F1 Privee'!B31</f>
        <v>502</v>
      </c>
      <c r="C30" s="207" t="str">
        <f>+'T. Generadora'!G31</f>
        <v>5 M</v>
      </c>
      <c r="D30" s="207">
        <f>+'T. Generadora'!R28</f>
        <v>1</v>
      </c>
      <c r="E30" s="207">
        <f>+'T. Generadora'!T28</f>
        <v>1</v>
      </c>
      <c r="F30" s="152">
        <f>+'Lista de precios F1 Privee'!C31</f>
        <v>1</v>
      </c>
      <c r="G30" s="152" t="str">
        <f>+'Lista de precios F1 Privee'!D31</f>
        <v>Madison</v>
      </c>
      <c r="H30" s="207">
        <f>+'Lista de precios F1 Privee'!G31</f>
        <v>59</v>
      </c>
      <c r="I30" s="207">
        <f>+'Lista de precios F1 Privee'!H31</f>
        <v>8</v>
      </c>
      <c r="J30" s="208">
        <f>+'Lista de precios F1 Privee'!K31</f>
        <v>67</v>
      </c>
      <c r="K30" s="208">
        <f>+'T. Generadora'!M28</f>
        <v>2</v>
      </c>
      <c r="L30" s="208">
        <f>+'T. Generadora'!N28</f>
        <v>2</v>
      </c>
      <c r="M30" s="208">
        <f>+'T. Generadora'!T28</f>
        <v>1</v>
      </c>
      <c r="N30" s="168">
        <f>+'Lista de precios F1 Privee'!S31</f>
        <v>2930000</v>
      </c>
      <c r="O30" s="168">
        <f t="shared" si="0"/>
        <v>43731.343283582093</v>
      </c>
      <c r="P30" s="209"/>
      <c r="Q30" s="210">
        <v>0.03</v>
      </c>
      <c r="R30" s="168">
        <f t="shared" si="1"/>
        <v>3020000</v>
      </c>
      <c r="S30" s="168">
        <f t="shared" si="2"/>
        <v>45074.626865671642</v>
      </c>
      <c r="T30" s="209"/>
      <c r="U30" s="210">
        <v>0.03</v>
      </c>
      <c r="V30" s="168">
        <v>2997000</v>
      </c>
      <c r="W30" s="168">
        <f t="shared" si="3"/>
        <v>44731.343283582093</v>
      </c>
      <c r="X30" s="209"/>
      <c r="Y30" s="210">
        <f t="shared" si="16"/>
        <v>0.04</v>
      </c>
      <c r="Z30" s="168">
        <f t="shared" si="4"/>
        <v>3120000</v>
      </c>
      <c r="AA30" s="168">
        <f t="shared" si="5"/>
        <v>46567.164179104475</v>
      </c>
      <c r="AB30" s="209"/>
      <c r="AC30" s="210">
        <f t="shared" si="17"/>
        <v>0.04</v>
      </c>
      <c r="AD30" s="168">
        <f t="shared" si="6"/>
        <v>3250000</v>
      </c>
      <c r="AE30" s="168">
        <f t="shared" si="7"/>
        <v>48507.462686567167</v>
      </c>
      <c r="AF30" s="209"/>
      <c r="AG30" s="210">
        <f t="shared" si="18"/>
        <v>0.04</v>
      </c>
      <c r="AH30" s="168">
        <f t="shared" si="8"/>
        <v>3380000</v>
      </c>
      <c r="AI30" s="168">
        <f t="shared" si="9"/>
        <v>50447.761194029852</v>
      </c>
      <c r="AJ30" s="209"/>
      <c r="AK30" s="210">
        <f t="shared" si="19"/>
        <v>0.04</v>
      </c>
      <c r="AL30" s="168">
        <f t="shared" si="10"/>
        <v>3520000</v>
      </c>
      <c r="AM30" s="168">
        <f t="shared" si="11"/>
        <v>52537.313432835821</v>
      </c>
      <c r="AN30" s="209"/>
      <c r="AO30" s="210">
        <f t="shared" si="20"/>
        <v>0.04</v>
      </c>
      <c r="AP30" s="168">
        <f t="shared" si="12"/>
        <v>3670000</v>
      </c>
      <c r="AQ30" s="168">
        <f t="shared" si="13"/>
        <v>54776.119402985074</v>
      </c>
      <c r="AR30" s="209"/>
      <c r="AS30" s="210">
        <f t="shared" si="21"/>
        <v>0.04</v>
      </c>
      <c r="AT30" s="168">
        <f t="shared" si="14"/>
        <v>3820000</v>
      </c>
      <c r="AU30" s="168">
        <f t="shared" si="15"/>
        <v>57014.925373134327</v>
      </c>
    </row>
    <row r="31" spans="1:47" ht="14.25" customHeight="1" x14ac:dyDescent="0.35">
      <c r="A31" s="152">
        <f>+'Lista de precios F1 Privee'!A32</f>
        <v>27</v>
      </c>
      <c r="B31" s="152">
        <f>+'Lista de precios F1 Privee'!B32</f>
        <v>503</v>
      </c>
      <c r="C31" s="207" t="str">
        <f>+'T. Generadora'!G32</f>
        <v>6 M</v>
      </c>
      <c r="D31" s="207">
        <f>+'T. Generadora'!R29</f>
        <v>1</v>
      </c>
      <c r="E31" s="207">
        <f>+'T. Generadora'!T29</f>
        <v>1</v>
      </c>
      <c r="F31" s="152">
        <f>+'Lista de precios F1 Privee'!C32</f>
        <v>1</v>
      </c>
      <c r="G31" s="152" t="str">
        <f>+'Lista de precios F1 Privee'!D32</f>
        <v>Madison</v>
      </c>
      <c r="H31" s="207">
        <f>+'Lista de precios F1 Privee'!G32</f>
        <v>57</v>
      </c>
      <c r="I31" s="207">
        <f>+'Lista de precios F1 Privee'!H32</f>
        <v>7</v>
      </c>
      <c r="J31" s="208">
        <f>+'Lista de precios F1 Privee'!K32</f>
        <v>64</v>
      </c>
      <c r="K31" s="208">
        <f>+'T. Generadora'!M29</f>
        <v>2</v>
      </c>
      <c r="L31" s="208">
        <f>+'T. Generadora'!N29</f>
        <v>2</v>
      </c>
      <c r="M31" s="208">
        <f>+'T. Generadora'!T29</f>
        <v>1</v>
      </c>
      <c r="N31" s="168">
        <f>+'Lista de precios F1 Privee'!S32</f>
        <v>2830000</v>
      </c>
      <c r="O31" s="168">
        <f t="shared" si="0"/>
        <v>44218.75</v>
      </c>
      <c r="P31" s="209"/>
      <c r="Q31" s="210">
        <v>0.03</v>
      </c>
      <c r="R31" s="168">
        <f t="shared" si="1"/>
        <v>2920000</v>
      </c>
      <c r="S31" s="168">
        <f t="shared" si="2"/>
        <v>45625</v>
      </c>
      <c r="T31" s="209"/>
      <c r="U31" s="210">
        <v>0.03</v>
      </c>
      <c r="V31" s="168">
        <v>2994000</v>
      </c>
      <c r="W31" s="168">
        <f t="shared" si="3"/>
        <v>46781.25</v>
      </c>
      <c r="X31" s="209"/>
      <c r="Y31" s="210">
        <f t="shared" si="16"/>
        <v>0.04</v>
      </c>
      <c r="Z31" s="168">
        <f t="shared" si="4"/>
        <v>3120000</v>
      </c>
      <c r="AA31" s="168">
        <f t="shared" si="5"/>
        <v>48750</v>
      </c>
      <c r="AB31" s="209"/>
      <c r="AC31" s="210">
        <f t="shared" si="17"/>
        <v>0.04</v>
      </c>
      <c r="AD31" s="168">
        <f t="shared" si="6"/>
        <v>3250000</v>
      </c>
      <c r="AE31" s="168">
        <f t="shared" si="7"/>
        <v>50781.25</v>
      </c>
      <c r="AF31" s="209"/>
      <c r="AG31" s="210">
        <f t="shared" si="18"/>
        <v>0.04</v>
      </c>
      <c r="AH31" s="168">
        <f t="shared" si="8"/>
        <v>3380000</v>
      </c>
      <c r="AI31" s="168">
        <f t="shared" si="9"/>
        <v>52812.5</v>
      </c>
      <c r="AJ31" s="209"/>
      <c r="AK31" s="210">
        <f t="shared" si="19"/>
        <v>0.04</v>
      </c>
      <c r="AL31" s="168">
        <f t="shared" si="10"/>
        <v>3520000</v>
      </c>
      <c r="AM31" s="168">
        <f t="shared" si="11"/>
        <v>55000</v>
      </c>
      <c r="AN31" s="209"/>
      <c r="AO31" s="210">
        <f t="shared" si="20"/>
        <v>0.04</v>
      </c>
      <c r="AP31" s="168">
        <f t="shared" si="12"/>
        <v>3670000</v>
      </c>
      <c r="AQ31" s="168">
        <f t="shared" si="13"/>
        <v>57343.75</v>
      </c>
      <c r="AR31" s="209"/>
      <c r="AS31" s="210">
        <f t="shared" si="21"/>
        <v>0.04</v>
      </c>
      <c r="AT31" s="168">
        <f t="shared" si="14"/>
        <v>3820000</v>
      </c>
      <c r="AU31" s="168">
        <f t="shared" si="15"/>
        <v>59687.5</v>
      </c>
    </row>
    <row r="32" spans="1:47" ht="14.25" customHeight="1" x14ac:dyDescent="0.35">
      <c r="A32" s="152">
        <f>+'Lista de precios F1 Privee'!A33</f>
        <v>28</v>
      </c>
      <c r="B32" s="152">
        <f>+'Lista de precios F1 Privee'!B33</f>
        <v>504</v>
      </c>
      <c r="C32" s="207" t="str">
        <f>+'T. Generadora'!G33</f>
        <v>7 M</v>
      </c>
      <c r="D32" s="207">
        <f>+'T. Generadora'!R30</f>
        <v>2</v>
      </c>
      <c r="E32" s="207">
        <f>+'T. Generadora'!T30</f>
        <v>2</v>
      </c>
      <c r="F32" s="152">
        <f>+'Lista de precios F1 Privee'!C33</f>
        <v>1</v>
      </c>
      <c r="G32" s="152" t="str">
        <f>+'Lista de precios F1 Privee'!D33</f>
        <v>Madison</v>
      </c>
      <c r="H32" s="207">
        <f>+'Lista de precios F1 Privee'!G33</f>
        <v>59</v>
      </c>
      <c r="I32" s="207">
        <f>+'Lista de precios F1 Privee'!H33</f>
        <v>13</v>
      </c>
      <c r="J32" s="208">
        <f>+'Lista de precios F1 Privee'!K33</f>
        <v>72</v>
      </c>
      <c r="K32" s="208">
        <f>+'T. Generadora'!M30</f>
        <v>2</v>
      </c>
      <c r="L32" s="208">
        <f>+'T. Generadora'!N30</f>
        <v>2</v>
      </c>
      <c r="M32" s="208">
        <f>+'T. Generadora'!T30</f>
        <v>2</v>
      </c>
      <c r="N32" s="168">
        <f>+'Lista de precios F1 Privee'!S33</f>
        <v>3060000</v>
      </c>
      <c r="O32" s="168">
        <f t="shared" si="0"/>
        <v>42500</v>
      </c>
      <c r="P32" s="209"/>
      <c r="Q32" s="210">
        <v>0.03</v>
      </c>
      <c r="R32" s="168">
        <f t="shared" si="1"/>
        <v>3160000</v>
      </c>
      <c r="S32" s="168">
        <f t="shared" si="2"/>
        <v>43888.888888888891</v>
      </c>
      <c r="T32" s="209"/>
      <c r="U32" s="210">
        <v>0.03</v>
      </c>
      <c r="V32" s="168">
        <f>ROUNDUP(R32+R32*U32,-4)</f>
        <v>3260000</v>
      </c>
      <c r="W32" s="168">
        <f t="shared" si="3"/>
        <v>45277.777777777781</v>
      </c>
      <c r="X32" s="209"/>
      <c r="Y32" s="210">
        <f t="shared" si="16"/>
        <v>0.04</v>
      </c>
      <c r="Z32" s="168">
        <f t="shared" si="4"/>
        <v>3400000</v>
      </c>
      <c r="AA32" s="168">
        <f t="shared" si="5"/>
        <v>47222.222222222219</v>
      </c>
      <c r="AB32" s="209"/>
      <c r="AC32" s="210">
        <f t="shared" si="17"/>
        <v>0.04</v>
      </c>
      <c r="AD32" s="168">
        <f t="shared" si="6"/>
        <v>3540000</v>
      </c>
      <c r="AE32" s="168">
        <f t="shared" si="7"/>
        <v>49166.666666666664</v>
      </c>
      <c r="AF32" s="209"/>
      <c r="AG32" s="210">
        <f t="shared" si="18"/>
        <v>0.04</v>
      </c>
      <c r="AH32" s="168">
        <f t="shared" si="8"/>
        <v>3690000</v>
      </c>
      <c r="AI32" s="168">
        <f t="shared" si="9"/>
        <v>51250</v>
      </c>
      <c r="AJ32" s="209"/>
      <c r="AK32" s="210">
        <f t="shared" si="19"/>
        <v>0.04</v>
      </c>
      <c r="AL32" s="168">
        <f t="shared" si="10"/>
        <v>3840000</v>
      </c>
      <c r="AM32" s="168">
        <f t="shared" si="11"/>
        <v>53333.333333333336</v>
      </c>
      <c r="AN32" s="209"/>
      <c r="AO32" s="210">
        <f t="shared" si="20"/>
        <v>0.04</v>
      </c>
      <c r="AP32" s="168">
        <f t="shared" si="12"/>
        <v>4000000</v>
      </c>
      <c r="AQ32" s="168">
        <f t="shared" si="13"/>
        <v>55555.555555555555</v>
      </c>
      <c r="AR32" s="209"/>
      <c r="AS32" s="210">
        <f t="shared" si="21"/>
        <v>0.04</v>
      </c>
      <c r="AT32" s="168">
        <f t="shared" si="14"/>
        <v>4160000</v>
      </c>
      <c r="AU32" s="168">
        <f t="shared" si="15"/>
        <v>57777.777777777781</v>
      </c>
    </row>
    <row r="33" spans="1:47" ht="14.25" customHeight="1" x14ac:dyDescent="0.35">
      <c r="A33" s="152">
        <f>+'Lista de precios F1 Privee'!A34</f>
        <v>29</v>
      </c>
      <c r="B33" s="152">
        <f>+'Lista de precios F1 Privee'!B34</f>
        <v>505</v>
      </c>
      <c r="C33" s="207" t="str">
        <f>+'T. Generadora'!G35</f>
        <v>1 M</v>
      </c>
      <c r="D33" s="207">
        <f>+'T. Generadora'!R31</f>
        <v>1</v>
      </c>
      <c r="E33" s="207">
        <f>+'T. Generadora'!T31</f>
        <v>1</v>
      </c>
      <c r="F33" s="152">
        <f>+'Lista de precios F1 Privee'!C34</f>
        <v>1</v>
      </c>
      <c r="G33" s="152" t="str">
        <f>+'Lista de precios F1 Privee'!D34</f>
        <v>Madison</v>
      </c>
      <c r="H33" s="207">
        <f>+'Lista de precios F1 Privee'!G34</f>
        <v>56</v>
      </c>
      <c r="I33" s="207">
        <f>+'Lista de precios F1 Privee'!H34</f>
        <v>12</v>
      </c>
      <c r="J33" s="208">
        <f>+'Lista de precios F1 Privee'!K34</f>
        <v>68</v>
      </c>
      <c r="K33" s="208">
        <f>+'T. Generadora'!M31</f>
        <v>2</v>
      </c>
      <c r="L33" s="208">
        <f>+'T. Generadora'!N31</f>
        <v>2</v>
      </c>
      <c r="M33" s="208">
        <f>+'T. Generadora'!T31</f>
        <v>1</v>
      </c>
      <c r="N33" s="168">
        <f>+'Lista de precios F1 Privee'!S34</f>
        <v>2950000</v>
      </c>
      <c r="O33" s="168">
        <f t="shared" si="0"/>
        <v>43382.352941176468</v>
      </c>
      <c r="P33" s="209"/>
      <c r="Q33" s="210">
        <v>0.03</v>
      </c>
      <c r="R33" s="168">
        <f t="shared" si="1"/>
        <v>3040000</v>
      </c>
      <c r="S33" s="168">
        <f t="shared" si="2"/>
        <v>44705.882352941175</v>
      </c>
      <c r="T33" s="209"/>
      <c r="U33" s="210">
        <v>0.03</v>
      </c>
      <c r="V33" s="168">
        <v>2997000</v>
      </c>
      <c r="W33" s="168">
        <f t="shared" si="3"/>
        <v>44073.529411764706</v>
      </c>
      <c r="X33" s="209"/>
      <c r="Y33" s="210">
        <f t="shared" si="16"/>
        <v>0.04</v>
      </c>
      <c r="Z33" s="168">
        <f t="shared" si="4"/>
        <v>3120000</v>
      </c>
      <c r="AA33" s="168">
        <f t="shared" si="5"/>
        <v>45882.352941176468</v>
      </c>
      <c r="AB33" s="209"/>
      <c r="AC33" s="210">
        <f t="shared" si="17"/>
        <v>0.04</v>
      </c>
      <c r="AD33" s="168">
        <f t="shared" si="6"/>
        <v>3250000</v>
      </c>
      <c r="AE33" s="168">
        <f t="shared" si="7"/>
        <v>47794.117647058825</v>
      </c>
      <c r="AF33" s="209"/>
      <c r="AG33" s="210">
        <f t="shared" si="18"/>
        <v>0.04</v>
      </c>
      <c r="AH33" s="168">
        <f t="shared" si="8"/>
        <v>3380000</v>
      </c>
      <c r="AI33" s="168">
        <f t="shared" si="9"/>
        <v>49705.882352941175</v>
      </c>
      <c r="AJ33" s="209"/>
      <c r="AK33" s="210">
        <f t="shared" si="19"/>
        <v>0.04</v>
      </c>
      <c r="AL33" s="168">
        <f t="shared" si="10"/>
        <v>3520000</v>
      </c>
      <c r="AM33" s="168">
        <f t="shared" si="11"/>
        <v>51764.705882352944</v>
      </c>
      <c r="AN33" s="209"/>
      <c r="AO33" s="210">
        <f t="shared" si="20"/>
        <v>0.04</v>
      </c>
      <c r="AP33" s="168">
        <f t="shared" si="12"/>
        <v>3670000</v>
      </c>
      <c r="AQ33" s="168">
        <f t="shared" si="13"/>
        <v>53970.588235294119</v>
      </c>
      <c r="AR33" s="209"/>
      <c r="AS33" s="210">
        <f t="shared" si="21"/>
        <v>0.04</v>
      </c>
      <c r="AT33" s="168">
        <f t="shared" si="14"/>
        <v>3820000</v>
      </c>
      <c r="AU33" s="168">
        <f t="shared" si="15"/>
        <v>56176.470588235294</v>
      </c>
    </row>
    <row r="34" spans="1:47" ht="14.25" customHeight="1" x14ac:dyDescent="0.35">
      <c r="A34" s="152">
        <f>+'Lista de precios F1 Privee'!A35</f>
        <v>30</v>
      </c>
      <c r="B34" s="152">
        <f>+'Lista de precios F1 Privee'!B35</f>
        <v>506</v>
      </c>
      <c r="C34" s="207" t="str">
        <f>+'T. Generadora'!G36</f>
        <v>2 M</v>
      </c>
      <c r="D34" s="207">
        <f>+'T. Generadora'!R32</f>
        <v>1</v>
      </c>
      <c r="E34" s="207">
        <f>+'T. Generadora'!T32</f>
        <v>1</v>
      </c>
      <c r="F34" s="152">
        <f>+'Lista de precios F1 Privee'!C35</f>
        <v>1</v>
      </c>
      <c r="G34" s="152" t="str">
        <f>+'Lista de precios F1 Privee'!D35</f>
        <v>Madison</v>
      </c>
      <c r="H34" s="207">
        <f>+'Lista de precios F1 Privee'!G35</f>
        <v>52</v>
      </c>
      <c r="I34" s="207">
        <f>+'Lista de precios F1 Privee'!H35</f>
        <v>7</v>
      </c>
      <c r="J34" s="208">
        <f>+'Lista de precios F1 Privee'!K35</f>
        <v>59</v>
      </c>
      <c r="K34" s="208">
        <f>+'T. Generadora'!M32</f>
        <v>2</v>
      </c>
      <c r="L34" s="208">
        <f>+'T. Generadora'!N32</f>
        <v>2</v>
      </c>
      <c r="M34" s="208">
        <f>+'T. Generadora'!T32</f>
        <v>1</v>
      </c>
      <c r="N34" s="168">
        <f>+'Lista de precios F1 Privee'!S35</f>
        <v>2690000</v>
      </c>
      <c r="O34" s="168">
        <f t="shared" si="0"/>
        <v>45593.220338983054</v>
      </c>
      <c r="P34" s="209"/>
      <c r="Q34" s="210">
        <v>0.03</v>
      </c>
      <c r="R34" s="168">
        <f t="shared" si="1"/>
        <v>2780000</v>
      </c>
      <c r="S34" s="168">
        <f t="shared" si="2"/>
        <v>47118.644067796609</v>
      </c>
      <c r="T34" s="209"/>
      <c r="U34" s="210">
        <v>0.03</v>
      </c>
      <c r="V34" s="168">
        <f t="shared" ref="V34:V37" si="28">ROUNDUP(R34+R34*U34,-4)</f>
        <v>2870000</v>
      </c>
      <c r="W34" s="168">
        <f t="shared" si="3"/>
        <v>48644.067796610172</v>
      </c>
      <c r="X34" s="209"/>
      <c r="Y34" s="210">
        <f t="shared" si="16"/>
        <v>0.04</v>
      </c>
      <c r="Z34" s="168">
        <f t="shared" si="4"/>
        <v>2990000</v>
      </c>
      <c r="AA34" s="168">
        <f t="shared" si="5"/>
        <v>50677.966101694918</v>
      </c>
      <c r="AB34" s="209"/>
      <c r="AC34" s="210">
        <f t="shared" si="17"/>
        <v>0.04</v>
      </c>
      <c r="AD34" s="168">
        <f t="shared" si="6"/>
        <v>3110000</v>
      </c>
      <c r="AE34" s="168">
        <f t="shared" si="7"/>
        <v>52711.864406779663</v>
      </c>
      <c r="AF34" s="209"/>
      <c r="AG34" s="210">
        <f t="shared" si="18"/>
        <v>0.04</v>
      </c>
      <c r="AH34" s="168">
        <f t="shared" si="8"/>
        <v>3240000</v>
      </c>
      <c r="AI34" s="168">
        <f t="shared" si="9"/>
        <v>54915.254237288136</v>
      </c>
      <c r="AJ34" s="209"/>
      <c r="AK34" s="210">
        <f t="shared" si="19"/>
        <v>0.04</v>
      </c>
      <c r="AL34" s="168">
        <f t="shared" si="10"/>
        <v>3370000</v>
      </c>
      <c r="AM34" s="168">
        <f t="shared" si="11"/>
        <v>57118.644067796609</v>
      </c>
      <c r="AN34" s="209"/>
      <c r="AO34" s="210">
        <f t="shared" si="20"/>
        <v>0.04</v>
      </c>
      <c r="AP34" s="168">
        <f t="shared" si="12"/>
        <v>3510000</v>
      </c>
      <c r="AQ34" s="168">
        <f t="shared" si="13"/>
        <v>59491.52542372881</v>
      </c>
      <c r="AR34" s="209"/>
      <c r="AS34" s="210">
        <f t="shared" si="21"/>
        <v>0.04</v>
      </c>
      <c r="AT34" s="168">
        <f t="shared" si="14"/>
        <v>3660000</v>
      </c>
      <c r="AU34" s="168">
        <f t="shared" si="15"/>
        <v>62033.898305084746</v>
      </c>
    </row>
    <row r="35" spans="1:47" ht="14.25" customHeight="1" x14ac:dyDescent="0.35">
      <c r="A35" s="152">
        <f>+'Lista de precios F1 Privee'!A36</f>
        <v>31</v>
      </c>
      <c r="B35" s="152">
        <f>+'Lista de precios F1 Privee'!B36</f>
        <v>507</v>
      </c>
      <c r="C35" s="207" t="str">
        <f>+'T. Generadora'!G37</f>
        <v>3 M</v>
      </c>
      <c r="D35" s="207">
        <f>+'T. Generadora'!R33</f>
        <v>2</v>
      </c>
      <c r="E35" s="207">
        <f>+'T. Generadora'!T33</f>
        <v>2</v>
      </c>
      <c r="F35" s="152">
        <f>+'Lista de precios F1 Privee'!C36</f>
        <v>1</v>
      </c>
      <c r="G35" s="152" t="str">
        <f>+'Lista de precios F1 Privee'!D36</f>
        <v>Madison</v>
      </c>
      <c r="H35" s="207">
        <f>+'Lista de precios F1 Privee'!G36</f>
        <v>64</v>
      </c>
      <c r="I35" s="207">
        <f>+'Lista de precios F1 Privee'!H36</f>
        <v>7</v>
      </c>
      <c r="J35" s="208">
        <f>+'Lista de precios F1 Privee'!K36</f>
        <v>71</v>
      </c>
      <c r="K35" s="208">
        <f>+'T. Generadora'!M33</f>
        <v>2</v>
      </c>
      <c r="L35" s="208">
        <f>+'T. Generadora'!N33</f>
        <v>2</v>
      </c>
      <c r="M35" s="208">
        <f>+'T. Generadora'!T33</f>
        <v>2</v>
      </c>
      <c r="N35" s="168">
        <f>+'Lista de precios F1 Privee'!S36</f>
        <v>3040000</v>
      </c>
      <c r="O35" s="168">
        <f t="shared" si="0"/>
        <v>42816.901408450707</v>
      </c>
      <c r="P35" s="209"/>
      <c r="Q35" s="210">
        <v>0.03</v>
      </c>
      <c r="R35" s="168">
        <f t="shared" si="1"/>
        <v>3140000</v>
      </c>
      <c r="S35" s="168">
        <f t="shared" si="2"/>
        <v>44225.352112676053</v>
      </c>
      <c r="T35" s="209"/>
      <c r="U35" s="210">
        <v>0.03</v>
      </c>
      <c r="V35" s="168">
        <f t="shared" si="28"/>
        <v>3240000</v>
      </c>
      <c r="W35" s="168">
        <f t="shared" si="3"/>
        <v>45633.802816901407</v>
      </c>
      <c r="X35" s="209"/>
      <c r="Y35" s="210">
        <f t="shared" si="16"/>
        <v>0.04</v>
      </c>
      <c r="Z35" s="168">
        <f t="shared" si="4"/>
        <v>3370000</v>
      </c>
      <c r="AA35" s="168">
        <f t="shared" si="5"/>
        <v>47464.788732394365</v>
      </c>
      <c r="AB35" s="209"/>
      <c r="AC35" s="210">
        <f t="shared" si="17"/>
        <v>0.04</v>
      </c>
      <c r="AD35" s="168">
        <f t="shared" si="6"/>
        <v>3510000</v>
      </c>
      <c r="AE35" s="168">
        <f t="shared" si="7"/>
        <v>49436.619718309856</v>
      </c>
      <c r="AF35" s="209"/>
      <c r="AG35" s="210">
        <f t="shared" si="18"/>
        <v>0.04</v>
      </c>
      <c r="AH35" s="168">
        <f t="shared" si="8"/>
        <v>3660000</v>
      </c>
      <c r="AI35" s="168">
        <f t="shared" si="9"/>
        <v>51549.295774647886</v>
      </c>
      <c r="AJ35" s="209"/>
      <c r="AK35" s="210">
        <f t="shared" si="19"/>
        <v>0.04</v>
      </c>
      <c r="AL35" s="168">
        <f t="shared" si="10"/>
        <v>3810000</v>
      </c>
      <c r="AM35" s="168">
        <f t="shared" si="11"/>
        <v>53661.971830985916</v>
      </c>
      <c r="AN35" s="209"/>
      <c r="AO35" s="210">
        <f t="shared" si="20"/>
        <v>0.04</v>
      </c>
      <c r="AP35" s="168">
        <f t="shared" si="12"/>
        <v>3970000</v>
      </c>
      <c r="AQ35" s="168">
        <f t="shared" si="13"/>
        <v>55915.492957746479</v>
      </c>
      <c r="AR35" s="209"/>
      <c r="AS35" s="210">
        <f t="shared" si="21"/>
        <v>0.04</v>
      </c>
      <c r="AT35" s="168">
        <f t="shared" si="14"/>
        <v>4130000</v>
      </c>
      <c r="AU35" s="168">
        <f t="shared" si="15"/>
        <v>58169.014084507042</v>
      </c>
    </row>
    <row r="36" spans="1:47" ht="14.25" customHeight="1" x14ac:dyDescent="0.35">
      <c r="A36" s="152">
        <f>+'Lista de precios F1 Privee'!A37</f>
        <v>32</v>
      </c>
      <c r="B36" s="152">
        <f>+'Lista de precios F1 Privee'!B37</f>
        <v>508</v>
      </c>
      <c r="C36" s="207" t="str">
        <f>+'T. Generadora'!G38</f>
        <v>4 M</v>
      </c>
      <c r="D36" s="207">
        <f>+'T. Generadora'!R34</f>
        <v>1</v>
      </c>
      <c r="E36" s="207">
        <f>+'T. Generadora'!T34</f>
        <v>1</v>
      </c>
      <c r="F36" s="152">
        <f>+'Lista de precios F1 Privee'!C37</f>
        <v>1</v>
      </c>
      <c r="G36" s="152" t="str">
        <f>+'Lista de precios F1 Privee'!D37</f>
        <v>Madison</v>
      </c>
      <c r="H36" s="207">
        <f>+'Lista de precios F1 Privee'!G37</f>
        <v>34</v>
      </c>
      <c r="I36" s="207">
        <f>+'Lista de precios F1 Privee'!H37</f>
        <v>3</v>
      </c>
      <c r="J36" s="208">
        <f>+'Lista de precios F1 Privee'!K37</f>
        <v>37</v>
      </c>
      <c r="K36" s="208">
        <f>+'T. Generadora'!M34</f>
        <v>1</v>
      </c>
      <c r="L36" s="208">
        <f>+'T. Generadora'!N34</f>
        <v>1</v>
      </c>
      <c r="M36" s="208">
        <f>+'T. Generadora'!T34</f>
        <v>1</v>
      </c>
      <c r="N36" s="168">
        <f>+'Lista de precios F1 Privee'!S37</f>
        <v>1830000</v>
      </c>
      <c r="O36" s="168">
        <f t="shared" si="0"/>
        <v>49459.45945945946</v>
      </c>
      <c r="P36" s="209"/>
      <c r="Q36" s="210">
        <v>0.03</v>
      </c>
      <c r="R36" s="168">
        <f t="shared" si="1"/>
        <v>1890000</v>
      </c>
      <c r="S36" s="168">
        <f t="shared" si="2"/>
        <v>51081.08108108108</v>
      </c>
      <c r="T36" s="209"/>
      <c r="U36" s="210">
        <v>0.03</v>
      </c>
      <c r="V36" s="168">
        <f t="shared" si="28"/>
        <v>1950000</v>
      </c>
      <c r="W36" s="168">
        <f t="shared" si="3"/>
        <v>52702.7027027027</v>
      </c>
      <c r="X36" s="209"/>
      <c r="Y36" s="210">
        <f t="shared" si="16"/>
        <v>0.04</v>
      </c>
      <c r="Z36" s="168">
        <f t="shared" si="4"/>
        <v>2030000</v>
      </c>
      <c r="AA36" s="168">
        <f t="shared" si="5"/>
        <v>54864.864864864867</v>
      </c>
      <c r="AB36" s="209"/>
      <c r="AC36" s="210">
        <f t="shared" si="17"/>
        <v>0.04</v>
      </c>
      <c r="AD36" s="168">
        <f t="shared" si="6"/>
        <v>2120000</v>
      </c>
      <c r="AE36" s="168">
        <f t="shared" si="7"/>
        <v>57297.2972972973</v>
      </c>
      <c r="AF36" s="209"/>
      <c r="AG36" s="210">
        <f t="shared" si="18"/>
        <v>0.04</v>
      </c>
      <c r="AH36" s="168">
        <f t="shared" si="8"/>
        <v>2210000</v>
      </c>
      <c r="AI36" s="168">
        <f t="shared" si="9"/>
        <v>59729.729729729726</v>
      </c>
      <c r="AJ36" s="209"/>
      <c r="AK36" s="210">
        <f t="shared" si="19"/>
        <v>0.04</v>
      </c>
      <c r="AL36" s="168">
        <f t="shared" si="10"/>
        <v>2300000</v>
      </c>
      <c r="AM36" s="168">
        <f t="shared" si="11"/>
        <v>62162.16216216216</v>
      </c>
      <c r="AN36" s="209"/>
      <c r="AO36" s="210">
        <f t="shared" si="20"/>
        <v>0.04</v>
      </c>
      <c r="AP36" s="168">
        <f t="shared" si="12"/>
        <v>2400000</v>
      </c>
      <c r="AQ36" s="168">
        <f t="shared" si="13"/>
        <v>64864.864864864867</v>
      </c>
      <c r="AR36" s="209"/>
      <c r="AS36" s="210">
        <f t="shared" si="21"/>
        <v>0.04</v>
      </c>
      <c r="AT36" s="168">
        <f t="shared" si="14"/>
        <v>2500000</v>
      </c>
      <c r="AU36" s="168">
        <f t="shared" si="15"/>
        <v>67567.567567567574</v>
      </c>
    </row>
    <row r="37" spans="1:47" ht="14.25" customHeight="1" x14ac:dyDescent="0.35">
      <c r="A37" s="152">
        <f>+'Lista de precios F1 Privee'!A38</f>
        <v>33</v>
      </c>
      <c r="B37" s="152">
        <f>+'Lista de precios F1 Privee'!B38</f>
        <v>601</v>
      </c>
      <c r="C37" s="207" t="str">
        <f>+'T. Generadora'!G39</f>
        <v>5 M</v>
      </c>
      <c r="D37" s="207">
        <f>+'T. Generadora'!R35</f>
        <v>1</v>
      </c>
      <c r="E37" s="207">
        <f>+'T. Generadora'!T35</f>
        <v>1</v>
      </c>
      <c r="F37" s="152">
        <f>+'Lista de precios F1 Privee'!C38</f>
        <v>1</v>
      </c>
      <c r="G37" s="152" t="str">
        <f>+'Lista de precios F1 Privee'!D38</f>
        <v>Madison</v>
      </c>
      <c r="H37" s="207">
        <f>+'Lista de precios F1 Privee'!G38</f>
        <v>30</v>
      </c>
      <c r="I37" s="207">
        <f>+'Lista de precios F1 Privee'!H38</f>
        <v>5</v>
      </c>
      <c r="J37" s="208">
        <f>+'Lista de precios F1 Privee'!K38</f>
        <v>35</v>
      </c>
      <c r="K37" s="208">
        <f>+'T. Generadora'!M35</f>
        <v>1</v>
      </c>
      <c r="L37" s="208">
        <f>+'T. Generadora'!N35</f>
        <v>1</v>
      </c>
      <c r="M37" s="208">
        <f>+'T. Generadora'!T35</f>
        <v>1</v>
      </c>
      <c r="N37" s="168">
        <f>+'Lista de precios F1 Privee'!S38</f>
        <v>1740000</v>
      </c>
      <c r="O37" s="168">
        <f t="shared" si="0"/>
        <v>49714.285714285717</v>
      </c>
      <c r="P37" s="209"/>
      <c r="Q37" s="210">
        <v>0.03</v>
      </c>
      <c r="R37" s="168">
        <f t="shared" si="1"/>
        <v>1800000</v>
      </c>
      <c r="S37" s="168">
        <f t="shared" si="2"/>
        <v>51428.571428571428</v>
      </c>
      <c r="T37" s="209"/>
      <c r="U37" s="210">
        <v>0.03</v>
      </c>
      <c r="V37" s="168">
        <f t="shared" si="28"/>
        <v>1860000</v>
      </c>
      <c r="W37" s="168">
        <f t="shared" si="3"/>
        <v>53142.857142857145</v>
      </c>
      <c r="X37" s="209"/>
      <c r="Y37" s="210">
        <f t="shared" si="16"/>
        <v>0.04</v>
      </c>
      <c r="Z37" s="168">
        <f t="shared" si="4"/>
        <v>1940000</v>
      </c>
      <c r="AA37" s="168">
        <f t="shared" si="5"/>
        <v>55428.571428571428</v>
      </c>
      <c r="AB37" s="209"/>
      <c r="AC37" s="210">
        <f t="shared" si="17"/>
        <v>0.04</v>
      </c>
      <c r="AD37" s="168">
        <f t="shared" si="6"/>
        <v>2020000</v>
      </c>
      <c r="AE37" s="168">
        <f t="shared" si="7"/>
        <v>57714.285714285717</v>
      </c>
      <c r="AF37" s="209"/>
      <c r="AG37" s="210">
        <f t="shared" si="18"/>
        <v>0.04</v>
      </c>
      <c r="AH37" s="168">
        <f t="shared" si="8"/>
        <v>2110000</v>
      </c>
      <c r="AI37" s="168">
        <f t="shared" si="9"/>
        <v>60285.714285714283</v>
      </c>
      <c r="AJ37" s="209"/>
      <c r="AK37" s="210">
        <f t="shared" si="19"/>
        <v>0.04</v>
      </c>
      <c r="AL37" s="168">
        <f t="shared" si="10"/>
        <v>2200000</v>
      </c>
      <c r="AM37" s="168">
        <f t="shared" si="11"/>
        <v>62857.142857142855</v>
      </c>
      <c r="AN37" s="209"/>
      <c r="AO37" s="210">
        <f t="shared" si="20"/>
        <v>0.04</v>
      </c>
      <c r="AP37" s="168">
        <f t="shared" si="12"/>
        <v>2290000</v>
      </c>
      <c r="AQ37" s="168">
        <f t="shared" si="13"/>
        <v>65428.571428571428</v>
      </c>
      <c r="AR37" s="209"/>
      <c r="AS37" s="210">
        <f t="shared" si="21"/>
        <v>0.04</v>
      </c>
      <c r="AT37" s="168">
        <f t="shared" si="14"/>
        <v>2390000</v>
      </c>
      <c r="AU37" s="168">
        <f t="shared" si="15"/>
        <v>68285.71428571429</v>
      </c>
    </row>
    <row r="38" spans="1:47" ht="14.25" customHeight="1" x14ac:dyDescent="0.35">
      <c r="A38" s="152">
        <f>+'Lista de precios F1 Privee'!A39</f>
        <v>34</v>
      </c>
      <c r="B38" s="152">
        <f>+'Lista de precios F1 Privee'!B39</f>
        <v>602</v>
      </c>
      <c r="C38" s="207" t="str">
        <f>+'T. Generadora'!G40</f>
        <v>6 M</v>
      </c>
      <c r="D38" s="207">
        <f>+'T. Generadora'!R36</f>
        <v>1</v>
      </c>
      <c r="E38" s="207">
        <f>+'T. Generadora'!T36</f>
        <v>1</v>
      </c>
      <c r="F38" s="152">
        <f>+'Lista de precios F1 Privee'!C39</f>
        <v>1</v>
      </c>
      <c r="G38" s="152" t="str">
        <f>+'Lista de precios F1 Privee'!D39</f>
        <v>Madison</v>
      </c>
      <c r="H38" s="207">
        <f>+'Lista de precios F1 Privee'!G39</f>
        <v>59</v>
      </c>
      <c r="I38" s="207">
        <f>+'Lista de precios F1 Privee'!H39</f>
        <v>8</v>
      </c>
      <c r="J38" s="208">
        <f>+'Lista de precios F1 Privee'!K39</f>
        <v>67</v>
      </c>
      <c r="K38" s="208">
        <f>+'T. Generadora'!M36</f>
        <v>2</v>
      </c>
      <c r="L38" s="208">
        <f>+'T. Generadora'!N36</f>
        <v>2</v>
      </c>
      <c r="M38" s="208">
        <f>+'T. Generadora'!T36</f>
        <v>1</v>
      </c>
      <c r="N38" s="168">
        <f>+'Lista de precios F1 Privee'!S39</f>
        <v>2950000</v>
      </c>
      <c r="O38" s="168">
        <f t="shared" si="0"/>
        <v>44029.850746268654</v>
      </c>
      <c r="P38" s="209"/>
      <c r="Q38" s="210">
        <v>0.03</v>
      </c>
      <c r="R38" s="168">
        <f t="shared" si="1"/>
        <v>3040000</v>
      </c>
      <c r="S38" s="168">
        <f t="shared" si="2"/>
        <v>45373.13432835821</v>
      </c>
      <c r="T38" s="209"/>
      <c r="U38" s="210">
        <v>0.03</v>
      </c>
      <c r="V38" s="168">
        <v>2997000</v>
      </c>
      <c r="W38" s="168">
        <f t="shared" si="3"/>
        <v>44731.343283582093</v>
      </c>
      <c r="X38" s="209"/>
      <c r="Y38" s="210">
        <f t="shared" si="16"/>
        <v>0.04</v>
      </c>
      <c r="Z38" s="168">
        <f t="shared" si="4"/>
        <v>3120000</v>
      </c>
      <c r="AA38" s="168">
        <f t="shared" si="5"/>
        <v>46567.164179104475</v>
      </c>
      <c r="AB38" s="209"/>
      <c r="AC38" s="210">
        <f t="shared" si="17"/>
        <v>0.04</v>
      </c>
      <c r="AD38" s="168">
        <f t="shared" si="6"/>
        <v>3250000</v>
      </c>
      <c r="AE38" s="168">
        <f t="shared" si="7"/>
        <v>48507.462686567167</v>
      </c>
      <c r="AF38" s="209"/>
      <c r="AG38" s="210">
        <f t="shared" si="18"/>
        <v>0.04</v>
      </c>
      <c r="AH38" s="168">
        <f t="shared" si="8"/>
        <v>3380000</v>
      </c>
      <c r="AI38" s="168">
        <f t="shared" si="9"/>
        <v>50447.761194029852</v>
      </c>
      <c r="AJ38" s="209"/>
      <c r="AK38" s="210">
        <f t="shared" si="19"/>
        <v>0.04</v>
      </c>
      <c r="AL38" s="168">
        <f t="shared" si="10"/>
        <v>3520000</v>
      </c>
      <c r="AM38" s="168">
        <f t="shared" si="11"/>
        <v>52537.313432835821</v>
      </c>
      <c r="AN38" s="209"/>
      <c r="AO38" s="210">
        <f t="shared" si="20"/>
        <v>0.04</v>
      </c>
      <c r="AP38" s="168">
        <f t="shared" si="12"/>
        <v>3670000</v>
      </c>
      <c r="AQ38" s="168">
        <f t="shared" si="13"/>
        <v>54776.119402985074</v>
      </c>
      <c r="AR38" s="209"/>
      <c r="AS38" s="210">
        <f t="shared" si="21"/>
        <v>0.04</v>
      </c>
      <c r="AT38" s="168">
        <f t="shared" si="14"/>
        <v>3820000</v>
      </c>
      <c r="AU38" s="168">
        <f t="shared" si="15"/>
        <v>57014.925373134327</v>
      </c>
    </row>
    <row r="39" spans="1:47" ht="14.25" customHeight="1" x14ac:dyDescent="0.35">
      <c r="A39" s="152">
        <f>+'Lista de precios F1 Privee'!A40</f>
        <v>35</v>
      </c>
      <c r="B39" s="152">
        <f>+'Lista de precios F1 Privee'!B40</f>
        <v>603</v>
      </c>
      <c r="C39" s="207" t="str">
        <f>+'T. Generadora'!G41</f>
        <v>7 M</v>
      </c>
      <c r="D39" s="207">
        <f>+'T. Generadora'!R37</f>
        <v>1</v>
      </c>
      <c r="E39" s="207">
        <f>+'T. Generadora'!T37</f>
        <v>1</v>
      </c>
      <c r="F39" s="152">
        <f>+'Lista de precios F1 Privee'!C40</f>
        <v>1</v>
      </c>
      <c r="G39" s="152" t="str">
        <f>+'Lista de precios F1 Privee'!D40</f>
        <v>Madison</v>
      </c>
      <c r="H39" s="207">
        <f>+'Lista de precios F1 Privee'!G40</f>
        <v>57</v>
      </c>
      <c r="I39" s="207">
        <f>+'Lista de precios F1 Privee'!H40</f>
        <v>7</v>
      </c>
      <c r="J39" s="208">
        <f>+'Lista de precios F1 Privee'!K40</f>
        <v>64</v>
      </c>
      <c r="K39" s="208">
        <f>+'T. Generadora'!M37</f>
        <v>2</v>
      </c>
      <c r="L39" s="208">
        <f>+'T. Generadora'!N37</f>
        <v>2</v>
      </c>
      <c r="M39" s="208">
        <f>+'T. Generadora'!T37</f>
        <v>1</v>
      </c>
      <c r="N39" s="168">
        <f>+'Lista de precios F1 Privee'!S40</f>
        <v>2860000</v>
      </c>
      <c r="O39" s="168">
        <f t="shared" si="0"/>
        <v>44687.5</v>
      </c>
      <c r="P39" s="209"/>
      <c r="Q39" s="210">
        <v>0.03</v>
      </c>
      <c r="R39" s="168">
        <f t="shared" si="1"/>
        <v>2950000</v>
      </c>
      <c r="S39" s="168">
        <f t="shared" si="2"/>
        <v>46093.75</v>
      </c>
      <c r="T39" s="209"/>
      <c r="U39" s="210">
        <v>0.03</v>
      </c>
      <c r="V39" s="168">
        <v>2995000</v>
      </c>
      <c r="W39" s="168">
        <f t="shared" si="3"/>
        <v>46796.875</v>
      </c>
      <c r="X39" s="209"/>
      <c r="Y39" s="210">
        <f t="shared" si="16"/>
        <v>0.04</v>
      </c>
      <c r="Z39" s="168">
        <f t="shared" si="4"/>
        <v>3120000</v>
      </c>
      <c r="AA39" s="168">
        <f t="shared" si="5"/>
        <v>48750</v>
      </c>
      <c r="AB39" s="209"/>
      <c r="AC39" s="210">
        <f t="shared" si="17"/>
        <v>0.04</v>
      </c>
      <c r="AD39" s="168">
        <f t="shared" si="6"/>
        <v>3250000</v>
      </c>
      <c r="AE39" s="168">
        <f t="shared" si="7"/>
        <v>50781.25</v>
      </c>
      <c r="AF39" s="209"/>
      <c r="AG39" s="210">
        <f t="shared" si="18"/>
        <v>0.04</v>
      </c>
      <c r="AH39" s="168">
        <f t="shared" si="8"/>
        <v>3380000</v>
      </c>
      <c r="AI39" s="168">
        <f t="shared" si="9"/>
        <v>52812.5</v>
      </c>
      <c r="AJ39" s="209"/>
      <c r="AK39" s="210">
        <f t="shared" si="19"/>
        <v>0.04</v>
      </c>
      <c r="AL39" s="168">
        <f t="shared" si="10"/>
        <v>3520000</v>
      </c>
      <c r="AM39" s="168">
        <f t="shared" si="11"/>
        <v>55000</v>
      </c>
      <c r="AN39" s="209"/>
      <c r="AO39" s="210">
        <f t="shared" si="20"/>
        <v>0.04</v>
      </c>
      <c r="AP39" s="168">
        <f t="shared" si="12"/>
        <v>3670000</v>
      </c>
      <c r="AQ39" s="168">
        <f t="shared" si="13"/>
        <v>57343.75</v>
      </c>
      <c r="AR39" s="209"/>
      <c r="AS39" s="210">
        <f t="shared" si="21"/>
        <v>0.04</v>
      </c>
      <c r="AT39" s="168">
        <f t="shared" si="14"/>
        <v>3820000</v>
      </c>
      <c r="AU39" s="168">
        <f t="shared" si="15"/>
        <v>59687.5</v>
      </c>
    </row>
    <row r="40" spans="1:47" ht="14.25" customHeight="1" x14ac:dyDescent="0.35">
      <c r="A40" s="152">
        <f>+'Lista de precios F1 Privee'!A41</f>
        <v>36</v>
      </c>
      <c r="B40" s="152">
        <f>+'Lista de precios F1 Privee'!B41</f>
        <v>604</v>
      </c>
      <c r="C40" s="207" t="str">
        <f>+'T. Generadora'!G43</f>
        <v>1 M</v>
      </c>
      <c r="D40" s="207">
        <f>+'T. Generadora'!R38</f>
        <v>2</v>
      </c>
      <c r="E40" s="207">
        <f>+'T. Generadora'!T38</f>
        <v>2</v>
      </c>
      <c r="F40" s="152">
        <f>+'Lista de precios F1 Privee'!C41</f>
        <v>1</v>
      </c>
      <c r="G40" s="152" t="str">
        <f>+'Lista de precios F1 Privee'!D41</f>
        <v>Madison</v>
      </c>
      <c r="H40" s="207">
        <f>+'Lista de precios F1 Privee'!G41</f>
        <v>59</v>
      </c>
      <c r="I40" s="207">
        <f>+'Lista de precios F1 Privee'!H41</f>
        <v>13</v>
      </c>
      <c r="J40" s="208">
        <f>+'Lista de precios F1 Privee'!K41</f>
        <v>72</v>
      </c>
      <c r="K40" s="208">
        <f>+'T. Generadora'!M38</f>
        <v>2</v>
      </c>
      <c r="L40" s="208">
        <f>+'T. Generadora'!N38</f>
        <v>2</v>
      </c>
      <c r="M40" s="208">
        <f>+'T. Generadora'!T38</f>
        <v>2</v>
      </c>
      <c r="N40" s="168">
        <f>+'Lista de precios F1 Privee'!S41</f>
        <v>3090000</v>
      </c>
      <c r="O40" s="168">
        <f t="shared" si="0"/>
        <v>42916.666666666664</v>
      </c>
      <c r="P40" s="209"/>
      <c r="Q40" s="210">
        <v>0.03</v>
      </c>
      <c r="R40" s="168">
        <f t="shared" si="1"/>
        <v>3190000</v>
      </c>
      <c r="S40" s="168">
        <f t="shared" si="2"/>
        <v>44305.555555555555</v>
      </c>
      <c r="T40" s="209"/>
      <c r="U40" s="210">
        <v>0.03</v>
      </c>
      <c r="V40" s="168">
        <f t="shared" ref="V40:V46" si="29">ROUNDUP(R40+R40*U40,-4)</f>
        <v>3290000</v>
      </c>
      <c r="W40" s="168">
        <f t="shared" si="3"/>
        <v>45694.444444444445</v>
      </c>
      <c r="X40" s="209"/>
      <c r="Y40" s="210">
        <f t="shared" si="16"/>
        <v>0.04</v>
      </c>
      <c r="Z40" s="168">
        <f t="shared" si="4"/>
        <v>3430000</v>
      </c>
      <c r="AA40" s="168">
        <f t="shared" si="5"/>
        <v>47638.888888888891</v>
      </c>
      <c r="AB40" s="209"/>
      <c r="AC40" s="210">
        <f t="shared" si="17"/>
        <v>0.04</v>
      </c>
      <c r="AD40" s="168">
        <f t="shared" si="6"/>
        <v>3570000</v>
      </c>
      <c r="AE40" s="168">
        <f t="shared" si="7"/>
        <v>49583.333333333336</v>
      </c>
      <c r="AF40" s="209"/>
      <c r="AG40" s="210">
        <f t="shared" si="18"/>
        <v>0.04</v>
      </c>
      <c r="AH40" s="168">
        <f t="shared" si="8"/>
        <v>3720000</v>
      </c>
      <c r="AI40" s="168">
        <f t="shared" si="9"/>
        <v>51666.666666666664</v>
      </c>
      <c r="AJ40" s="209"/>
      <c r="AK40" s="210">
        <f t="shared" si="19"/>
        <v>0.04</v>
      </c>
      <c r="AL40" s="168">
        <f t="shared" si="10"/>
        <v>3870000</v>
      </c>
      <c r="AM40" s="168">
        <f t="shared" si="11"/>
        <v>53750</v>
      </c>
      <c r="AN40" s="209"/>
      <c r="AO40" s="210">
        <f t="shared" si="20"/>
        <v>0.04</v>
      </c>
      <c r="AP40" s="168">
        <f t="shared" si="12"/>
        <v>4030000</v>
      </c>
      <c r="AQ40" s="168">
        <f t="shared" si="13"/>
        <v>55972.222222222219</v>
      </c>
      <c r="AR40" s="209"/>
      <c r="AS40" s="210">
        <f t="shared" si="21"/>
        <v>0.04</v>
      </c>
      <c r="AT40" s="168">
        <f t="shared" si="14"/>
        <v>4200000</v>
      </c>
      <c r="AU40" s="168">
        <f t="shared" si="15"/>
        <v>58333.333333333336</v>
      </c>
    </row>
    <row r="41" spans="1:47" ht="14.25" customHeight="1" x14ac:dyDescent="0.35">
      <c r="A41" s="152">
        <f>+'Lista de precios F1 Privee'!A42</f>
        <v>37</v>
      </c>
      <c r="B41" s="152">
        <f>+'Lista de precios F1 Privee'!B42</f>
        <v>605</v>
      </c>
      <c r="C41" s="207" t="str">
        <f>+'T. Generadora'!G44</f>
        <v>2 M</v>
      </c>
      <c r="D41" s="207">
        <f>+'T. Generadora'!R39</f>
        <v>1</v>
      </c>
      <c r="E41" s="207">
        <f>+'T. Generadora'!T39</f>
        <v>1</v>
      </c>
      <c r="F41" s="152">
        <f>+'Lista de precios F1 Privee'!C42</f>
        <v>1</v>
      </c>
      <c r="G41" s="152" t="str">
        <f>+'Lista de precios F1 Privee'!D42</f>
        <v>Madison</v>
      </c>
      <c r="H41" s="207">
        <f>+'Lista de precios F1 Privee'!G42</f>
        <v>56</v>
      </c>
      <c r="I41" s="207">
        <f>+'Lista de precios F1 Privee'!H42</f>
        <v>12</v>
      </c>
      <c r="J41" s="208">
        <f>+'Lista de precios F1 Privee'!K42</f>
        <v>68</v>
      </c>
      <c r="K41" s="208">
        <f>+'T. Generadora'!M39</f>
        <v>2</v>
      </c>
      <c r="L41" s="208">
        <f>+'T. Generadora'!N39</f>
        <v>2</v>
      </c>
      <c r="M41" s="208">
        <f>+'T. Generadora'!T39</f>
        <v>1</v>
      </c>
      <c r="N41" s="168">
        <f>+'Lista de precios F1 Privee'!S42</f>
        <v>2980000</v>
      </c>
      <c r="O41" s="168">
        <f t="shared" si="0"/>
        <v>43823.529411764706</v>
      </c>
      <c r="P41" s="209"/>
      <c r="Q41" s="210">
        <v>0.03</v>
      </c>
      <c r="R41" s="168">
        <f t="shared" si="1"/>
        <v>3070000</v>
      </c>
      <c r="S41" s="168">
        <f t="shared" si="2"/>
        <v>45147.058823529413</v>
      </c>
      <c r="T41" s="209"/>
      <c r="U41" s="210">
        <v>0.03</v>
      </c>
      <c r="V41" s="168">
        <f t="shared" si="29"/>
        <v>3170000</v>
      </c>
      <c r="W41" s="168">
        <f t="shared" si="3"/>
        <v>46617.647058823532</v>
      </c>
      <c r="X41" s="209"/>
      <c r="Y41" s="210">
        <f t="shared" si="16"/>
        <v>0.04</v>
      </c>
      <c r="Z41" s="168">
        <f t="shared" si="4"/>
        <v>3300000</v>
      </c>
      <c r="AA41" s="168">
        <f t="shared" si="5"/>
        <v>48529.411764705881</v>
      </c>
      <c r="AB41" s="209"/>
      <c r="AC41" s="210">
        <f t="shared" si="17"/>
        <v>0.04</v>
      </c>
      <c r="AD41" s="168">
        <f t="shared" si="6"/>
        <v>3440000</v>
      </c>
      <c r="AE41" s="168">
        <f t="shared" si="7"/>
        <v>50588.23529411765</v>
      </c>
      <c r="AF41" s="209"/>
      <c r="AG41" s="210">
        <f t="shared" si="18"/>
        <v>0.04</v>
      </c>
      <c r="AH41" s="168">
        <f t="shared" si="8"/>
        <v>3580000</v>
      </c>
      <c r="AI41" s="168">
        <f t="shared" si="9"/>
        <v>52647.058823529413</v>
      </c>
      <c r="AJ41" s="209"/>
      <c r="AK41" s="210">
        <f t="shared" si="19"/>
        <v>0.04</v>
      </c>
      <c r="AL41" s="168">
        <f t="shared" si="10"/>
        <v>3730000</v>
      </c>
      <c r="AM41" s="168">
        <f t="shared" si="11"/>
        <v>54852.941176470587</v>
      </c>
      <c r="AN41" s="209"/>
      <c r="AO41" s="210">
        <f t="shared" si="20"/>
        <v>0.04</v>
      </c>
      <c r="AP41" s="168">
        <f t="shared" si="12"/>
        <v>3880000</v>
      </c>
      <c r="AQ41" s="168">
        <f t="shared" si="13"/>
        <v>57058.823529411762</v>
      </c>
      <c r="AR41" s="209"/>
      <c r="AS41" s="210">
        <f t="shared" si="21"/>
        <v>0.04</v>
      </c>
      <c r="AT41" s="168">
        <f t="shared" si="14"/>
        <v>4040000</v>
      </c>
      <c r="AU41" s="168">
        <f t="shared" si="15"/>
        <v>59411.76470588235</v>
      </c>
    </row>
    <row r="42" spans="1:47" ht="14.25" customHeight="1" x14ac:dyDescent="0.35">
      <c r="A42" s="152">
        <f>+'Lista de precios F1 Privee'!A43</f>
        <v>38</v>
      </c>
      <c r="B42" s="152">
        <f>+'Lista de precios F1 Privee'!B43</f>
        <v>606</v>
      </c>
      <c r="C42" s="207" t="str">
        <f>+'T. Generadora'!G45</f>
        <v>3 M</v>
      </c>
      <c r="D42" s="207">
        <f>+'T. Generadora'!R40</f>
        <v>1</v>
      </c>
      <c r="E42" s="207">
        <f>+'T. Generadora'!T40</f>
        <v>1</v>
      </c>
      <c r="F42" s="152">
        <f>+'Lista de precios F1 Privee'!C43</f>
        <v>1</v>
      </c>
      <c r="G42" s="152" t="str">
        <f>+'Lista de precios F1 Privee'!D43</f>
        <v>Madison</v>
      </c>
      <c r="H42" s="207">
        <f>+'Lista de precios F1 Privee'!G43</f>
        <v>52</v>
      </c>
      <c r="I42" s="207">
        <f>+'Lista de precios F1 Privee'!H43</f>
        <v>7</v>
      </c>
      <c r="J42" s="208">
        <f>+'Lista de precios F1 Privee'!K43</f>
        <v>59</v>
      </c>
      <c r="K42" s="208">
        <f>+'T. Generadora'!M40</f>
        <v>2</v>
      </c>
      <c r="L42" s="208">
        <f>+'T. Generadora'!N40</f>
        <v>2</v>
      </c>
      <c r="M42" s="208">
        <f>+'T. Generadora'!T40</f>
        <v>1</v>
      </c>
      <c r="N42" s="168">
        <f>+'Lista de precios F1 Privee'!S43</f>
        <v>2710000</v>
      </c>
      <c r="O42" s="168">
        <f t="shared" si="0"/>
        <v>45932.203389830509</v>
      </c>
      <c r="P42" s="209"/>
      <c r="Q42" s="210">
        <v>0.03</v>
      </c>
      <c r="R42" s="168">
        <f t="shared" si="1"/>
        <v>2800000</v>
      </c>
      <c r="S42" s="168">
        <f t="shared" si="2"/>
        <v>47457.627118644064</v>
      </c>
      <c r="T42" s="209"/>
      <c r="U42" s="210">
        <v>0.03</v>
      </c>
      <c r="V42" s="168">
        <f t="shared" si="29"/>
        <v>2890000</v>
      </c>
      <c r="W42" s="168">
        <f t="shared" si="3"/>
        <v>48983.050847457627</v>
      </c>
      <c r="X42" s="209"/>
      <c r="Y42" s="210">
        <f t="shared" si="16"/>
        <v>0.04</v>
      </c>
      <c r="Z42" s="168">
        <f t="shared" si="4"/>
        <v>3010000</v>
      </c>
      <c r="AA42" s="168">
        <f t="shared" si="5"/>
        <v>51016.949152542373</v>
      </c>
      <c r="AB42" s="209"/>
      <c r="AC42" s="210">
        <f t="shared" si="17"/>
        <v>0.04</v>
      </c>
      <c r="AD42" s="168">
        <f t="shared" si="6"/>
        <v>3140000</v>
      </c>
      <c r="AE42" s="168">
        <f t="shared" si="7"/>
        <v>53220.338983050846</v>
      </c>
      <c r="AF42" s="209"/>
      <c r="AG42" s="210">
        <f t="shared" si="18"/>
        <v>0.04</v>
      </c>
      <c r="AH42" s="168">
        <f t="shared" si="8"/>
        <v>3270000</v>
      </c>
      <c r="AI42" s="168">
        <f t="shared" si="9"/>
        <v>55423.728813559319</v>
      </c>
      <c r="AJ42" s="209"/>
      <c r="AK42" s="210">
        <f t="shared" si="19"/>
        <v>0.04</v>
      </c>
      <c r="AL42" s="168">
        <f t="shared" si="10"/>
        <v>3410000</v>
      </c>
      <c r="AM42" s="168">
        <f t="shared" si="11"/>
        <v>57796.610169491527</v>
      </c>
      <c r="AN42" s="209"/>
      <c r="AO42" s="210">
        <f t="shared" si="20"/>
        <v>0.04</v>
      </c>
      <c r="AP42" s="168">
        <f t="shared" si="12"/>
        <v>3550000</v>
      </c>
      <c r="AQ42" s="168">
        <f t="shared" si="13"/>
        <v>60169.491525423728</v>
      </c>
      <c r="AR42" s="209"/>
      <c r="AS42" s="210">
        <f t="shared" si="21"/>
        <v>0.04</v>
      </c>
      <c r="AT42" s="168">
        <f t="shared" si="14"/>
        <v>3700000</v>
      </c>
      <c r="AU42" s="168">
        <f t="shared" si="15"/>
        <v>62711.864406779663</v>
      </c>
    </row>
    <row r="43" spans="1:47" ht="14.25" customHeight="1" x14ac:dyDescent="0.35">
      <c r="A43" s="152">
        <f>+'Lista de precios F1 Privee'!A44</f>
        <v>39</v>
      </c>
      <c r="B43" s="152">
        <f>+'Lista de precios F1 Privee'!B44</f>
        <v>607</v>
      </c>
      <c r="C43" s="207" t="str">
        <f>+'T. Generadora'!G46</f>
        <v>4 M</v>
      </c>
      <c r="D43" s="207">
        <f>+'T. Generadora'!R41</f>
        <v>2</v>
      </c>
      <c r="E43" s="207">
        <f>+'T. Generadora'!T41</f>
        <v>2</v>
      </c>
      <c r="F43" s="152">
        <f>+'Lista de precios F1 Privee'!C44</f>
        <v>1</v>
      </c>
      <c r="G43" s="152" t="str">
        <f>+'Lista de precios F1 Privee'!D44</f>
        <v>Madison</v>
      </c>
      <c r="H43" s="207">
        <f>+'Lista de precios F1 Privee'!G44</f>
        <v>64</v>
      </c>
      <c r="I43" s="207">
        <f>+'Lista de precios F1 Privee'!H44</f>
        <v>7</v>
      </c>
      <c r="J43" s="208">
        <f>+'Lista de precios F1 Privee'!K44</f>
        <v>71</v>
      </c>
      <c r="K43" s="208">
        <f>+'T. Generadora'!M41</f>
        <v>2</v>
      </c>
      <c r="L43" s="208">
        <f>+'T. Generadora'!N41</f>
        <v>2</v>
      </c>
      <c r="M43" s="208">
        <f>+'T. Generadora'!T41</f>
        <v>2</v>
      </c>
      <c r="N43" s="168">
        <f>+'Lista de precios F1 Privee'!S44</f>
        <v>3070000</v>
      </c>
      <c r="O43" s="168">
        <f t="shared" si="0"/>
        <v>43239.436619718312</v>
      </c>
      <c r="P43" s="209"/>
      <c r="Q43" s="210">
        <v>0.03</v>
      </c>
      <c r="R43" s="168">
        <f t="shared" si="1"/>
        <v>3170000</v>
      </c>
      <c r="S43" s="168">
        <f t="shared" si="2"/>
        <v>44647.887323943665</v>
      </c>
      <c r="T43" s="209"/>
      <c r="U43" s="210">
        <v>0.03</v>
      </c>
      <c r="V43" s="168">
        <f t="shared" si="29"/>
        <v>3270000</v>
      </c>
      <c r="W43" s="168">
        <f t="shared" si="3"/>
        <v>46056.338028169012</v>
      </c>
      <c r="X43" s="209"/>
      <c r="Y43" s="210">
        <f t="shared" si="16"/>
        <v>0.04</v>
      </c>
      <c r="Z43" s="168">
        <f t="shared" si="4"/>
        <v>3410000</v>
      </c>
      <c r="AA43" s="168">
        <f t="shared" si="5"/>
        <v>48028.169014084509</v>
      </c>
      <c r="AB43" s="209"/>
      <c r="AC43" s="210">
        <f t="shared" si="17"/>
        <v>0.04</v>
      </c>
      <c r="AD43" s="168">
        <f t="shared" si="6"/>
        <v>3550000</v>
      </c>
      <c r="AE43" s="168">
        <f t="shared" si="7"/>
        <v>50000</v>
      </c>
      <c r="AF43" s="209"/>
      <c r="AG43" s="210">
        <f t="shared" si="18"/>
        <v>0.04</v>
      </c>
      <c r="AH43" s="168">
        <f t="shared" si="8"/>
        <v>3700000</v>
      </c>
      <c r="AI43" s="168">
        <f t="shared" si="9"/>
        <v>52112.67605633803</v>
      </c>
      <c r="AJ43" s="209"/>
      <c r="AK43" s="210">
        <f t="shared" si="19"/>
        <v>0.04</v>
      </c>
      <c r="AL43" s="168">
        <f t="shared" si="10"/>
        <v>3850000</v>
      </c>
      <c r="AM43" s="168">
        <f t="shared" si="11"/>
        <v>54225.352112676053</v>
      </c>
      <c r="AN43" s="209"/>
      <c r="AO43" s="210">
        <f t="shared" si="20"/>
        <v>0.04</v>
      </c>
      <c r="AP43" s="168">
        <f t="shared" si="12"/>
        <v>4010000</v>
      </c>
      <c r="AQ43" s="168">
        <f t="shared" si="13"/>
        <v>56478.873239436616</v>
      </c>
      <c r="AR43" s="209"/>
      <c r="AS43" s="210">
        <f t="shared" si="21"/>
        <v>0.04</v>
      </c>
      <c r="AT43" s="168">
        <f t="shared" si="14"/>
        <v>4180000</v>
      </c>
      <c r="AU43" s="168">
        <f t="shared" si="15"/>
        <v>58873.239436619719</v>
      </c>
    </row>
    <row r="44" spans="1:47" ht="14.25" customHeight="1" x14ac:dyDescent="0.35">
      <c r="A44" s="152">
        <f>+'Lista de precios F1 Privee'!A45</f>
        <v>40</v>
      </c>
      <c r="B44" s="152">
        <f>+'Lista de precios F1 Privee'!B45</f>
        <v>608</v>
      </c>
      <c r="C44" s="207" t="str">
        <f>+'T. Generadora'!G47</f>
        <v>5 M</v>
      </c>
      <c r="D44" s="207">
        <f>+'T. Generadora'!R42</f>
        <v>1</v>
      </c>
      <c r="E44" s="207">
        <f>+'T. Generadora'!T42</f>
        <v>1</v>
      </c>
      <c r="F44" s="152">
        <f>+'Lista de precios F1 Privee'!C45</f>
        <v>1</v>
      </c>
      <c r="G44" s="152" t="str">
        <f>+'Lista de precios F1 Privee'!D45</f>
        <v>Madison</v>
      </c>
      <c r="H44" s="207">
        <f>+'Lista de precios F1 Privee'!G45</f>
        <v>34</v>
      </c>
      <c r="I44" s="207">
        <f>+'Lista de precios F1 Privee'!H45</f>
        <v>3</v>
      </c>
      <c r="J44" s="208">
        <f>+'Lista de precios F1 Privee'!K45</f>
        <v>37</v>
      </c>
      <c r="K44" s="208">
        <f>+'T. Generadora'!M42</f>
        <v>1</v>
      </c>
      <c r="L44" s="208">
        <f>+'T. Generadora'!N42</f>
        <v>1</v>
      </c>
      <c r="M44" s="208">
        <f>+'T. Generadora'!T42</f>
        <v>1</v>
      </c>
      <c r="N44" s="168">
        <f>+'Lista de precios F1 Privee'!S45</f>
        <v>1850000</v>
      </c>
      <c r="O44" s="168">
        <f t="shared" si="0"/>
        <v>50000</v>
      </c>
      <c r="P44" s="209"/>
      <c r="Q44" s="210">
        <v>0.03</v>
      </c>
      <c r="R44" s="168">
        <f t="shared" si="1"/>
        <v>1910000</v>
      </c>
      <c r="S44" s="168">
        <f t="shared" si="2"/>
        <v>51621.62162162162</v>
      </c>
      <c r="T44" s="209"/>
      <c r="U44" s="210">
        <v>0.03</v>
      </c>
      <c r="V44" s="168">
        <f t="shared" si="29"/>
        <v>1970000</v>
      </c>
      <c r="W44" s="168">
        <f t="shared" si="3"/>
        <v>53243.24324324324</v>
      </c>
      <c r="X44" s="209"/>
      <c r="Y44" s="210">
        <f t="shared" si="16"/>
        <v>0.04</v>
      </c>
      <c r="Z44" s="168">
        <f t="shared" si="4"/>
        <v>2050000</v>
      </c>
      <c r="AA44" s="168">
        <f t="shared" si="5"/>
        <v>55405.405405405407</v>
      </c>
      <c r="AB44" s="209"/>
      <c r="AC44" s="210">
        <f t="shared" si="17"/>
        <v>0.04</v>
      </c>
      <c r="AD44" s="168">
        <f t="shared" si="6"/>
        <v>2140000</v>
      </c>
      <c r="AE44" s="168">
        <f t="shared" si="7"/>
        <v>57837.83783783784</v>
      </c>
      <c r="AF44" s="209"/>
      <c r="AG44" s="210">
        <f t="shared" si="18"/>
        <v>0.04</v>
      </c>
      <c r="AH44" s="168">
        <f t="shared" si="8"/>
        <v>2230000</v>
      </c>
      <c r="AI44" s="168">
        <f t="shared" si="9"/>
        <v>60270.270270270274</v>
      </c>
      <c r="AJ44" s="209"/>
      <c r="AK44" s="210">
        <f t="shared" si="19"/>
        <v>0.04</v>
      </c>
      <c r="AL44" s="168">
        <f t="shared" si="10"/>
        <v>2320000</v>
      </c>
      <c r="AM44" s="168">
        <f t="shared" si="11"/>
        <v>62702.7027027027</v>
      </c>
      <c r="AN44" s="209"/>
      <c r="AO44" s="210">
        <f t="shared" si="20"/>
        <v>0.04</v>
      </c>
      <c r="AP44" s="168">
        <f t="shared" si="12"/>
        <v>2420000</v>
      </c>
      <c r="AQ44" s="168">
        <f t="shared" si="13"/>
        <v>65405.405405405407</v>
      </c>
      <c r="AR44" s="209"/>
      <c r="AS44" s="210">
        <f t="shared" si="21"/>
        <v>0.04</v>
      </c>
      <c r="AT44" s="168">
        <f t="shared" si="14"/>
        <v>2520000</v>
      </c>
      <c r="AU44" s="168">
        <f t="shared" si="15"/>
        <v>68108.108108108107</v>
      </c>
    </row>
    <row r="45" spans="1:47" ht="14.25" customHeight="1" x14ac:dyDescent="0.35">
      <c r="A45" s="152">
        <f>+'Lista de precios F1 Privee'!A46</f>
        <v>41</v>
      </c>
      <c r="B45" s="152">
        <f>+'Lista de precios F1 Privee'!B46</f>
        <v>701</v>
      </c>
      <c r="C45" s="207" t="str">
        <f>+'T. Generadora'!G48</f>
        <v>6 M</v>
      </c>
      <c r="D45" s="207">
        <f>+'T. Generadora'!R43</f>
        <v>1</v>
      </c>
      <c r="E45" s="207">
        <f>+'T. Generadora'!T43</f>
        <v>1</v>
      </c>
      <c r="F45" s="152">
        <f>+'Lista de precios F1 Privee'!C46</f>
        <v>1</v>
      </c>
      <c r="G45" s="152" t="str">
        <f>+'Lista de precios F1 Privee'!D46</f>
        <v>Madison</v>
      </c>
      <c r="H45" s="207">
        <f>+'Lista de precios F1 Privee'!G46</f>
        <v>30</v>
      </c>
      <c r="I45" s="207">
        <f>+'Lista de precios F1 Privee'!H46</f>
        <v>5</v>
      </c>
      <c r="J45" s="208">
        <f>+'Lista de precios F1 Privee'!K46</f>
        <v>35</v>
      </c>
      <c r="K45" s="208">
        <f>+'T. Generadora'!M43</f>
        <v>1</v>
      </c>
      <c r="L45" s="208">
        <f>+'T. Generadora'!N43</f>
        <v>1</v>
      </c>
      <c r="M45" s="208">
        <f>+'T. Generadora'!T43</f>
        <v>1</v>
      </c>
      <c r="N45" s="168">
        <f>+'Lista de precios F1 Privee'!S46</f>
        <v>1750000</v>
      </c>
      <c r="O45" s="168">
        <f t="shared" si="0"/>
        <v>50000</v>
      </c>
      <c r="P45" s="209"/>
      <c r="Q45" s="210">
        <v>0.03</v>
      </c>
      <c r="R45" s="168">
        <f t="shared" si="1"/>
        <v>1810000</v>
      </c>
      <c r="S45" s="168">
        <f t="shared" si="2"/>
        <v>51714.285714285717</v>
      </c>
      <c r="T45" s="209"/>
      <c r="U45" s="210">
        <v>0.03</v>
      </c>
      <c r="V45" s="168">
        <f t="shared" si="29"/>
        <v>1870000</v>
      </c>
      <c r="W45" s="168">
        <f t="shared" si="3"/>
        <v>53428.571428571428</v>
      </c>
      <c r="X45" s="209"/>
      <c r="Y45" s="210">
        <f t="shared" si="16"/>
        <v>0.04</v>
      </c>
      <c r="Z45" s="168">
        <f t="shared" si="4"/>
        <v>1950000</v>
      </c>
      <c r="AA45" s="168">
        <f t="shared" si="5"/>
        <v>55714.285714285717</v>
      </c>
      <c r="AB45" s="209"/>
      <c r="AC45" s="210">
        <f t="shared" si="17"/>
        <v>0.04</v>
      </c>
      <c r="AD45" s="168">
        <f t="shared" si="6"/>
        <v>2030000</v>
      </c>
      <c r="AE45" s="168">
        <f t="shared" si="7"/>
        <v>58000</v>
      </c>
      <c r="AF45" s="209"/>
      <c r="AG45" s="210">
        <f t="shared" si="18"/>
        <v>0.04</v>
      </c>
      <c r="AH45" s="168">
        <f t="shared" si="8"/>
        <v>2120000</v>
      </c>
      <c r="AI45" s="168">
        <f t="shared" si="9"/>
        <v>60571.428571428572</v>
      </c>
      <c r="AJ45" s="209"/>
      <c r="AK45" s="210">
        <f t="shared" si="19"/>
        <v>0.04</v>
      </c>
      <c r="AL45" s="168">
        <f t="shared" si="10"/>
        <v>2210000</v>
      </c>
      <c r="AM45" s="168">
        <f t="shared" si="11"/>
        <v>63142.857142857145</v>
      </c>
      <c r="AN45" s="209"/>
      <c r="AO45" s="210">
        <f t="shared" si="20"/>
        <v>0.04</v>
      </c>
      <c r="AP45" s="168">
        <f t="shared" si="12"/>
        <v>2300000</v>
      </c>
      <c r="AQ45" s="168">
        <f t="shared" si="13"/>
        <v>65714.28571428571</v>
      </c>
      <c r="AR45" s="209"/>
      <c r="AS45" s="210">
        <f t="shared" si="21"/>
        <v>0.04</v>
      </c>
      <c r="AT45" s="168">
        <f t="shared" si="14"/>
        <v>2400000</v>
      </c>
      <c r="AU45" s="168">
        <f t="shared" si="15"/>
        <v>68571.428571428565</v>
      </c>
    </row>
    <row r="46" spans="1:47" ht="14.25" customHeight="1" x14ac:dyDescent="0.35">
      <c r="A46" s="152">
        <f>+'Lista de precios F1 Privee'!A47</f>
        <v>42</v>
      </c>
      <c r="B46" s="152">
        <f>+'Lista de precios F1 Privee'!B47</f>
        <v>702</v>
      </c>
      <c r="C46" s="207" t="str">
        <f>+'T. Generadora'!G49</f>
        <v>7 M</v>
      </c>
      <c r="D46" s="207">
        <f>+'T. Generadora'!R44</f>
        <v>1</v>
      </c>
      <c r="E46" s="207">
        <f>+'T. Generadora'!T44</f>
        <v>1</v>
      </c>
      <c r="F46" s="152">
        <f>+'Lista de precios F1 Privee'!C47</f>
        <v>1</v>
      </c>
      <c r="G46" s="152" t="str">
        <f>+'Lista de precios F1 Privee'!D47</f>
        <v>Madison</v>
      </c>
      <c r="H46" s="207">
        <f>+'Lista de precios F1 Privee'!G47</f>
        <v>59</v>
      </c>
      <c r="I46" s="207">
        <f>+'Lista de precios F1 Privee'!H47</f>
        <v>8</v>
      </c>
      <c r="J46" s="208">
        <f>+'Lista de precios F1 Privee'!K47</f>
        <v>67</v>
      </c>
      <c r="K46" s="208">
        <f>+'T. Generadora'!M44</f>
        <v>2</v>
      </c>
      <c r="L46" s="208">
        <f>+'T. Generadora'!N44</f>
        <v>2</v>
      </c>
      <c r="M46" s="208">
        <f>+'T. Generadora'!T44</f>
        <v>1</v>
      </c>
      <c r="N46" s="168">
        <f>+'Lista de precios F1 Privee'!S47</f>
        <v>2980000</v>
      </c>
      <c r="O46" s="168">
        <f t="shared" si="0"/>
        <v>44477.611940298506</v>
      </c>
      <c r="P46" s="209"/>
      <c r="Q46" s="210">
        <v>0.03</v>
      </c>
      <c r="R46" s="168">
        <f t="shared" si="1"/>
        <v>3070000</v>
      </c>
      <c r="S46" s="168">
        <f t="shared" si="2"/>
        <v>45820.895522388062</v>
      </c>
      <c r="T46" s="209"/>
      <c r="U46" s="210">
        <v>0.03</v>
      </c>
      <c r="V46" s="168">
        <f t="shared" si="29"/>
        <v>3170000</v>
      </c>
      <c r="W46" s="168">
        <f t="shared" si="3"/>
        <v>47313.432835820895</v>
      </c>
      <c r="X46" s="209"/>
      <c r="Y46" s="210">
        <f t="shared" si="16"/>
        <v>0.04</v>
      </c>
      <c r="Z46" s="168">
        <f t="shared" si="4"/>
        <v>3300000</v>
      </c>
      <c r="AA46" s="168">
        <f t="shared" si="5"/>
        <v>49253.73134328358</v>
      </c>
      <c r="AB46" s="209"/>
      <c r="AC46" s="210">
        <f t="shared" si="17"/>
        <v>0.04</v>
      </c>
      <c r="AD46" s="168">
        <f t="shared" si="6"/>
        <v>3440000</v>
      </c>
      <c r="AE46" s="168">
        <f t="shared" si="7"/>
        <v>51343.283582089549</v>
      </c>
      <c r="AF46" s="209"/>
      <c r="AG46" s="210">
        <f t="shared" si="18"/>
        <v>0.04</v>
      </c>
      <c r="AH46" s="168">
        <f t="shared" si="8"/>
        <v>3580000</v>
      </c>
      <c r="AI46" s="168">
        <f t="shared" si="9"/>
        <v>53432.835820895525</v>
      </c>
      <c r="AJ46" s="209"/>
      <c r="AK46" s="210">
        <f t="shared" si="19"/>
        <v>0.04</v>
      </c>
      <c r="AL46" s="168">
        <f t="shared" si="10"/>
        <v>3730000</v>
      </c>
      <c r="AM46" s="168">
        <f t="shared" si="11"/>
        <v>55671.641791044778</v>
      </c>
      <c r="AN46" s="209"/>
      <c r="AO46" s="210">
        <f t="shared" si="20"/>
        <v>0.04</v>
      </c>
      <c r="AP46" s="168">
        <f t="shared" si="12"/>
        <v>3880000</v>
      </c>
      <c r="AQ46" s="168">
        <f t="shared" si="13"/>
        <v>57910.447761194031</v>
      </c>
      <c r="AR46" s="209"/>
      <c r="AS46" s="210">
        <f t="shared" si="21"/>
        <v>0.04</v>
      </c>
      <c r="AT46" s="168">
        <f t="shared" si="14"/>
        <v>4040000</v>
      </c>
      <c r="AU46" s="168">
        <f t="shared" si="15"/>
        <v>60298.507462686568</v>
      </c>
    </row>
    <row r="47" spans="1:47" ht="14.25" customHeight="1" x14ac:dyDescent="0.35">
      <c r="A47" s="152">
        <f>+'Lista de precios F1 Privee'!A48</f>
        <v>43</v>
      </c>
      <c r="B47" s="152">
        <f>+'Lista de precios F1 Privee'!B48</f>
        <v>703</v>
      </c>
      <c r="C47" s="207" t="str">
        <f>+'T. Generadora'!G51</f>
        <v>1 M</v>
      </c>
      <c r="D47" s="207">
        <f>+'T. Generadora'!R45</f>
        <v>1</v>
      </c>
      <c r="E47" s="207">
        <f>+'T. Generadora'!T45</f>
        <v>1</v>
      </c>
      <c r="F47" s="152">
        <f>+'Lista de precios F1 Privee'!C48</f>
        <v>1</v>
      </c>
      <c r="G47" s="152" t="str">
        <f>+'Lista de precios F1 Privee'!D48</f>
        <v>Madison</v>
      </c>
      <c r="H47" s="207">
        <f>+'Lista de precios F1 Privee'!G48</f>
        <v>57</v>
      </c>
      <c r="I47" s="207">
        <f>+'Lista de precios F1 Privee'!H48</f>
        <v>7</v>
      </c>
      <c r="J47" s="208">
        <f>+'Lista de precios F1 Privee'!K48</f>
        <v>64</v>
      </c>
      <c r="K47" s="208">
        <f>+'T. Generadora'!M45</f>
        <v>2</v>
      </c>
      <c r="L47" s="208">
        <f>+'T. Generadora'!N45</f>
        <v>2</v>
      </c>
      <c r="M47" s="208">
        <f>+'T. Generadora'!T45</f>
        <v>1</v>
      </c>
      <c r="N47" s="168">
        <f>+'Lista de precios F1 Privee'!S48</f>
        <v>2880000</v>
      </c>
      <c r="O47" s="168">
        <f t="shared" si="0"/>
        <v>45000</v>
      </c>
      <c r="P47" s="209"/>
      <c r="Q47" s="210">
        <v>0.03</v>
      </c>
      <c r="R47" s="168">
        <f t="shared" si="1"/>
        <v>2970000</v>
      </c>
      <c r="S47" s="168">
        <f t="shared" si="2"/>
        <v>46406.25</v>
      </c>
      <c r="T47" s="209"/>
      <c r="U47" s="210">
        <v>0.03</v>
      </c>
      <c r="V47" s="168">
        <v>2996000</v>
      </c>
      <c r="W47" s="168">
        <f t="shared" si="3"/>
        <v>46812.5</v>
      </c>
      <c r="X47" s="209"/>
      <c r="Y47" s="210">
        <f t="shared" si="16"/>
        <v>0.04</v>
      </c>
      <c r="Z47" s="168">
        <f t="shared" si="4"/>
        <v>3120000</v>
      </c>
      <c r="AA47" s="168">
        <f t="shared" si="5"/>
        <v>48750</v>
      </c>
      <c r="AB47" s="209"/>
      <c r="AC47" s="210">
        <f t="shared" si="17"/>
        <v>0.04</v>
      </c>
      <c r="AD47" s="168">
        <f t="shared" si="6"/>
        <v>3250000</v>
      </c>
      <c r="AE47" s="168">
        <f t="shared" si="7"/>
        <v>50781.25</v>
      </c>
      <c r="AF47" s="209"/>
      <c r="AG47" s="210">
        <f t="shared" si="18"/>
        <v>0.04</v>
      </c>
      <c r="AH47" s="168">
        <f t="shared" si="8"/>
        <v>3380000</v>
      </c>
      <c r="AI47" s="168">
        <f t="shared" si="9"/>
        <v>52812.5</v>
      </c>
      <c r="AJ47" s="209"/>
      <c r="AK47" s="210">
        <f t="shared" si="19"/>
        <v>0.04</v>
      </c>
      <c r="AL47" s="168">
        <f t="shared" si="10"/>
        <v>3520000</v>
      </c>
      <c r="AM47" s="168">
        <f t="shared" si="11"/>
        <v>55000</v>
      </c>
      <c r="AN47" s="209"/>
      <c r="AO47" s="210">
        <f t="shared" si="20"/>
        <v>0.04</v>
      </c>
      <c r="AP47" s="168">
        <f t="shared" si="12"/>
        <v>3670000</v>
      </c>
      <c r="AQ47" s="168">
        <f t="shared" si="13"/>
        <v>57343.75</v>
      </c>
      <c r="AR47" s="209"/>
      <c r="AS47" s="210">
        <f t="shared" si="21"/>
        <v>0.04</v>
      </c>
      <c r="AT47" s="168">
        <f t="shared" si="14"/>
        <v>3820000</v>
      </c>
      <c r="AU47" s="168">
        <f t="shared" si="15"/>
        <v>59687.5</v>
      </c>
    </row>
    <row r="48" spans="1:47" ht="14.25" customHeight="1" x14ac:dyDescent="0.35">
      <c r="A48" s="152">
        <f>+'Lista de precios F1 Privee'!A49</f>
        <v>44</v>
      </c>
      <c r="B48" s="152">
        <f>+'Lista de precios F1 Privee'!B49</f>
        <v>704</v>
      </c>
      <c r="C48" s="207" t="str">
        <f>+'T. Generadora'!G52</f>
        <v>2 M</v>
      </c>
      <c r="D48" s="207">
        <f>+'T. Generadora'!R46</f>
        <v>2</v>
      </c>
      <c r="E48" s="207">
        <f>+'T. Generadora'!T46</f>
        <v>1</v>
      </c>
      <c r="F48" s="152">
        <f>+'Lista de precios F1 Privee'!C49</f>
        <v>1</v>
      </c>
      <c r="G48" s="152" t="str">
        <f>+'Lista de precios F1 Privee'!D49</f>
        <v>Madison</v>
      </c>
      <c r="H48" s="207">
        <f>+'Lista de precios F1 Privee'!G49</f>
        <v>56</v>
      </c>
      <c r="I48" s="207">
        <f>+'Lista de precios F1 Privee'!H49</f>
        <v>4</v>
      </c>
      <c r="J48" s="208">
        <f>+'Lista de precios F1 Privee'!K49</f>
        <v>60</v>
      </c>
      <c r="K48" s="208">
        <f>+'T. Generadora'!M46</f>
        <v>2</v>
      </c>
      <c r="L48" s="208">
        <f>+'T. Generadora'!N46</f>
        <v>2</v>
      </c>
      <c r="M48" s="208">
        <f>+'T. Generadora'!T46</f>
        <v>1</v>
      </c>
      <c r="N48" s="168">
        <f>+'Lista de precios F1 Privee'!S49</f>
        <v>2630000</v>
      </c>
      <c r="O48" s="168">
        <f t="shared" si="0"/>
        <v>43833.333333333336</v>
      </c>
      <c r="P48" s="209"/>
      <c r="Q48" s="210">
        <v>0.03</v>
      </c>
      <c r="R48" s="168">
        <f t="shared" si="1"/>
        <v>2710000</v>
      </c>
      <c r="S48" s="168">
        <f t="shared" si="2"/>
        <v>45166.666666666664</v>
      </c>
      <c r="T48" s="209"/>
      <c r="U48" s="210">
        <v>0.03</v>
      </c>
      <c r="V48" s="168">
        <f t="shared" ref="V48:V54" si="30">ROUNDUP(R48+R48*U48,-4)</f>
        <v>2800000</v>
      </c>
      <c r="W48" s="168">
        <f t="shared" si="3"/>
        <v>46666.666666666664</v>
      </c>
      <c r="X48" s="209"/>
      <c r="Y48" s="210">
        <f t="shared" si="16"/>
        <v>0.04</v>
      </c>
      <c r="Z48" s="168">
        <f t="shared" si="4"/>
        <v>2920000</v>
      </c>
      <c r="AA48" s="168">
        <f t="shared" si="5"/>
        <v>48666.666666666664</v>
      </c>
      <c r="AB48" s="209"/>
      <c r="AC48" s="210">
        <f t="shared" si="17"/>
        <v>0.04</v>
      </c>
      <c r="AD48" s="168">
        <f t="shared" si="6"/>
        <v>3040000</v>
      </c>
      <c r="AE48" s="168">
        <f t="shared" si="7"/>
        <v>50666.666666666664</v>
      </c>
      <c r="AF48" s="209"/>
      <c r="AG48" s="210">
        <f t="shared" si="18"/>
        <v>0.04</v>
      </c>
      <c r="AH48" s="168">
        <f t="shared" si="8"/>
        <v>3170000</v>
      </c>
      <c r="AI48" s="168">
        <f t="shared" si="9"/>
        <v>52833.333333333336</v>
      </c>
      <c r="AJ48" s="209"/>
      <c r="AK48" s="210">
        <f t="shared" si="19"/>
        <v>0.04</v>
      </c>
      <c r="AL48" s="168">
        <f t="shared" si="10"/>
        <v>3300000</v>
      </c>
      <c r="AM48" s="168">
        <f t="shared" si="11"/>
        <v>55000</v>
      </c>
      <c r="AN48" s="209"/>
      <c r="AO48" s="210">
        <f t="shared" si="20"/>
        <v>0.04</v>
      </c>
      <c r="AP48" s="168">
        <f t="shared" si="12"/>
        <v>3440000</v>
      </c>
      <c r="AQ48" s="168">
        <f t="shared" si="13"/>
        <v>57333.333333333336</v>
      </c>
      <c r="AR48" s="209"/>
      <c r="AS48" s="210">
        <f t="shared" si="21"/>
        <v>0.04</v>
      </c>
      <c r="AT48" s="168">
        <f t="shared" si="14"/>
        <v>3580000</v>
      </c>
      <c r="AU48" s="168">
        <f t="shared" si="15"/>
        <v>59666.666666666664</v>
      </c>
    </row>
    <row r="49" spans="1:47" ht="14.25" customHeight="1" x14ac:dyDescent="0.35">
      <c r="A49" s="152">
        <f>+'Lista de precios F1 Privee'!A50</f>
        <v>45</v>
      </c>
      <c r="B49" s="152">
        <f>+'Lista de precios F1 Privee'!B50</f>
        <v>705</v>
      </c>
      <c r="C49" s="207" t="str">
        <f>+'T. Generadora'!G53</f>
        <v>3 M</v>
      </c>
      <c r="D49" s="207">
        <f>+'T. Generadora'!R47</f>
        <v>1</v>
      </c>
      <c r="E49" s="207">
        <f>+'T. Generadora'!T47</f>
        <v>1</v>
      </c>
      <c r="F49" s="152">
        <f>+'Lista de precios F1 Privee'!C50</f>
        <v>1</v>
      </c>
      <c r="G49" s="152" t="str">
        <f>+'Lista de precios F1 Privee'!D50</f>
        <v>Madison</v>
      </c>
      <c r="H49" s="207">
        <f>+'Lista de precios F1 Privee'!G50</f>
        <v>56</v>
      </c>
      <c r="I49" s="207">
        <f>+'Lista de precios F1 Privee'!H50</f>
        <v>12</v>
      </c>
      <c r="J49" s="208">
        <f>+'Lista de precios F1 Privee'!K50</f>
        <v>68</v>
      </c>
      <c r="K49" s="208">
        <f>+'T. Generadora'!M47</f>
        <v>2</v>
      </c>
      <c r="L49" s="208">
        <f>+'T. Generadora'!N47</f>
        <v>2</v>
      </c>
      <c r="M49" s="208">
        <f>+'T. Generadora'!T47</f>
        <v>1</v>
      </c>
      <c r="N49" s="168">
        <f>+'Lista de precios F1 Privee'!S50</f>
        <v>3010000</v>
      </c>
      <c r="O49" s="168">
        <f t="shared" si="0"/>
        <v>44264.705882352944</v>
      </c>
      <c r="P49" s="209"/>
      <c r="Q49" s="210">
        <v>0.03</v>
      </c>
      <c r="R49" s="168">
        <f t="shared" si="1"/>
        <v>3110000</v>
      </c>
      <c r="S49" s="168">
        <f t="shared" si="2"/>
        <v>45735.294117647056</v>
      </c>
      <c r="T49" s="209"/>
      <c r="U49" s="210">
        <v>0.03</v>
      </c>
      <c r="V49" s="168">
        <f t="shared" si="30"/>
        <v>3210000</v>
      </c>
      <c r="W49" s="168">
        <f t="shared" si="3"/>
        <v>47205.882352941175</v>
      </c>
      <c r="X49" s="209"/>
      <c r="Y49" s="210">
        <f t="shared" si="16"/>
        <v>0.04</v>
      </c>
      <c r="Z49" s="168">
        <f t="shared" si="4"/>
        <v>3340000</v>
      </c>
      <c r="AA49" s="168">
        <f t="shared" si="5"/>
        <v>49117.647058823532</v>
      </c>
      <c r="AB49" s="209"/>
      <c r="AC49" s="210">
        <f t="shared" si="17"/>
        <v>0.04</v>
      </c>
      <c r="AD49" s="168">
        <f t="shared" si="6"/>
        <v>3480000</v>
      </c>
      <c r="AE49" s="168">
        <f t="shared" si="7"/>
        <v>51176.470588235294</v>
      </c>
      <c r="AF49" s="209"/>
      <c r="AG49" s="210">
        <f t="shared" si="18"/>
        <v>0.04</v>
      </c>
      <c r="AH49" s="168">
        <f t="shared" si="8"/>
        <v>3620000</v>
      </c>
      <c r="AI49" s="168">
        <f t="shared" si="9"/>
        <v>53235.294117647056</v>
      </c>
      <c r="AJ49" s="209"/>
      <c r="AK49" s="210">
        <f t="shared" si="19"/>
        <v>0.04</v>
      </c>
      <c r="AL49" s="168">
        <f t="shared" si="10"/>
        <v>3770000</v>
      </c>
      <c r="AM49" s="168">
        <f t="shared" si="11"/>
        <v>55441.176470588238</v>
      </c>
      <c r="AN49" s="209"/>
      <c r="AO49" s="210">
        <f t="shared" si="20"/>
        <v>0.04</v>
      </c>
      <c r="AP49" s="168">
        <f t="shared" si="12"/>
        <v>3930000</v>
      </c>
      <c r="AQ49" s="168">
        <f t="shared" si="13"/>
        <v>57794.117647058825</v>
      </c>
      <c r="AR49" s="209"/>
      <c r="AS49" s="210">
        <f t="shared" si="21"/>
        <v>0.04</v>
      </c>
      <c r="AT49" s="168">
        <f t="shared" si="14"/>
        <v>4090000</v>
      </c>
      <c r="AU49" s="168">
        <f t="shared" si="15"/>
        <v>60147.058823529413</v>
      </c>
    </row>
    <row r="50" spans="1:47" ht="14.25" customHeight="1" x14ac:dyDescent="0.35">
      <c r="A50" s="152">
        <f>+'Lista de precios F1 Privee'!A51</f>
        <v>46</v>
      </c>
      <c r="B50" s="152">
        <f>+'Lista de precios F1 Privee'!B51</f>
        <v>706</v>
      </c>
      <c r="C50" s="207" t="str">
        <f>+'T. Generadora'!G54</f>
        <v>4 M</v>
      </c>
      <c r="D50" s="207">
        <f>+'T. Generadora'!R48</f>
        <v>1</v>
      </c>
      <c r="E50" s="207">
        <f>+'T. Generadora'!T48</f>
        <v>1</v>
      </c>
      <c r="F50" s="152">
        <f>+'Lista de precios F1 Privee'!C51</f>
        <v>1</v>
      </c>
      <c r="G50" s="152" t="str">
        <f>+'Lista de precios F1 Privee'!D51</f>
        <v>Madison</v>
      </c>
      <c r="H50" s="207">
        <f>+'Lista de precios F1 Privee'!G51</f>
        <v>52</v>
      </c>
      <c r="I50" s="207">
        <f>+'Lista de precios F1 Privee'!H51</f>
        <v>7</v>
      </c>
      <c r="J50" s="208">
        <f>+'Lista de precios F1 Privee'!K51</f>
        <v>59</v>
      </c>
      <c r="K50" s="208">
        <f>+'T. Generadora'!M48</f>
        <v>2</v>
      </c>
      <c r="L50" s="208">
        <f>+'T. Generadora'!N48</f>
        <v>2</v>
      </c>
      <c r="M50" s="208">
        <f>+'T. Generadora'!T48</f>
        <v>1</v>
      </c>
      <c r="N50" s="168">
        <f>+'Lista de precios F1 Privee'!S51</f>
        <v>2740000</v>
      </c>
      <c r="O50" s="168">
        <f t="shared" si="0"/>
        <v>46440.677966101692</v>
      </c>
      <c r="P50" s="209"/>
      <c r="Q50" s="210">
        <v>0.03</v>
      </c>
      <c r="R50" s="168">
        <f t="shared" si="1"/>
        <v>2830000</v>
      </c>
      <c r="S50" s="168">
        <f t="shared" si="2"/>
        <v>47966.101694915254</v>
      </c>
      <c r="T50" s="209"/>
      <c r="U50" s="210">
        <v>0.03</v>
      </c>
      <c r="V50" s="168">
        <f t="shared" si="30"/>
        <v>2920000</v>
      </c>
      <c r="W50" s="168">
        <f t="shared" si="3"/>
        <v>49491.52542372881</v>
      </c>
      <c r="X50" s="209"/>
      <c r="Y50" s="210">
        <f t="shared" si="16"/>
        <v>0.04</v>
      </c>
      <c r="Z50" s="168">
        <f t="shared" si="4"/>
        <v>3040000</v>
      </c>
      <c r="AA50" s="168">
        <f t="shared" si="5"/>
        <v>51525.423728813563</v>
      </c>
      <c r="AB50" s="209"/>
      <c r="AC50" s="210">
        <f t="shared" si="17"/>
        <v>0.04</v>
      </c>
      <c r="AD50" s="168">
        <f t="shared" si="6"/>
        <v>3170000</v>
      </c>
      <c r="AE50" s="168">
        <f t="shared" si="7"/>
        <v>53728.813559322036</v>
      </c>
      <c r="AF50" s="209"/>
      <c r="AG50" s="210">
        <f t="shared" si="18"/>
        <v>0.04</v>
      </c>
      <c r="AH50" s="168">
        <f t="shared" si="8"/>
        <v>3300000</v>
      </c>
      <c r="AI50" s="168">
        <f t="shared" si="9"/>
        <v>55932.203389830509</v>
      </c>
      <c r="AJ50" s="209"/>
      <c r="AK50" s="210">
        <f t="shared" si="19"/>
        <v>0.04</v>
      </c>
      <c r="AL50" s="168">
        <f t="shared" si="10"/>
        <v>3440000</v>
      </c>
      <c r="AM50" s="168">
        <f t="shared" si="11"/>
        <v>58305.08474576271</v>
      </c>
      <c r="AN50" s="209"/>
      <c r="AO50" s="210">
        <f t="shared" si="20"/>
        <v>0.04</v>
      </c>
      <c r="AP50" s="168">
        <f t="shared" si="12"/>
        <v>3580000</v>
      </c>
      <c r="AQ50" s="168">
        <f t="shared" si="13"/>
        <v>60677.966101694918</v>
      </c>
      <c r="AR50" s="209"/>
      <c r="AS50" s="210">
        <f t="shared" si="21"/>
        <v>0.04</v>
      </c>
      <c r="AT50" s="168">
        <f t="shared" si="14"/>
        <v>3730000</v>
      </c>
      <c r="AU50" s="168">
        <f t="shared" si="15"/>
        <v>63220.338983050846</v>
      </c>
    </row>
    <row r="51" spans="1:47" ht="14.25" customHeight="1" x14ac:dyDescent="0.35">
      <c r="A51" s="152">
        <f>+'Lista de precios F1 Privee'!A52</f>
        <v>47</v>
      </c>
      <c r="B51" s="152">
        <f>+'Lista de precios F1 Privee'!B52</f>
        <v>707</v>
      </c>
      <c r="C51" s="207" t="str">
        <f>+'T. Generadora'!G55</f>
        <v>5 M</v>
      </c>
      <c r="D51" s="207">
        <f>+'T. Generadora'!R49</f>
        <v>2</v>
      </c>
      <c r="E51" s="207">
        <f>+'T. Generadora'!T49</f>
        <v>2</v>
      </c>
      <c r="F51" s="152">
        <f>+'Lista de precios F1 Privee'!C52</f>
        <v>1</v>
      </c>
      <c r="G51" s="152" t="str">
        <f>+'Lista de precios F1 Privee'!D52</f>
        <v>Madison</v>
      </c>
      <c r="H51" s="207">
        <f>+'Lista de precios F1 Privee'!G52</f>
        <v>64</v>
      </c>
      <c r="I51" s="207">
        <f>+'Lista de precios F1 Privee'!H52</f>
        <v>7</v>
      </c>
      <c r="J51" s="208">
        <f>+'Lista de precios F1 Privee'!K52</f>
        <v>71</v>
      </c>
      <c r="K51" s="208">
        <f>+'T. Generadora'!M49</f>
        <v>2</v>
      </c>
      <c r="L51" s="208">
        <f>+'T. Generadora'!N49</f>
        <v>2</v>
      </c>
      <c r="M51" s="208">
        <f>+'T. Generadora'!T49</f>
        <v>2</v>
      </c>
      <c r="N51" s="168">
        <f>+'Lista de precios F1 Privee'!S52</f>
        <v>3100000</v>
      </c>
      <c r="O51" s="168">
        <f t="shared" si="0"/>
        <v>43661.971830985916</v>
      </c>
      <c r="P51" s="209"/>
      <c r="Q51" s="210">
        <v>0.03</v>
      </c>
      <c r="R51" s="168">
        <f t="shared" si="1"/>
        <v>3200000</v>
      </c>
      <c r="S51" s="168">
        <f t="shared" si="2"/>
        <v>45070.42253521127</v>
      </c>
      <c r="T51" s="209"/>
      <c r="U51" s="210">
        <v>0.03</v>
      </c>
      <c r="V51" s="168">
        <f t="shared" si="30"/>
        <v>3300000</v>
      </c>
      <c r="W51" s="168">
        <f t="shared" si="3"/>
        <v>46478.873239436616</v>
      </c>
      <c r="X51" s="209"/>
      <c r="Y51" s="210">
        <f t="shared" si="16"/>
        <v>0.04</v>
      </c>
      <c r="Z51" s="168">
        <f t="shared" si="4"/>
        <v>3440000</v>
      </c>
      <c r="AA51" s="168">
        <f t="shared" si="5"/>
        <v>48450.704225352114</v>
      </c>
      <c r="AB51" s="209"/>
      <c r="AC51" s="210">
        <f t="shared" si="17"/>
        <v>0.04</v>
      </c>
      <c r="AD51" s="168">
        <f t="shared" si="6"/>
        <v>3580000</v>
      </c>
      <c r="AE51" s="168">
        <f t="shared" si="7"/>
        <v>50422.535211267605</v>
      </c>
      <c r="AF51" s="209"/>
      <c r="AG51" s="210">
        <f t="shared" si="18"/>
        <v>0.04</v>
      </c>
      <c r="AH51" s="168">
        <f t="shared" si="8"/>
        <v>3730000</v>
      </c>
      <c r="AI51" s="168">
        <f t="shared" si="9"/>
        <v>52535.211267605635</v>
      </c>
      <c r="AJ51" s="209"/>
      <c r="AK51" s="210">
        <f t="shared" si="19"/>
        <v>0.04</v>
      </c>
      <c r="AL51" s="168">
        <f t="shared" si="10"/>
        <v>3880000</v>
      </c>
      <c r="AM51" s="168">
        <f t="shared" si="11"/>
        <v>54647.887323943665</v>
      </c>
      <c r="AN51" s="209"/>
      <c r="AO51" s="210">
        <f t="shared" si="20"/>
        <v>0.04</v>
      </c>
      <c r="AP51" s="168">
        <f t="shared" si="12"/>
        <v>4040000</v>
      </c>
      <c r="AQ51" s="168">
        <f t="shared" si="13"/>
        <v>56901.408450704228</v>
      </c>
      <c r="AR51" s="209"/>
      <c r="AS51" s="210">
        <f t="shared" si="21"/>
        <v>0.04</v>
      </c>
      <c r="AT51" s="168">
        <f t="shared" si="14"/>
        <v>4210000</v>
      </c>
      <c r="AU51" s="168">
        <f t="shared" si="15"/>
        <v>59295.774647887323</v>
      </c>
    </row>
    <row r="52" spans="1:47" ht="14.25" customHeight="1" x14ac:dyDescent="0.35">
      <c r="A52" s="152">
        <f>+'Lista de precios F1 Privee'!A53</f>
        <v>48</v>
      </c>
      <c r="B52" s="152">
        <f>+'Lista de precios F1 Privee'!B53</f>
        <v>708</v>
      </c>
      <c r="C52" s="207" t="str">
        <f>+'T. Generadora'!G56</f>
        <v>6 M</v>
      </c>
      <c r="D52" s="207">
        <f>+'T. Generadora'!R50</f>
        <v>1</v>
      </c>
      <c r="E52" s="207">
        <f>+'T. Generadora'!T50</f>
        <v>1</v>
      </c>
      <c r="F52" s="152">
        <f>+'Lista de precios F1 Privee'!C53</f>
        <v>1</v>
      </c>
      <c r="G52" s="152" t="str">
        <f>+'Lista de precios F1 Privee'!D53</f>
        <v>Madison</v>
      </c>
      <c r="H52" s="207">
        <f>+'Lista de precios F1 Privee'!G53</f>
        <v>34</v>
      </c>
      <c r="I52" s="207">
        <f>+'Lista de precios F1 Privee'!H53</f>
        <v>3</v>
      </c>
      <c r="J52" s="208">
        <f>+'Lista de precios F1 Privee'!K53</f>
        <v>37</v>
      </c>
      <c r="K52" s="208">
        <f>+'T. Generadora'!M50</f>
        <v>1</v>
      </c>
      <c r="L52" s="208">
        <f>+'T. Generadora'!N50</f>
        <v>1</v>
      </c>
      <c r="M52" s="208">
        <f>+'T. Generadora'!T50</f>
        <v>1</v>
      </c>
      <c r="N52" s="168">
        <f>+'Lista de precios F1 Privee'!S53</f>
        <v>1860000</v>
      </c>
      <c r="O52" s="168">
        <f t="shared" si="0"/>
        <v>50270.270270270274</v>
      </c>
      <c r="P52" s="209"/>
      <c r="Q52" s="210">
        <v>0.03</v>
      </c>
      <c r="R52" s="168">
        <f t="shared" si="1"/>
        <v>1920000</v>
      </c>
      <c r="S52" s="168">
        <f t="shared" si="2"/>
        <v>51891.891891891893</v>
      </c>
      <c r="T52" s="209"/>
      <c r="U52" s="210">
        <v>0.03</v>
      </c>
      <c r="V52" s="168">
        <f t="shared" si="30"/>
        <v>1980000</v>
      </c>
      <c r="W52" s="168">
        <f t="shared" si="3"/>
        <v>53513.513513513513</v>
      </c>
      <c r="X52" s="209"/>
      <c r="Y52" s="210">
        <f t="shared" si="16"/>
        <v>0.04</v>
      </c>
      <c r="Z52" s="168">
        <f t="shared" si="4"/>
        <v>2060000</v>
      </c>
      <c r="AA52" s="168">
        <f t="shared" si="5"/>
        <v>55675.675675675673</v>
      </c>
      <c r="AB52" s="209"/>
      <c r="AC52" s="210">
        <f t="shared" si="17"/>
        <v>0.04</v>
      </c>
      <c r="AD52" s="168">
        <f t="shared" si="6"/>
        <v>2150000</v>
      </c>
      <c r="AE52" s="168">
        <f t="shared" si="7"/>
        <v>58108.108108108107</v>
      </c>
      <c r="AF52" s="209"/>
      <c r="AG52" s="210">
        <f t="shared" si="18"/>
        <v>0.04</v>
      </c>
      <c r="AH52" s="168">
        <f t="shared" si="8"/>
        <v>2240000</v>
      </c>
      <c r="AI52" s="168">
        <f t="shared" si="9"/>
        <v>60540.54054054054</v>
      </c>
      <c r="AJ52" s="209"/>
      <c r="AK52" s="210">
        <f t="shared" si="19"/>
        <v>0.04</v>
      </c>
      <c r="AL52" s="168">
        <f t="shared" si="10"/>
        <v>2330000</v>
      </c>
      <c r="AM52" s="168">
        <f t="shared" si="11"/>
        <v>62972.972972972973</v>
      </c>
      <c r="AN52" s="209"/>
      <c r="AO52" s="210">
        <f t="shared" si="20"/>
        <v>0.04</v>
      </c>
      <c r="AP52" s="168">
        <f t="shared" si="12"/>
        <v>2430000</v>
      </c>
      <c r="AQ52" s="168">
        <f t="shared" si="13"/>
        <v>65675.67567567568</v>
      </c>
      <c r="AR52" s="209"/>
      <c r="AS52" s="210">
        <f t="shared" si="21"/>
        <v>0.04</v>
      </c>
      <c r="AT52" s="168">
        <f t="shared" si="14"/>
        <v>2530000</v>
      </c>
      <c r="AU52" s="168">
        <f t="shared" si="15"/>
        <v>68378.378378378373</v>
      </c>
    </row>
    <row r="53" spans="1:47" ht="14.25" customHeight="1" x14ac:dyDescent="0.35">
      <c r="A53" s="152">
        <f>+'Lista de precios F1 Privee'!A54</f>
        <v>49</v>
      </c>
      <c r="B53" s="152">
        <f>+'Lista de precios F1 Privee'!B54</f>
        <v>801</v>
      </c>
      <c r="C53" s="207" t="str">
        <f>+'T. Generadora'!G57</f>
        <v>7 M</v>
      </c>
      <c r="D53" s="207">
        <f>+'T. Generadora'!R51</f>
        <v>1</v>
      </c>
      <c r="E53" s="207">
        <f>+'T. Generadora'!T51</f>
        <v>1</v>
      </c>
      <c r="F53" s="152">
        <f>+'Lista de precios F1 Privee'!C54</f>
        <v>1</v>
      </c>
      <c r="G53" s="152" t="str">
        <f>+'Lista de precios F1 Privee'!D54</f>
        <v>Madison</v>
      </c>
      <c r="H53" s="207">
        <f>+'Lista de precios F1 Privee'!G54</f>
        <v>30</v>
      </c>
      <c r="I53" s="207">
        <f>+'Lista de precios F1 Privee'!H54</f>
        <v>5</v>
      </c>
      <c r="J53" s="208">
        <f>+'Lista de precios F1 Privee'!K54</f>
        <v>35</v>
      </c>
      <c r="K53" s="208">
        <f>+'T. Generadora'!M51</f>
        <v>1</v>
      </c>
      <c r="L53" s="208">
        <f>+'T. Generadora'!N51</f>
        <v>1</v>
      </c>
      <c r="M53" s="208">
        <f>+'T. Generadora'!T51</f>
        <v>1</v>
      </c>
      <c r="N53" s="168">
        <f>+'Lista de precios F1 Privee'!S54</f>
        <v>1770000</v>
      </c>
      <c r="O53" s="168">
        <f t="shared" si="0"/>
        <v>50571.428571428572</v>
      </c>
      <c r="P53" s="209"/>
      <c r="Q53" s="210">
        <v>0.03</v>
      </c>
      <c r="R53" s="168">
        <f t="shared" si="1"/>
        <v>1830000</v>
      </c>
      <c r="S53" s="168">
        <f t="shared" si="2"/>
        <v>52285.714285714283</v>
      </c>
      <c r="T53" s="209"/>
      <c r="U53" s="210">
        <v>0.03</v>
      </c>
      <c r="V53" s="168">
        <f t="shared" si="30"/>
        <v>1890000</v>
      </c>
      <c r="W53" s="168">
        <f t="shared" si="3"/>
        <v>54000</v>
      </c>
      <c r="X53" s="209"/>
      <c r="Y53" s="210">
        <f t="shared" si="16"/>
        <v>0.04</v>
      </c>
      <c r="Z53" s="168">
        <f t="shared" si="4"/>
        <v>1970000</v>
      </c>
      <c r="AA53" s="168">
        <f t="shared" si="5"/>
        <v>56285.714285714283</v>
      </c>
      <c r="AB53" s="209"/>
      <c r="AC53" s="210">
        <f t="shared" si="17"/>
        <v>0.04</v>
      </c>
      <c r="AD53" s="168">
        <f t="shared" si="6"/>
        <v>2050000</v>
      </c>
      <c r="AE53" s="168">
        <f t="shared" si="7"/>
        <v>58571.428571428572</v>
      </c>
      <c r="AF53" s="209"/>
      <c r="AG53" s="210">
        <f t="shared" si="18"/>
        <v>0.04</v>
      </c>
      <c r="AH53" s="168">
        <f t="shared" si="8"/>
        <v>2140000</v>
      </c>
      <c r="AI53" s="168">
        <f t="shared" si="9"/>
        <v>61142.857142857145</v>
      </c>
      <c r="AJ53" s="209"/>
      <c r="AK53" s="210">
        <f t="shared" si="19"/>
        <v>0.04</v>
      </c>
      <c r="AL53" s="168">
        <f t="shared" si="10"/>
        <v>2230000</v>
      </c>
      <c r="AM53" s="168">
        <f t="shared" si="11"/>
        <v>63714.285714285717</v>
      </c>
      <c r="AN53" s="209"/>
      <c r="AO53" s="210">
        <f t="shared" si="20"/>
        <v>0.04</v>
      </c>
      <c r="AP53" s="168">
        <f t="shared" si="12"/>
        <v>2320000</v>
      </c>
      <c r="AQ53" s="168">
        <f t="shared" si="13"/>
        <v>66285.71428571429</v>
      </c>
      <c r="AR53" s="209"/>
      <c r="AS53" s="210">
        <f t="shared" si="21"/>
        <v>0.04</v>
      </c>
      <c r="AT53" s="168">
        <f t="shared" si="14"/>
        <v>2420000</v>
      </c>
      <c r="AU53" s="168">
        <f t="shared" si="15"/>
        <v>69142.857142857145</v>
      </c>
    </row>
    <row r="54" spans="1:47" ht="14.25" customHeight="1" x14ac:dyDescent="0.35">
      <c r="A54" s="152">
        <f>+'Lista de precios F1 Privee'!A55</f>
        <v>50</v>
      </c>
      <c r="B54" s="152">
        <f>+'Lista de precios F1 Privee'!B55</f>
        <v>802</v>
      </c>
      <c r="C54" s="207" t="str">
        <f>+'T. Generadora'!G59</f>
        <v>1 M</v>
      </c>
      <c r="D54" s="207">
        <f>+'T. Generadora'!R52</f>
        <v>1</v>
      </c>
      <c r="E54" s="207">
        <f>+'T. Generadora'!T52</f>
        <v>1</v>
      </c>
      <c r="F54" s="152">
        <f>+'Lista de precios F1 Privee'!C55</f>
        <v>1</v>
      </c>
      <c r="G54" s="152" t="str">
        <f>+'Lista de precios F1 Privee'!D55</f>
        <v>Madison</v>
      </c>
      <c r="H54" s="207">
        <f>+'Lista de precios F1 Privee'!G55</f>
        <v>59</v>
      </c>
      <c r="I54" s="207">
        <f>+'Lista de precios F1 Privee'!H55</f>
        <v>8</v>
      </c>
      <c r="J54" s="208">
        <f>+'Lista de precios F1 Privee'!K55</f>
        <v>67</v>
      </c>
      <c r="K54" s="208">
        <f>+'T. Generadora'!M52</f>
        <v>2</v>
      </c>
      <c r="L54" s="208">
        <f>+'T. Generadora'!N52</f>
        <v>2</v>
      </c>
      <c r="M54" s="208">
        <f>+'T. Generadora'!T52</f>
        <v>1</v>
      </c>
      <c r="N54" s="168">
        <f>+'Lista de precios F1 Privee'!S55</f>
        <v>3010000</v>
      </c>
      <c r="O54" s="168">
        <f t="shared" si="0"/>
        <v>44925.373134328358</v>
      </c>
      <c r="P54" s="209"/>
      <c r="Q54" s="210">
        <v>0.03</v>
      </c>
      <c r="R54" s="168">
        <f t="shared" si="1"/>
        <v>3110000</v>
      </c>
      <c r="S54" s="168">
        <f t="shared" si="2"/>
        <v>46417.910447761191</v>
      </c>
      <c r="T54" s="209"/>
      <c r="U54" s="210">
        <v>0.03</v>
      </c>
      <c r="V54" s="168">
        <f t="shared" si="30"/>
        <v>3210000</v>
      </c>
      <c r="W54" s="168">
        <f t="shared" si="3"/>
        <v>47910.447761194031</v>
      </c>
      <c r="X54" s="209"/>
      <c r="Y54" s="210">
        <f t="shared" si="16"/>
        <v>0.04</v>
      </c>
      <c r="Z54" s="168">
        <f t="shared" si="4"/>
        <v>3340000</v>
      </c>
      <c r="AA54" s="168">
        <f t="shared" si="5"/>
        <v>49850.746268656716</v>
      </c>
      <c r="AB54" s="209"/>
      <c r="AC54" s="210">
        <f t="shared" si="17"/>
        <v>0.04</v>
      </c>
      <c r="AD54" s="168">
        <f t="shared" si="6"/>
        <v>3480000</v>
      </c>
      <c r="AE54" s="168">
        <f t="shared" si="7"/>
        <v>51940.298507462685</v>
      </c>
      <c r="AF54" s="209"/>
      <c r="AG54" s="210">
        <f t="shared" si="18"/>
        <v>0.04</v>
      </c>
      <c r="AH54" s="168">
        <f t="shared" si="8"/>
        <v>3620000</v>
      </c>
      <c r="AI54" s="168">
        <f t="shared" si="9"/>
        <v>54029.850746268654</v>
      </c>
      <c r="AJ54" s="209"/>
      <c r="AK54" s="210">
        <f t="shared" si="19"/>
        <v>0.04</v>
      </c>
      <c r="AL54" s="168">
        <f t="shared" si="10"/>
        <v>3770000</v>
      </c>
      <c r="AM54" s="168">
        <f t="shared" si="11"/>
        <v>56268.656716417907</v>
      </c>
      <c r="AN54" s="209"/>
      <c r="AO54" s="210">
        <f t="shared" si="20"/>
        <v>0.04</v>
      </c>
      <c r="AP54" s="168">
        <f t="shared" si="12"/>
        <v>3930000</v>
      </c>
      <c r="AQ54" s="168">
        <f t="shared" si="13"/>
        <v>58656.716417910451</v>
      </c>
      <c r="AR54" s="209"/>
      <c r="AS54" s="210">
        <f t="shared" si="21"/>
        <v>0.04</v>
      </c>
      <c r="AT54" s="168">
        <f t="shared" si="14"/>
        <v>4090000</v>
      </c>
      <c r="AU54" s="168">
        <f t="shared" si="15"/>
        <v>61044.776119402988</v>
      </c>
    </row>
    <row r="55" spans="1:47" ht="14.25" customHeight="1" x14ac:dyDescent="0.35">
      <c r="A55" s="152">
        <f>+'Lista de precios F1 Privee'!A56</f>
        <v>51</v>
      </c>
      <c r="B55" s="152">
        <f>+'Lista de precios F1 Privee'!B56</f>
        <v>803</v>
      </c>
      <c r="C55" s="207" t="str">
        <f>+'T. Generadora'!G60</f>
        <v>2 M</v>
      </c>
      <c r="D55" s="207">
        <f>+'T. Generadora'!R53</f>
        <v>1</v>
      </c>
      <c r="E55" s="207">
        <f>+'T. Generadora'!T53</f>
        <v>1</v>
      </c>
      <c r="F55" s="152">
        <f>+'Lista de precios F1 Privee'!C56</f>
        <v>1</v>
      </c>
      <c r="G55" s="152" t="str">
        <f>+'Lista de precios F1 Privee'!D56</f>
        <v>Madison</v>
      </c>
      <c r="H55" s="207">
        <f>+'Lista de precios F1 Privee'!G56</f>
        <v>57</v>
      </c>
      <c r="I55" s="207">
        <f>+'Lista de precios F1 Privee'!H56</f>
        <v>7</v>
      </c>
      <c r="J55" s="208">
        <f>+'Lista de precios F1 Privee'!K56</f>
        <v>64</v>
      </c>
      <c r="K55" s="208">
        <f>+'T. Generadora'!M53</f>
        <v>2</v>
      </c>
      <c r="L55" s="208">
        <f>+'T. Generadora'!N53</f>
        <v>2</v>
      </c>
      <c r="M55" s="208">
        <f>+'T. Generadora'!T53</f>
        <v>1</v>
      </c>
      <c r="N55" s="168">
        <f>+'Lista de precios F1 Privee'!S56</f>
        <v>2910000</v>
      </c>
      <c r="O55" s="168">
        <f t="shared" si="0"/>
        <v>45468.75</v>
      </c>
      <c r="P55" s="209"/>
      <c r="Q55" s="210">
        <v>0.03</v>
      </c>
      <c r="R55" s="168">
        <f t="shared" si="1"/>
        <v>3000000</v>
      </c>
      <c r="S55" s="168">
        <f t="shared" si="2"/>
        <v>46875</v>
      </c>
      <c r="T55" s="209"/>
      <c r="U55" s="210">
        <v>0.03</v>
      </c>
      <c r="V55" s="168">
        <v>2998000</v>
      </c>
      <c r="W55" s="168">
        <f t="shared" si="3"/>
        <v>46843.75</v>
      </c>
      <c r="X55" s="209"/>
      <c r="Y55" s="210">
        <f t="shared" si="16"/>
        <v>0.04</v>
      </c>
      <c r="Z55" s="168">
        <f t="shared" si="4"/>
        <v>3120000</v>
      </c>
      <c r="AA55" s="168">
        <f t="shared" si="5"/>
        <v>48750</v>
      </c>
      <c r="AB55" s="209"/>
      <c r="AC55" s="210">
        <f t="shared" si="17"/>
        <v>0.04</v>
      </c>
      <c r="AD55" s="168">
        <f t="shared" si="6"/>
        <v>3250000</v>
      </c>
      <c r="AE55" s="168">
        <f t="shared" si="7"/>
        <v>50781.25</v>
      </c>
      <c r="AF55" s="209"/>
      <c r="AG55" s="210">
        <f t="shared" si="18"/>
        <v>0.04</v>
      </c>
      <c r="AH55" s="168">
        <f t="shared" si="8"/>
        <v>3380000</v>
      </c>
      <c r="AI55" s="168">
        <f t="shared" si="9"/>
        <v>52812.5</v>
      </c>
      <c r="AJ55" s="209"/>
      <c r="AK55" s="210">
        <f t="shared" si="19"/>
        <v>0.04</v>
      </c>
      <c r="AL55" s="168">
        <f t="shared" si="10"/>
        <v>3520000</v>
      </c>
      <c r="AM55" s="168">
        <f t="shared" si="11"/>
        <v>55000</v>
      </c>
      <c r="AN55" s="209"/>
      <c r="AO55" s="210">
        <f t="shared" si="20"/>
        <v>0.04</v>
      </c>
      <c r="AP55" s="168">
        <f t="shared" si="12"/>
        <v>3670000</v>
      </c>
      <c r="AQ55" s="168">
        <f t="shared" si="13"/>
        <v>57343.75</v>
      </c>
      <c r="AR55" s="209"/>
      <c r="AS55" s="210">
        <f t="shared" si="21"/>
        <v>0.04</v>
      </c>
      <c r="AT55" s="168">
        <f t="shared" si="14"/>
        <v>3820000</v>
      </c>
      <c r="AU55" s="168">
        <f t="shared" si="15"/>
        <v>59687.5</v>
      </c>
    </row>
    <row r="56" spans="1:47" ht="14.25" customHeight="1" x14ac:dyDescent="0.35">
      <c r="A56" s="152">
        <f>+'Lista de precios F1 Privee'!A57</f>
        <v>52</v>
      </c>
      <c r="B56" s="152">
        <f>+'Lista de precios F1 Privee'!B57</f>
        <v>804</v>
      </c>
      <c r="C56" s="207" t="str">
        <f>+'T. Generadora'!G61</f>
        <v>3 M</v>
      </c>
      <c r="D56" s="207">
        <f>+'T. Generadora'!R54</f>
        <v>2</v>
      </c>
      <c r="E56" s="207">
        <f>+'T. Generadora'!T54</f>
        <v>2</v>
      </c>
      <c r="F56" s="152">
        <f>+'Lista de precios F1 Privee'!C57</f>
        <v>1</v>
      </c>
      <c r="G56" s="152" t="str">
        <f>+'Lista de precios F1 Privee'!D57</f>
        <v>Madison</v>
      </c>
      <c r="H56" s="207">
        <f>+'Lista de precios F1 Privee'!G57</f>
        <v>59</v>
      </c>
      <c r="I56" s="207">
        <f>+'Lista de precios F1 Privee'!H57</f>
        <v>13</v>
      </c>
      <c r="J56" s="208">
        <f>+'Lista de precios F1 Privee'!K57</f>
        <v>72</v>
      </c>
      <c r="K56" s="208">
        <f>+'T. Generadora'!M54</f>
        <v>2</v>
      </c>
      <c r="L56" s="208">
        <f>+'T. Generadora'!N54</f>
        <v>2</v>
      </c>
      <c r="M56" s="208">
        <f>+'T. Generadora'!T54</f>
        <v>2</v>
      </c>
      <c r="N56" s="168">
        <f>+'Lista de precios F1 Privee'!S57</f>
        <v>3150000</v>
      </c>
      <c r="O56" s="168">
        <f t="shared" si="0"/>
        <v>43750</v>
      </c>
      <c r="P56" s="209"/>
      <c r="Q56" s="210">
        <v>0.03</v>
      </c>
      <c r="R56" s="168">
        <f t="shared" si="1"/>
        <v>3250000</v>
      </c>
      <c r="S56" s="168">
        <f t="shared" si="2"/>
        <v>45138.888888888891</v>
      </c>
      <c r="T56" s="209"/>
      <c r="U56" s="210">
        <v>0.03</v>
      </c>
      <c r="V56" s="168">
        <f t="shared" ref="V56:V59" si="31">ROUNDUP(R56+R56*U56,-4)</f>
        <v>3350000</v>
      </c>
      <c r="W56" s="168">
        <f t="shared" si="3"/>
        <v>46527.777777777781</v>
      </c>
      <c r="X56" s="209"/>
      <c r="Y56" s="210">
        <f t="shared" si="16"/>
        <v>0.04</v>
      </c>
      <c r="Z56" s="168">
        <f t="shared" si="4"/>
        <v>3490000</v>
      </c>
      <c r="AA56" s="168">
        <f t="shared" si="5"/>
        <v>48472.222222222219</v>
      </c>
      <c r="AB56" s="209"/>
      <c r="AC56" s="210">
        <f t="shared" si="17"/>
        <v>0.04</v>
      </c>
      <c r="AD56" s="168">
        <f t="shared" si="6"/>
        <v>3630000</v>
      </c>
      <c r="AE56" s="168">
        <f t="shared" si="7"/>
        <v>50416.666666666664</v>
      </c>
      <c r="AF56" s="209"/>
      <c r="AG56" s="210">
        <f t="shared" si="18"/>
        <v>0.04</v>
      </c>
      <c r="AH56" s="168">
        <f t="shared" si="8"/>
        <v>3780000</v>
      </c>
      <c r="AI56" s="168">
        <f t="shared" si="9"/>
        <v>52500</v>
      </c>
      <c r="AJ56" s="209"/>
      <c r="AK56" s="210">
        <f t="shared" si="19"/>
        <v>0.04</v>
      </c>
      <c r="AL56" s="168">
        <f t="shared" si="10"/>
        <v>3940000</v>
      </c>
      <c r="AM56" s="168">
        <f t="shared" si="11"/>
        <v>54722.222222222219</v>
      </c>
      <c r="AN56" s="209"/>
      <c r="AO56" s="210">
        <f t="shared" si="20"/>
        <v>0.04</v>
      </c>
      <c r="AP56" s="168">
        <f t="shared" si="12"/>
        <v>4100000</v>
      </c>
      <c r="AQ56" s="168">
        <f t="shared" si="13"/>
        <v>56944.444444444445</v>
      </c>
      <c r="AR56" s="209"/>
      <c r="AS56" s="210">
        <f t="shared" si="21"/>
        <v>0.04</v>
      </c>
      <c r="AT56" s="168">
        <f t="shared" si="14"/>
        <v>4270000</v>
      </c>
      <c r="AU56" s="168">
        <f t="shared" si="15"/>
        <v>59305.555555555555</v>
      </c>
    </row>
    <row r="57" spans="1:47" ht="14.25" customHeight="1" x14ac:dyDescent="0.35">
      <c r="A57" s="152">
        <f>+'Lista de precios F1 Privee'!A58</f>
        <v>53</v>
      </c>
      <c r="B57" s="152">
        <f>+'Lista de precios F1 Privee'!B58</f>
        <v>805</v>
      </c>
      <c r="C57" s="207" t="str">
        <f>+'T. Generadora'!G62</f>
        <v>4 M</v>
      </c>
      <c r="D57" s="207">
        <f>+'T. Generadora'!R55</f>
        <v>1</v>
      </c>
      <c r="E57" s="207">
        <f>+'T. Generadora'!T55</f>
        <v>1</v>
      </c>
      <c r="F57" s="152">
        <f>+'Lista de precios F1 Privee'!C58</f>
        <v>1</v>
      </c>
      <c r="G57" s="152" t="str">
        <f>+'Lista de precios F1 Privee'!D58</f>
        <v>Madison</v>
      </c>
      <c r="H57" s="207">
        <f>+'Lista de precios F1 Privee'!G58</f>
        <v>56</v>
      </c>
      <c r="I57" s="207">
        <f>+'Lista de precios F1 Privee'!H58</f>
        <v>12</v>
      </c>
      <c r="J57" s="208">
        <f>+'Lista de precios F1 Privee'!K58</f>
        <v>68</v>
      </c>
      <c r="K57" s="208">
        <f>+'T. Generadora'!M55</f>
        <v>2</v>
      </c>
      <c r="L57" s="208">
        <f>+'T. Generadora'!N55</f>
        <v>2</v>
      </c>
      <c r="M57" s="208">
        <f>+'T. Generadora'!T55</f>
        <v>1</v>
      </c>
      <c r="N57" s="168">
        <f>+'Lista de precios F1 Privee'!S58</f>
        <v>3040000</v>
      </c>
      <c r="O57" s="168">
        <f t="shared" si="0"/>
        <v>44705.882352941175</v>
      </c>
      <c r="P57" s="209"/>
      <c r="Q57" s="210">
        <v>0.03</v>
      </c>
      <c r="R57" s="168">
        <f t="shared" si="1"/>
        <v>3140000</v>
      </c>
      <c r="S57" s="168">
        <f t="shared" si="2"/>
        <v>46176.470588235294</v>
      </c>
      <c r="T57" s="209"/>
      <c r="U57" s="210">
        <v>0.03</v>
      </c>
      <c r="V57" s="168">
        <f t="shared" si="31"/>
        <v>3240000</v>
      </c>
      <c r="W57" s="168">
        <f t="shared" si="3"/>
        <v>47647.058823529413</v>
      </c>
      <c r="X57" s="209"/>
      <c r="Y57" s="210">
        <f t="shared" si="16"/>
        <v>0.04</v>
      </c>
      <c r="Z57" s="168">
        <f t="shared" si="4"/>
        <v>3370000</v>
      </c>
      <c r="AA57" s="168">
        <f t="shared" si="5"/>
        <v>49558.823529411762</v>
      </c>
      <c r="AB57" s="209"/>
      <c r="AC57" s="210">
        <f t="shared" si="17"/>
        <v>0.04</v>
      </c>
      <c r="AD57" s="168">
        <f t="shared" si="6"/>
        <v>3510000</v>
      </c>
      <c r="AE57" s="168">
        <f t="shared" si="7"/>
        <v>51617.647058823532</v>
      </c>
      <c r="AF57" s="209"/>
      <c r="AG57" s="210">
        <f t="shared" si="18"/>
        <v>0.04</v>
      </c>
      <c r="AH57" s="168">
        <f t="shared" si="8"/>
        <v>3660000</v>
      </c>
      <c r="AI57" s="168">
        <f t="shared" si="9"/>
        <v>53823.529411764706</v>
      </c>
      <c r="AJ57" s="209"/>
      <c r="AK57" s="210">
        <f t="shared" si="19"/>
        <v>0.04</v>
      </c>
      <c r="AL57" s="168">
        <f t="shared" si="10"/>
        <v>3810000</v>
      </c>
      <c r="AM57" s="168">
        <f t="shared" si="11"/>
        <v>56029.411764705881</v>
      </c>
      <c r="AN57" s="209"/>
      <c r="AO57" s="210">
        <f t="shared" si="20"/>
        <v>0.04</v>
      </c>
      <c r="AP57" s="168">
        <f t="shared" si="12"/>
        <v>3970000</v>
      </c>
      <c r="AQ57" s="168">
        <f t="shared" si="13"/>
        <v>58382.352941176468</v>
      </c>
      <c r="AR57" s="209"/>
      <c r="AS57" s="210">
        <f t="shared" si="21"/>
        <v>0.04</v>
      </c>
      <c r="AT57" s="168">
        <f t="shared" si="14"/>
        <v>4130000</v>
      </c>
      <c r="AU57" s="168">
        <f t="shared" si="15"/>
        <v>60735.294117647056</v>
      </c>
    </row>
    <row r="58" spans="1:47" ht="14.25" customHeight="1" x14ac:dyDescent="0.35">
      <c r="A58" s="152">
        <f>+'Lista de precios F1 Privee'!A59</f>
        <v>54</v>
      </c>
      <c r="B58" s="152">
        <f>+'Lista de precios F1 Privee'!B59</f>
        <v>806</v>
      </c>
      <c r="C58" s="207" t="str">
        <f>+'T. Generadora'!G63</f>
        <v>5 M</v>
      </c>
      <c r="D58" s="207">
        <f>+'T. Generadora'!R56</f>
        <v>1</v>
      </c>
      <c r="E58" s="207">
        <f>+'T. Generadora'!T56</f>
        <v>1</v>
      </c>
      <c r="F58" s="152">
        <f>+'Lista de precios F1 Privee'!C59</f>
        <v>1</v>
      </c>
      <c r="G58" s="152" t="str">
        <f>+'Lista de precios F1 Privee'!D59</f>
        <v>Madison</v>
      </c>
      <c r="H58" s="207">
        <f>+'Lista de precios F1 Privee'!G59</f>
        <v>52</v>
      </c>
      <c r="I58" s="207">
        <f>+'Lista de precios F1 Privee'!H59</f>
        <v>7</v>
      </c>
      <c r="J58" s="208">
        <f>+'Lista de precios F1 Privee'!K59</f>
        <v>59</v>
      </c>
      <c r="K58" s="208">
        <f>+'T. Generadora'!M56</f>
        <v>2</v>
      </c>
      <c r="L58" s="208">
        <f>+'T. Generadora'!N56</f>
        <v>2</v>
      </c>
      <c r="M58" s="208">
        <f>+'T. Generadora'!T56</f>
        <v>1</v>
      </c>
      <c r="N58" s="168">
        <f>+'Lista de precios F1 Privee'!S59</f>
        <v>2760000</v>
      </c>
      <c r="O58" s="168">
        <f t="shared" si="0"/>
        <v>46779.661016949154</v>
      </c>
      <c r="P58" s="209"/>
      <c r="Q58" s="210">
        <v>0.03</v>
      </c>
      <c r="R58" s="168">
        <f t="shared" si="1"/>
        <v>2850000</v>
      </c>
      <c r="S58" s="168">
        <f t="shared" si="2"/>
        <v>48305.08474576271</v>
      </c>
      <c r="T58" s="209"/>
      <c r="U58" s="210">
        <v>0.03</v>
      </c>
      <c r="V58" s="168">
        <f t="shared" si="31"/>
        <v>2940000</v>
      </c>
      <c r="W58" s="168">
        <f t="shared" si="3"/>
        <v>49830.508474576272</v>
      </c>
      <c r="X58" s="209"/>
      <c r="Y58" s="210">
        <f t="shared" si="16"/>
        <v>0.04</v>
      </c>
      <c r="Z58" s="168">
        <f t="shared" si="4"/>
        <v>3060000</v>
      </c>
      <c r="AA58" s="168">
        <f t="shared" si="5"/>
        <v>51864.406779661018</v>
      </c>
      <c r="AB58" s="209"/>
      <c r="AC58" s="210">
        <f t="shared" si="17"/>
        <v>0.04</v>
      </c>
      <c r="AD58" s="168">
        <f t="shared" si="6"/>
        <v>3190000</v>
      </c>
      <c r="AE58" s="168">
        <f t="shared" si="7"/>
        <v>54067.796610169491</v>
      </c>
      <c r="AF58" s="209"/>
      <c r="AG58" s="210">
        <f t="shared" si="18"/>
        <v>0.04</v>
      </c>
      <c r="AH58" s="168">
        <f t="shared" si="8"/>
        <v>3320000</v>
      </c>
      <c r="AI58" s="168">
        <f t="shared" si="9"/>
        <v>56271.186440677964</v>
      </c>
      <c r="AJ58" s="209"/>
      <c r="AK58" s="210">
        <f t="shared" si="19"/>
        <v>0.04</v>
      </c>
      <c r="AL58" s="168">
        <f t="shared" si="10"/>
        <v>3460000</v>
      </c>
      <c r="AM58" s="168">
        <f t="shared" si="11"/>
        <v>58644.067796610172</v>
      </c>
      <c r="AN58" s="209"/>
      <c r="AO58" s="210">
        <f t="shared" si="20"/>
        <v>0.04</v>
      </c>
      <c r="AP58" s="168">
        <f t="shared" si="12"/>
        <v>3600000</v>
      </c>
      <c r="AQ58" s="168">
        <f t="shared" si="13"/>
        <v>61016.949152542373</v>
      </c>
      <c r="AR58" s="209"/>
      <c r="AS58" s="210">
        <f t="shared" si="21"/>
        <v>0.04</v>
      </c>
      <c r="AT58" s="168">
        <f t="shared" si="14"/>
        <v>3750000</v>
      </c>
      <c r="AU58" s="168">
        <f t="shared" si="15"/>
        <v>63559.322033898308</v>
      </c>
    </row>
    <row r="59" spans="1:47" ht="14.25" customHeight="1" x14ac:dyDescent="0.35">
      <c r="A59" s="152">
        <f>+'Lista de precios F1 Privee'!A60</f>
        <v>55</v>
      </c>
      <c r="B59" s="152">
        <f>+'Lista de precios F1 Privee'!B60</f>
        <v>807</v>
      </c>
      <c r="C59" s="207" t="str">
        <f>+'T. Generadora'!G64</f>
        <v>6 M</v>
      </c>
      <c r="D59" s="207">
        <f>+'T. Generadora'!R57</f>
        <v>2</v>
      </c>
      <c r="E59" s="207">
        <f>+'T. Generadora'!T57</f>
        <v>2</v>
      </c>
      <c r="F59" s="152">
        <f>+'Lista de precios F1 Privee'!C60</f>
        <v>1</v>
      </c>
      <c r="G59" s="152" t="str">
        <f>+'Lista de precios F1 Privee'!D60</f>
        <v>Madison</v>
      </c>
      <c r="H59" s="207">
        <f>+'Lista de precios F1 Privee'!G60</f>
        <v>64</v>
      </c>
      <c r="I59" s="207">
        <f>+'Lista de precios F1 Privee'!H60</f>
        <v>7</v>
      </c>
      <c r="J59" s="208">
        <f>+'Lista de precios F1 Privee'!K60</f>
        <v>71</v>
      </c>
      <c r="K59" s="208">
        <f>+'T. Generadora'!M57</f>
        <v>2</v>
      </c>
      <c r="L59" s="208">
        <f>+'T. Generadora'!N57</f>
        <v>2</v>
      </c>
      <c r="M59" s="208">
        <f>+'T. Generadora'!T57</f>
        <v>2</v>
      </c>
      <c r="N59" s="168">
        <f>+'Lista de precios F1 Privee'!S60</f>
        <v>3130000</v>
      </c>
      <c r="O59" s="168">
        <f t="shared" si="0"/>
        <v>44084.507042253521</v>
      </c>
      <c r="P59" s="209"/>
      <c r="Q59" s="210">
        <v>0.03</v>
      </c>
      <c r="R59" s="168">
        <f t="shared" si="1"/>
        <v>3230000</v>
      </c>
      <c r="S59" s="168">
        <f t="shared" si="2"/>
        <v>45492.957746478874</v>
      </c>
      <c r="T59" s="209"/>
      <c r="U59" s="210">
        <v>0.03</v>
      </c>
      <c r="V59" s="168">
        <f t="shared" si="31"/>
        <v>3330000</v>
      </c>
      <c r="W59" s="168">
        <f t="shared" si="3"/>
        <v>46901.408450704228</v>
      </c>
      <c r="X59" s="209"/>
      <c r="Y59" s="210">
        <f t="shared" si="16"/>
        <v>0.04</v>
      </c>
      <c r="Z59" s="168">
        <f t="shared" si="4"/>
        <v>3470000</v>
      </c>
      <c r="AA59" s="168">
        <f t="shared" si="5"/>
        <v>48873.239436619719</v>
      </c>
      <c r="AB59" s="209"/>
      <c r="AC59" s="210">
        <f t="shared" si="17"/>
        <v>0.04</v>
      </c>
      <c r="AD59" s="168">
        <f t="shared" si="6"/>
        <v>3610000</v>
      </c>
      <c r="AE59" s="168">
        <f t="shared" si="7"/>
        <v>50845.070422535209</v>
      </c>
      <c r="AF59" s="209"/>
      <c r="AG59" s="210">
        <f t="shared" si="18"/>
        <v>0.04</v>
      </c>
      <c r="AH59" s="168">
        <f t="shared" si="8"/>
        <v>3760000</v>
      </c>
      <c r="AI59" s="168">
        <f t="shared" si="9"/>
        <v>52957.74647887324</v>
      </c>
      <c r="AJ59" s="209"/>
      <c r="AK59" s="210">
        <f t="shared" si="19"/>
        <v>0.04</v>
      </c>
      <c r="AL59" s="168">
        <f t="shared" si="10"/>
        <v>3920000</v>
      </c>
      <c r="AM59" s="168">
        <f t="shared" si="11"/>
        <v>55211.267605633802</v>
      </c>
      <c r="AN59" s="209"/>
      <c r="AO59" s="210">
        <f t="shared" si="20"/>
        <v>0.04</v>
      </c>
      <c r="AP59" s="168">
        <f t="shared" si="12"/>
        <v>4080000</v>
      </c>
      <c r="AQ59" s="168">
        <f t="shared" si="13"/>
        <v>57464.788732394365</v>
      </c>
      <c r="AR59" s="209"/>
      <c r="AS59" s="210">
        <f t="shared" si="21"/>
        <v>0.04</v>
      </c>
      <c r="AT59" s="168">
        <f t="shared" si="14"/>
        <v>4250000</v>
      </c>
      <c r="AU59" s="168">
        <f t="shared" si="15"/>
        <v>59859.154929577468</v>
      </c>
    </row>
    <row r="60" spans="1:47" ht="14.25" customHeight="1" x14ac:dyDescent="0.35">
      <c r="A60" s="152">
        <f>+'Lista de precios F1 Privee'!A61</f>
        <v>56</v>
      </c>
      <c r="B60" s="152">
        <f>+'Lista de precios F1 Privee'!B61</f>
        <v>808</v>
      </c>
      <c r="C60" s="207" t="str">
        <f>+'T. Generadora'!G65</f>
        <v>7 M</v>
      </c>
      <c r="D60" s="207">
        <f>+'T. Generadora'!R58</f>
        <v>1</v>
      </c>
      <c r="E60" s="207">
        <f>+'T. Generadora'!T58</f>
        <v>1</v>
      </c>
      <c r="F60" s="152">
        <f>+'Lista de precios F1 Privee'!C61</f>
        <v>1</v>
      </c>
      <c r="G60" s="152" t="str">
        <f>+'Lista de precios F1 Privee'!D61</f>
        <v>Madison</v>
      </c>
      <c r="H60" s="207">
        <f>+'Lista de precios F1 Privee'!G61</f>
        <v>34</v>
      </c>
      <c r="I60" s="207">
        <f>+'Lista de precios F1 Privee'!H61</f>
        <v>3</v>
      </c>
      <c r="J60" s="208">
        <f>+'Lista de precios F1 Privee'!K61</f>
        <v>37</v>
      </c>
      <c r="K60" s="208">
        <f>+'T. Generadora'!M58</f>
        <v>1</v>
      </c>
      <c r="L60" s="208">
        <f>+'T. Generadora'!N58</f>
        <v>1</v>
      </c>
      <c r="M60" s="208">
        <f>+'T. Generadora'!T58</f>
        <v>1</v>
      </c>
      <c r="N60" s="168">
        <f>+'Lista de precios F1 Privee'!S61</f>
        <v>1880000</v>
      </c>
      <c r="O60" s="168">
        <f t="shared" si="0"/>
        <v>50810.810810810814</v>
      </c>
      <c r="P60" s="209"/>
      <c r="Q60" s="210">
        <v>0.03</v>
      </c>
      <c r="R60" s="168">
        <f t="shared" si="1"/>
        <v>1940000</v>
      </c>
      <c r="S60" s="168">
        <f t="shared" si="2"/>
        <v>52432.432432432433</v>
      </c>
      <c r="T60" s="209"/>
      <c r="U60" s="210">
        <v>0.03</v>
      </c>
      <c r="V60" s="168">
        <v>1998000</v>
      </c>
      <c r="W60" s="168">
        <f t="shared" si="3"/>
        <v>54000</v>
      </c>
      <c r="X60" s="209"/>
      <c r="Y60" s="210">
        <f t="shared" si="16"/>
        <v>0.04</v>
      </c>
      <c r="Z60" s="168">
        <f t="shared" si="4"/>
        <v>2080000</v>
      </c>
      <c r="AA60" s="168">
        <f t="shared" si="5"/>
        <v>56216.216216216213</v>
      </c>
      <c r="AB60" s="209"/>
      <c r="AC60" s="210">
        <f t="shared" si="17"/>
        <v>0.04</v>
      </c>
      <c r="AD60" s="168">
        <f t="shared" si="6"/>
        <v>2170000</v>
      </c>
      <c r="AE60" s="168">
        <f t="shared" si="7"/>
        <v>58648.648648648646</v>
      </c>
      <c r="AF60" s="209"/>
      <c r="AG60" s="210">
        <f t="shared" si="18"/>
        <v>0.04</v>
      </c>
      <c r="AH60" s="168">
        <f t="shared" si="8"/>
        <v>2260000</v>
      </c>
      <c r="AI60" s="168">
        <f t="shared" si="9"/>
        <v>61081.08108108108</v>
      </c>
      <c r="AJ60" s="209"/>
      <c r="AK60" s="210">
        <f t="shared" si="19"/>
        <v>0.04</v>
      </c>
      <c r="AL60" s="168">
        <f t="shared" si="10"/>
        <v>2360000</v>
      </c>
      <c r="AM60" s="168">
        <f t="shared" si="11"/>
        <v>63783.783783783787</v>
      </c>
      <c r="AN60" s="209"/>
      <c r="AO60" s="210">
        <f t="shared" si="20"/>
        <v>0.04</v>
      </c>
      <c r="AP60" s="168">
        <f t="shared" si="12"/>
        <v>2460000</v>
      </c>
      <c r="AQ60" s="168">
        <f t="shared" si="13"/>
        <v>66486.486486486479</v>
      </c>
      <c r="AR60" s="209"/>
      <c r="AS60" s="210">
        <f t="shared" si="21"/>
        <v>0.04</v>
      </c>
      <c r="AT60" s="168">
        <f t="shared" si="14"/>
        <v>2560000</v>
      </c>
      <c r="AU60" s="168">
        <f t="shared" si="15"/>
        <v>69189.189189189186</v>
      </c>
    </row>
    <row r="61" spans="1:47" ht="14.25" customHeight="1" x14ac:dyDescent="0.35">
      <c r="A61" s="152">
        <f>+'Lista de precios F1 Privee'!A62</f>
        <v>57</v>
      </c>
      <c r="B61" s="152">
        <f>+'Lista de precios F1 Privee'!B62</f>
        <v>901</v>
      </c>
      <c r="C61" s="207" t="str">
        <f>+'T. Generadora'!G67</f>
        <v>1 M</v>
      </c>
      <c r="D61" s="207">
        <f>+'T. Generadora'!R59</f>
        <v>1</v>
      </c>
      <c r="E61" s="207">
        <f>+'T. Generadora'!T59</f>
        <v>1</v>
      </c>
      <c r="F61" s="152">
        <f>+'Lista de precios F1 Privee'!C62</f>
        <v>1</v>
      </c>
      <c r="G61" s="152" t="str">
        <f>+'Lista de precios F1 Privee'!D62</f>
        <v>Madison</v>
      </c>
      <c r="H61" s="207">
        <f>+'Lista de precios F1 Privee'!G62</f>
        <v>30</v>
      </c>
      <c r="I61" s="207">
        <f>+'Lista de precios F1 Privee'!H62</f>
        <v>5</v>
      </c>
      <c r="J61" s="208">
        <f>+'Lista de precios F1 Privee'!K62</f>
        <v>35</v>
      </c>
      <c r="K61" s="208">
        <f>+'T. Generadora'!M59</f>
        <v>1</v>
      </c>
      <c r="L61" s="208">
        <f>+'T. Generadora'!N59</f>
        <v>1</v>
      </c>
      <c r="M61" s="208">
        <f>+'T. Generadora'!T59</f>
        <v>1</v>
      </c>
      <c r="N61" s="168">
        <f>+'Lista de precios F1 Privee'!S62</f>
        <v>1790000</v>
      </c>
      <c r="O61" s="168">
        <f t="shared" si="0"/>
        <v>51142.857142857145</v>
      </c>
      <c r="P61" s="209"/>
      <c r="Q61" s="210">
        <v>0.03</v>
      </c>
      <c r="R61" s="168">
        <f t="shared" si="1"/>
        <v>1850000</v>
      </c>
      <c r="S61" s="168">
        <f t="shared" si="2"/>
        <v>52857.142857142855</v>
      </c>
      <c r="T61" s="209"/>
      <c r="U61" s="210">
        <v>0.03</v>
      </c>
      <c r="V61" s="168">
        <f t="shared" ref="V61:V62" si="32">ROUNDUP(R61+R61*U61,-4)</f>
        <v>1910000</v>
      </c>
      <c r="W61" s="168">
        <f t="shared" si="3"/>
        <v>54571.428571428572</v>
      </c>
      <c r="X61" s="209"/>
      <c r="Y61" s="210">
        <f t="shared" si="16"/>
        <v>0.04</v>
      </c>
      <c r="Z61" s="168">
        <f t="shared" si="4"/>
        <v>1990000</v>
      </c>
      <c r="AA61" s="168">
        <f t="shared" si="5"/>
        <v>56857.142857142855</v>
      </c>
      <c r="AB61" s="209"/>
      <c r="AC61" s="210">
        <f t="shared" si="17"/>
        <v>0.04</v>
      </c>
      <c r="AD61" s="168">
        <f t="shared" si="6"/>
        <v>2070000</v>
      </c>
      <c r="AE61" s="168">
        <f t="shared" si="7"/>
        <v>59142.857142857145</v>
      </c>
      <c r="AF61" s="209"/>
      <c r="AG61" s="210">
        <f t="shared" si="18"/>
        <v>0.04</v>
      </c>
      <c r="AH61" s="168">
        <f t="shared" si="8"/>
        <v>2160000</v>
      </c>
      <c r="AI61" s="168">
        <f t="shared" si="9"/>
        <v>61714.285714285717</v>
      </c>
      <c r="AJ61" s="209"/>
      <c r="AK61" s="210">
        <f t="shared" si="19"/>
        <v>0.04</v>
      </c>
      <c r="AL61" s="168">
        <f t="shared" si="10"/>
        <v>2250000</v>
      </c>
      <c r="AM61" s="168">
        <f t="shared" si="11"/>
        <v>64285.714285714283</v>
      </c>
      <c r="AN61" s="209"/>
      <c r="AO61" s="210">
        <f t="shared" si="20"/>
        <v>0.04</v>
      </c>
      <c r="AP61" s="168">
        <f t="shared" si="12"/>
        <v>2340000</v>
      </c>
      <c r="AQ61" s="168">
        <f t="shared" si="13"/>
        <v>66857.142857142855</v>
      </c>
      <c r="AR61" s="209"/>
      <c r="AS61" s="210">
        <f t="shared" si="21"/>
        <v>0.04</v>
      </c>
      <c r="AT61" s="168">
        <f t="shared" si="14"/>
        <v>2440000</v>
      </c>
      <c r="AU61" s="168">
        <f t="shared" si="15"/>
        <v>69714.28571428571</v>
      </c>
    </row>
    <row r="62" spans="1:47" ht="14.25" customHeight="1" x14ac:dyDescent="0.35">
      <c r="A62" s="152">
        <f>+'Lista de precios F1 Privee'!A63</f>
        <v>58</v>
      </c>
      <c r="B62" s="152">
        <f>+'Lista de precios F1 Privee'!B63</f>
        <v>902</v>
      </c>
      <c r="C62" s="207" t="str">
        <f>+'T. Generadora'!G68</f>
        <v>2 M</v>
      </c>
      <c r="D62" s="207">
        <f>+'T. Generadora'!R60</f>
        <v>1</v>
      </c>
      <c r="E62" s="207">
        <f>+'T. Generadora'!T60</f>
        <v>1</v>
      </c>
      <c r="F62" s="152">
        <f>+'Lista de precios F1 Privee'!C63</f>
        <v>1</v>
      </c>
      <c r="G62" s="152" t="str">
        <f>+'Lista de precios F1 Privee'!D63</f>
        <v>Madison</v>
      </c>
      <c r="H62" s="207">
        <f>+'Lista de precios F1 Privee'!G63</f>
        <v>59</v>
      </c>
      <c r="I62" s="207">
        <f>+'Lista de precios F1 Privee'!H63</f>
        <v>8</v>
      </c>
      <c r="J62" s="208">
        <f>+'Lista de precios F1 Privee'!K63</f>
        <v>67</v>
      </c>
      <c r="K62" s="208">
        <f>+'T. Generadora'!M60</f>
        <v>2</v>
      </c>
      <c r="L62" s="208">
        <f>+'T. Generadora'!N60</f>
        <v>2</v>
      </c>
      <c r="M62" s="208">
        <f>+'T. Generadora'!T60</f>
        <v>1</v>
      </c>
      <c r="N62" s="168">
        <f>+'Lista de precios F1 Privee'!S63</f>
        <v>3040000</v>
      </c>
      <c r="O62" s="168">
        <f t="shared" si="0"/>
        <v>45373.13432835821</v>
      </c>
      <c r="P62" s="209"/>
      <c r="Q62" s="210">
        <v>0.03</v>
      </c>
      <c r="R62" s="168">
        <f t="shared" si="1"/>
        <v>3140000</v>
      </c>
      <c r="S62" s="168">
        <f t="shared" si="2"/>
        <v>46865.671641791043</v>
      </c>
      <c r="T62" s="209"/>
      <c r="U62" s="210">
        <v>0.03</v>
      </c>
      <c r="V62" s="168">
        <f t="shared" si="32"/>
        <v>3240000</v>
      </c>
      <c r="W62" s="168">
        <f t="shared" si="3"/>
        <v>48358.208955223883</v>
      </c>
      <c r="X62" s="209"/>
      <c r="Y62" s="210">
        <f t="shared" si="16"/>
        <v>0.04</v>
      </c>
      <c r="Z62" s="168">
        <f t="shared" si="4"/>
        <v>3370000</v>
      </c>
      <c r="AA62" s="168">
        <f t="shared" si="5"/>
        <v>50298.507462686568</v>
      </c>
      <c r="AB62" s="209"/>
      <c r="AC62" s="210">
        <f t="shared" si="17"/>
        <v>0.04</v>
      </c>
      <c r="AD62" s="168">
        <f t="shared" si="6"/>
        <v>3510000</v>
      </c>
      <c r="AE62" s="168">
        <f t="shared" si="7"/>
        <v>52388.059701492537</v>
      </c>
      <c r="AF62" s="209"/>
      <c r="AG62" s="210">
        <f t="shared" si="18"/>
        <v>0.04</v>
      </c>
      <c r="AH62" s="168">
        <f t="shared" si="8"/>
        <v>3660000</v>
      </c>
      <c r="AI62" s="168">
        <f t="shared" si="9"/>
        <v>54626.86567164179</v>
      </c>
      <c r="AJ62" s="209"/>
      <c r="AK62" s="210">
        <f t="shared" si="19"/>
        <v>0.04</v>
      </c>
      <c r="AL62" s="168">
        <f t="shared" si="10"/>
        <v>3810000</v>
      </c>
      <c r="AM62" s="168">
        <f t="shared" si="11"/>
        <v>56865.671641791043</v>
      </c>
      <c r="AN62" s="209"/>
      <c r="AO62" s="210">
        <f t="shared" si="20"/>
        <v>0.04</v>
      </c>
      <c r="AP62" s="168">
        <f t="shared" si="12"/>
        <v>3970000</v>
      </c>
      <c r="AQ62" s="168">
        <f t="shared" si="13"/>
        <v>59253.73134328358</v>
      </c>
      <c r="AR62" s="209"/>
      <c r="AS62" s="210">
        <f t="shared" si="21"/>
        <v>0.04</v>
      </c>
      <c r="AT62" s="168">
        <f t="shared" si="14"/>
        <v>4130000</v>
      </c>
      <c r="AU62" s="168">
        <f t="shared" si="15"/>
        <v>61641.791044776117</v>
      </c>
    </row>
    <row r="63" spans="1:47" ht="14.25" customHeight="1" x14ac:dyDescent="0.35">
      <c r="A63" s="152">
        <f>+'Lista de precios F1 Privee'!A64</f>
        <v>59</v>
      </c>
      <c r="B63" s="152">
        <f>+'Lista de precios F1 Privee'!B64</f>
        <v>903</v>
      </c>
      <c r="C63" s="207" t="str">
        <f>+'T. Generadora'!G69</f>
        <v>3 M</v>
      </c>
      <c r="D63" s="207">
        <f>+'T. Generadora'!R61</f>
        <v>1</v>
      </c>
      <c r="E63" s="207">
        <f>+'T. Generadora'!T61</f>
        <v>1</v>
      </c>
      <c r="F63" s="152">
        <f>+'Lista de precios F1 Privee'!C64</f>
        <v>1</v>
      </c>
      <c r="G63" s="152" t="str">
        <f>+'Lista de precios F1 Privee'!D64</f>
        <v>Madison</v>
      </c>
      <c r="H63" s="207">
        <f>+'Lista de precios F1 Privee'!G64</f>
        <v>57</v>
      </c>
      <c r="I63" s="207">
        <f>+'Lista de precios F1 Privee'!H64</f>
        <v>7</v>
      </c>
      <c r="J63" s="208">
        <f>+'Lista de precios F1 Privee'!K64</f>
        <v>64</v>
      </c>
      <c r="K63" s="208">
        <f>+'T. Generadora'!M61</f>
        <v>2</v>
      </c>
      <c r="L63" s="208">
        <f>+'T. Generadora'!N61</f>
        <v>2</v>
      </c>
      <c r="M63" s="208">
        <f>+'T. Generadora'!T61</f>
        <v>1</v>
      </c>
      <c r="N63" s="168">
        <f>+'Lista de precios F1 Privee'!S64</f>
        <v>2940000</v>
      </c>
      <c r="O63" s="168">
        <f t="shared" si="0"/>
        <v>45937.5</v>
      </c>
      <c r="P63" s="209"/>
      <c r="Q63" s="210">
        <v>0.03</v>
      </c>
      <c r="R63" s="168">
        <f t="shared" si="1"/>
        <v>3030000</v>
      </c>
      <c r="S63" s="168">
        <f t="shared" si="2"/>
        <v>47343.75</v>
      </c>
      <c r="T63" s="209"/>
      <c r="U63" s="210">
        <v>0.03</v>
      </c>
      <c r="V63" s="168">
        <v>2996000</v>
      </c>
      <c r="W63" s="168">
        <f t="shared" si="3"/>
        <v>46812.5</v>
      </c>
      <c r="X63" s="209"/>
      <c r="Y63" s="210">
        <f t="shared" si="16"/>
        <v>0.04</v>
      </c>
      <c r="Z63" s="168">
        <f t="shared" si="4"/>
        <v>3120000</v>
      </c>
      <c r="AA63" s="168">
        <f t="shared" si="5"/>
        <v>48750</v>
      </c>
      <c r="AB63" s="209"/>
      <c r="AC63" s="210">
        <f t="shared" si="17"/>
        <v>0.04</v>
      </c>
      <c r="AD63" s="168">
        <f t="shared" si="6"/>
        <v>3250000</v>
      </c>
      <c r="AE63" s="168">
        <f t="shared" si="7"/>
        <v>50781.25</v>
      </c>
      <c r="AF63" s="209"/>
      <c r="AG63" s="210">
        <f t="shared" si="18"/>
        <v>0.04</v>
      </c>
      <c r="AH63" s="168">
        <f t="shared" si="8"/>
        <v>3380000</v>
      </c>
      <c r="AI63" s="168">
        <f t="shared" si="9"/>
        <v>52812.5</v>
      </c>
      <c r="AJ63" s="209"/>
      <c r="AK63" s="210">
        <f t="shared" si="19"/>
        <v>0.04</v>
      </c>
      <c r="AL63" s="168">
        <f t="shared" si="10"/>
        <v>3520000</v>
      </c>
      <c r="AM63" s="168">
        <f t="shared" si="11"/>
        <v>55000</v>
      </c>
      <c r="AN63" s="209"/>
      <c r="AO63" s="210">
        <f t="shared" si="20"/>
        <v>0.04</v>
      </c>
      <c r="AP63" s="168">
        <f t="shared" si="12"/>
        <v>3670000</v>
      </c>
      <c r="AQ63" s="168">
        <f t="shared" si="13"/>
        <v>57343.75</v>
      </c>
      <c r="AR63" s="209"/>
      <c r="AS63" s="210">
        <f t="shared" si="21"/>
        <v>0.04</v>
      </c>
      <c r="AT63" s="168">
        <f t="shared" si="14"/>
        <v>3820000</v>
      </c>
      <c r="AU63" s="168">
        <f t="shared" si="15"/>
        <v>59687.5</v>
      </c>
    </row>
    <row r="64" spans="1:47" ht="14.25" customHeight="1" x14ac:dyDescent="0.35">
      <c r="A64" s="152">
        <f>+'Lista de precios F1 Privee'!A65</f>
        <v>60</v>
      </c>
      <c r="B64" s="152">
        <f>+'Lista de precios F1 Privee'!B65</f>
        <v>904</v>
      </c>
      <c r="C64" s="207" t="str">
        <f>+'T. Generadora'!G70</f>
        <v>4 M</v>
      </c>
      <c r="D64" s="207">
        <f>+'T. Generadora'!R62</f>
        <v>2</v>
      </c>
      <c r="E64" s="207">
        <f>+'T. Generadora'!T62</f>
        <v>1</v>
      </c>
      <c r="F64" s="152">
        <f>+'Lista de precios F1 Privee'!C65</f>
        <v>1</v>
      </c>
      <c r="G64" s="152" t="str">
        <f>+'Lista de precios F1 Privee'!D65</f>
        <v>Madison</v>
      </c>
      <c r="H64" s="207">
        <f>+'Lista de precios F1 Privee'!G65</f>
        <v>56</v>
      </c>
      <c r="I64" s="207">
        <f>+'Lista de precios F1 Privee'!H65</f>
        <v>4</v>
      </c>
      <c r="J64" s="208">
        <f>+'Lista de precios F1 Privee'!K65</f>
        <v>60</v>
      </c>
      <c r="K64" s="208">
        <f>+'T. Generadora'!M62</f>
        <v>2</v>
      </c>
      <c r="L64" s="208">
        <f>+'T. Generadora'!N62</f>
        <v>2</v>
      </c>
      <c r="M64" s="208">
        <f>+'T. Generadora'!T62</f>
        <v>1</v>
      </c>
      <c r="N64" s="168">
        <f>+'Lista de precios F1 Privee'!S65</f>
        <v>2680000</v>
      </c>
      <c r="O64" s="168">
        <f t="shared" si="0"/>
        <v>44666.666666666664</v>
      </c>
      <c r="P64" s="209"/>
      <c r="Q64" s="210">
        <v>0.03</v>
      </c>
      <c r="R64" s="168">
        <f t="shared" si="1"/>
        <v>2770000</v>
      </c>
      <c r="S64" s="168">
        <f t="shared" si="2"/>
        <v>46166.666666666664</v>
      </c>
      <c r="T64" s="209"/>
      <c r="U64" s="210">
        <v>0.03</v>
      </c>
      <c r="V64" s="168">
        <f t="shared" ref="V64:V67" si="33">ROUNDUP(R64+R64*U64,-4)</f>
        <v>2860000</v>
      </c>
      <c r="W64" s="168">
        <f t="shared" si="3"/>
        <v>47666.666666666664</v>
      </c>
      <c r="X64" s="209"/>
      <c r="Y64" s="210">
        <f t="shared" si="16"/>
        <v>0.04</v>
      </c>
      <c r="Z64" s="168">
        <f t="shared" si="4"/>
        <v>2980000</v>
      </c>
      <c r="AA64" s="168">
        <f t="shared" si="5"/>
        <v>49666.666666666664</v>
      </c>
      <c r="AB64" s="209"/>
      <c r="AC64" s="210">
        <f t="shared" si="17"/>
        <v>0.04</v>
      </c>
      <c r="AD64" s="168">
        <f t="shared" si="6"/>
        <v>3100000</v>
      </c>
      <c r="AE64" s="168">
        <f t="shared" si="7"/>
        <v>51666.666666666664</v>
      </c>
      <c r="AF64" s="209"/>
      <c r="AG64" s="210">
        <f t="shared" si="18"/>
        <v>0.04</v>
      </c>
      <c r="AH64" s="168">
        <f t="shared" si="8"/>
        <v>3230000</v>
      </c>
      <c r="AI64" s="168">
        <f t="shared" si="9"/>
        <v>53833.333333333336</v>
      </c>
      <c r="AJ64" s="209"/>
      <c r="AK64" s="210">
        <f t="shared" si="19"/>
        <v>0.04</v>
      </c>
      <c r="AL64" s="168">
        <f t="shared" si="10"/>
        <v>3360000</v>
      </c>
      <c r="AM64" s="168">
        <f t="shared" si="11"/>
        <v>56000</v>
      </c>
      <c r="AN64" s="209"/>
      <c r="AO64" s="210">
        <f t="shared" si="20"/>
        <v>0.04</v>
      </c>
      <c r="AP64" s="168">
        <f t="shared" si="12"/>
        <v>3500000</v>
      </c>
      <c r="AQ64" s="168">
        <f t="shared" si="13"/>
        <v>58333.333333333336</v>
      </c>
      <c r="AR64" s="209"/>
      <c r="AS64" s="210">
        <f t="shared" si="21"/>
        <v>0.04</v>
      </c>
      <c r="AT64" s="168">
        <f t="shared" si="14"/>
        <v>3640000</v>
      </c>
      <c r="AU64" s="168">
        <f t="shared" si="15"/>
        <v>60666.666666666664</v>
      </c>
    </row>
    <row r="65" spans="1:47" ht="14.25" customHeight="1" x14ac:dyDescent="0.35">
      <c r="A65" s="152">
        <f>+'Lista de precios F1 Privee'!A66</f>
        <v>61</v>
      </c>
      <c r="B65" s="152">
        <f>+'Lista de precios F1 Privee'!B66</f>
        <v>905</v>
      </c>
      <c r="C65" s="207" t="str">
        <f>+'T. Generadora'!G71</f>
        <v>5 M</v>
      </c>
      <c r="D65" s="207">
        <f>+'T. Generadora'!R63</f>
        <v>1</v>
      </c>
      <c r="E65" s="207">
        <f>+'T. Generadora'!T63</f>
        <v>1</v>
      </c>
      <c r="F65" s="152">
        <f>+'Lista de precios F1 Privee'!C66</f>
        <v>1</v>
      </c>
      <c r="G65" s="152" t="str">
        <f>+'Lista de precios F1 Privee'!D66</f>
        <v>Madison</v>
      </c>
      <c r="H65" s="207">
        <f>+'Lista de precios F1 Privee'!G66</f>
        <v>56</v>
      </c>
      <c r="I65" s="207">
        <f>+'Lista de precios F1 Privee'!H66</f>
        <v>12</v>
      </c>
      <c r="J65" s="208">
        <f>+'Lista de precios F1 Privee'!K66</f>
        <v>68</v>
      </c>
      <c r="K65" s="208">
        <f>+'T. Generadora'!M63</f>
        <v>2</v>
      </c>
      <c r="L65" s="208">
        <f>+'T. Generadora'!N63</f>
        <v>2</v>
      </c>
      <c r="M65" s="208">
        <f>+'T. Generadora'!T63</f>
        <v>1</v>
      </c>
      <c r="N65" s="168">
        <f>+'Lista de precios F1 Privee'!S66</f>
        <v>3070000</v>
      </c>
      <c r="O65" s="168">
        <f t="shared" si="0"/>
        <v>45147.058823529413</v>
      </c>
      <c r="P65" s="209"/>
      <c r="Q65" s="210">
        <v>0.03</v>
      </c>
      <c r="R65" s="168">
        <f t="shared" si="1"/>
        <v>3170000</v>
      </c>
      <c r="S65" s="168">
        <f t="shared" si="2"/>
        <v>46617.647058823532</v>
      </c>
      <c r="T65" s="209"/>
      <c r="U65" s="210">
        <v>0.03</v>
      </c>
      <c r="V65" s="168">
        <f t="shared" si="33"/>
        <v>3270000</v>
      </c>
      <c r="W65" s="168">
        <f t="shared" si="3"/>
        <v>48088.23529411765</v>
      </c>
      <c r="X65" s="209"/>
      <c r="Y65" s="210">
        <f t="shared" si="16"/>
        <v>0.04</v>
      </c>
      <c r="Z65" s="168">
        <f t="shared" si="4"/>
        <v>3410000</v>
      </c>
      <c r="AA65" s="168">
        <f t="shared" si="5"/>
        <v>50147.058823529413</v>
      </c>
      <c r="AB65" s="209"/>
      <c r="AC65" s="210">
        <f t="shared" si="17"/>
        <v>0.04</v>
      </c>
      <c r="AD65" s="168">
        <f t="shared" si="6"/>
        <v>3550000</v>
      </c>
      <c r="AE65" s="168">
        <f t="shared" si="7"/>
        <v>52205.882352941175</v>
      </c>
      <c r="AF65" s="209"/>
      <c r="AG65" s="210">
        <f t="shared" si="18"/>
        <v>0.04</v>
      </c>
      <c r="AH65" s="168">
        <f t="shared" si="8"/>
        <v>3700000</v>
      </c>
      <c r="AI65" s="168">
        <f t="shared" si="9"/>
        <v>54411.76470588235</v>
      </c>
      <c r="AJ65" s="209"/>
      <c r="AK65" s="210">
        <f t="shared" si="19"/>
        <v>0.04</v>
      </c>
      <c r="AL65" s="168">
        <f t="shared" si="10"/>
        <v>3850000</v>
      </c>
      <c r="AM65" s="168">
        <f t="shared" si="11"/>
        <v>56617.647058823532</v>
      </c>
      <c r="AN65" s="209"/>
      <c r="AO65" s="210">
        <f t="shared" si="20"/>
        <v>0.04</v>
      </c>
      <c r="AP65" s="168">
        <f t="shared" si="12"/>
        <v>4010000</v>
      </c>
      <c r="AQ65" s="168">
        <f t="shared" si="13"/>
        <v>58970.588235294119</v>
      </c>
      <c r="AR65" s="209"/>
      <c r="AS65" s="210">
        <f t="shared" si="21"/>
        <v>0.04</v>
      </c>
      <c r="AT65" s="168">
        <f t="shared" si="14"/>
        <v>4180000</v>
      </c>
      <c r="AU65" s="168">
        <f t="shared" si="15"/>
        <v>61470.588235294119</v>
      </c>
    </row>
    <row r="66" spans="1:47" ht="14.25" customHeight="1" x14ac:dyDescent="0.35">
      <c r="A66" s="152">
        <f>+'Lista de precios F1 Privee'!A67</f>
        <v>62</v>
      </c>
      <c r="B66" s="152">
        <f>+'Lista de precios F1 Privee'!B67</f>
        <v>906</v>
      </c>
      <c r="C66" s="207" t="str">
        <f>+'T. Generadora'!G72</f>
        <v>6 M</v>
      </c>
      <c r="D66" s="207">
        <f>+'T. Generadora'!R64</f>
        <v>1</v>
      </c>
      <c r="E66" s="207">
        <f>+'T. Generadora'!T64</f>
        <v>1</v>
      </c>
      <c r="F66" s="152">
        <f>+'Lista de precios F1 Privee'!C67</f>
        <v>1</v>
      </c>
      <c r="G66" s="152" t="str">
        <f>+'Lista de precios F1 Privee'!D67</f>
        <v>Madison</v>
      </c>
      <c r="H66" s="207">
        <f>+'Lista de precios F1 Privee'!G67</f>
        <v>52</v>
      </c>
      <c r="I66" s="207">
        <f>+'Lista de precios F1 Privee'!H67</f>
        <v>7</v>
      </c>
      <c r="J66" s="208">
        <f>+'Lista de precios F1 Privee'!K67</f>
        <v>59</v>
      </c>
      <c r="K66" s="208">
        <f>+'T. Generadora'!M64</f>
        <v>2</v>
      </c>
      <c r="L66" s="208">
        <f>+'T. Generadora'!N64</f>
        <v>2</v>
      </c>
      <c r="M66" s="208">
        <f>+'T. Generadora'!T64</f>
        <v>1</v>
      </c>
      <c r="N66" s="168">
        <f>+'Lista de precios F1 Privee'!S67</f>
        <v>2790000</v>
      </c>
      <c r="O66" s="168">
        <f t="shared" si="0"/>
        <v>47288.135593220337</v>
      </c>
      <c r="P66" s="209"/>
      <c r="Q66" s="210">
        <v>0.03</v>
      </c>
      <c r="R66" s="168">
        <f t="shared" si="1"/>
        <v>2880000</v>
      </c>
      <c r="S66" s="168">
        <f t="shared" si="2"/>
        <v>48813.5593220339</v>
      </c>
      <c r="T66" s="209"/>
      <c r="U66" s="210">
        <v>0.03</v>
      </c>
      <c r="V66" s="168">
        <f t="shared" si="33"/>
        <v>2970000</v>
      </c>
      <c r="W66" s="168">
        <f t="shared" si="3"/>
        <v>50338.983050847455</v>
      </c>
      <c r="X66" s="209"/>
      <c r="Y66" s="210">
        <f t="shared" si="16"/>
        <v>0.04</v>
      </c>
      <c r="Z66" s="168">
        <f t="shared" si="4"/>
        <v>3090000</v>
      </c>
      <c r="AA66" s="168">
        <f t="shared" si="5"/>
        <v>52372.881355932201</v>
      </c>
      <c r="AB66" s="209"/>
      <c r="AC66" s="210">
        <f t="shared" si="17"/>
        <v>0.04</v>
      </c>
      <c r="AD66" s="168">
        <f t="shared" si="6"/>
        <v>3220000</v>
      </c>
      <c r="AE66" s="168">
        <f t="shared" si="7"/>
        <v>54576.271186440681</v>
      </c>
      <c r="AF66" s="209"/>
      <c r="AG66" s="210">
        <f t="shared" si="18"/>
        <v>0.04</v>
      </c>
      <c r="AH66" s="168">
        <f t="shared" si="8"/>
        <v>3350000</v>
      </c>
      <c r="AI66" s="168">
        <f t="shared" si="9"/>
        <v>56779.661016949154</v>
      </c>
      <c r="AJ66" s="209"/>
      <c r="AK66" s="210">
        <f t="shared" si="19"/>
        <v>0.04</v>
      </c>
      <c r="AL66" s="168">
        <f t="shared" si="10"/>
        <v>3490000</v>
      </c>
      <c r="AM66" s="168">
        <f t="shared" si="11"/>
        <v>59152.542372881355</v>
      </c>
      <c r="AN66" s="209"/>
      <c r="AO66" s="210">
        <f t="shared" si="20"/>
        <v>0.04</v>
      </c>
      <c r="AP66" s="168">
        <f t="shared" si="12"/>
        <v>3630000</v>
      </c>
      <c r="AQ66" s="168">
        <f t="shared" si="13"/>
        <v>61525.423728813563</v>
      </c>
      <c r="AR66" s="209"/>
      <c r="AS66" s="210">
        <f t="shared" si="21"/>
        <v>0.04</v>
      </c>
      <c r="AT66" s="168">
        <f t="shared" si="14"/>
        <v>3780000</v>
      </c>
      <c r="AU66" s="168">
        <f t="shared" si="15"/>
        <v>64067.796610169491</v>
      </c>
    </row>
    <row r="67" spans="1:47" ht="14.25" customHeight="1" x14ac:dyDescent="0.35">
      <c r="A67" s="152">
        <f>+'Lista de precios F1 Privee'!A68</f>
        <v>63</v>
      </c>
      <c r="B67" s="152">
        <f>+'Lista de precios F1 Privee'!B68</f>
        <v>907</v>
      </c>
      <c r="C67" s="207" t="str">
        <f>+'T. Generadora'!G73</f>
        <v>7 M</v>
      </c>
      <c r="D67" s="207">
        <f>+'T. Generadora'!R65</f>
        <v>2</v>
      </c>
      <c r="E67" s="207">
        <f>+'T. Generadora'!T65</f>
        <v>2</v>
      </c>
      <c r="F67" s="152">
        <f>+'Lista de precios F1 Privee'!C68</f>
        <v>1</v>
      </c>
      <c r="G67" s="152" t="str">
        <f>+'Lista de precios F1 Privee'!D68</f>
        <v>Madison</v>
      </c>
      <c r="H67" s="207">
        <f>+'Lista de precios F1 Privee'!G68</f>
        <v>64</v>
      </c>
      <c r="I67" s="207">
        <f>+'Lista de precios F1 Privee'!H68</f>
        <v>7</v>
      </c>
      <c r="J67" s="208">
        <f>+'Lista de precios F1 Privee'!K68</f>
        <v>71</v>
      </c>
      <c r="K67" s="208">
        <f>+'T. Generadora'!M65</f>
        <v>2</v>
      </c>
      <c r="L67" s="208">
        <f>+'T. Generadora'!N65</f>
        <v>2</v>
      </c>
      <c r="M67" s="208">
        <f>+'T. Generadora'!T65</f>
        <v>2</v>
      </c>
      <c r="N67" s="168">
        <f>+'Lista de precios F1 Privee'!S68</f>
        <v>3160000</v>
      </c>
      <c r="O67" s="168">
        <f t="shared" si="0"/>
        <v>44507.042253521126</v>
      </c>
      <c r="P67" s="209"/>
      <c r="Q67" s="210">
        <v>0.03</v>
      </c>
      <c r="R67" s="168">
        <f t="shared" si="1"/>
        <v>3260000</v>
      </c>
      <c r="S67" s="168">
        <f t="shared" si="2"/>
        <v>45915.492957746479</v>
      </c>
      <c r="T67" s="209"/>
      <c r="U67" s="210">
        <v>0.03</v>
      </c>
      <c r="V67" s="168">
        <f t="shared" si="33"/>
        <v>3360000</v>
      </c>
      <c r="W67" s="168">
        <f t="shared" si="3"/>
        <v>47323.943661971833</v>
      </c>
      <c r="X67" s="209"/>
      <c r="Y67" s="210">
        <f t="shared" si="16"/>
        <v>0.04</v>
      </c>
      <c r="Z67" s="168">
        <f t="shared" si="4"/>
        <v>3500000</v>
      </c>
      <c r="AA67" s="168">
        <f t="shared" si="5"/>
        <v>49295.774647887323</v>
      </c>
      <c r="AB67" s="209"/>
      <c r="AC67" s="210">
        <f t="shared" si="17"/>
        <v>0.04</v>
      </c>
      <c r="AD67" s="168">
        <f t="shared" si="6"/>
        <v>3640000</v>
      </c>
      <c r="AE67" s="168">
        <f t="shared" si="7"/>
        <v>51267.605633802814</v>
      </c>
      <c r="AF67" s="209"/>
      <c r="AG67" s="210">
        <f t="shared" si="18"/>
        <v>0.04</v>
      </c>
      <c r="AH67" s="168">
        <f t="shared" si="8"/>
        <v>3790000</v>
      </c>
      <c r="AI67" s="168">
        <f t="shared" si="9"/>
        <v>53380.281690140844</v>
      </c>
      <c r="AJ67" s="209"/>
      <c r="AK67" s="210">
        <f t="shared" si="19"/>
        <v>0.04</v>
      </c>
      <c r="AL67" s="168">
        <f t="shared" si="10"/>
        <v>3950000</v>
      </c>
      <c r="AM67" s="168">
        <f t="shared" si="11"/>
        <v>55633.802816901407</v>
      </c>
      <c r="AN67" s="209"/>
      <c r="AO67" s="210">
        <f t="shared" si="20"/>
        <v>0.04</v>
      </c>
      <c r="AP67" s="168">
        <f t="shared" si="12"/>
        <v>4110000</v>
      </c>
      <c r="AQ67" s="168">
        <f t="shared" si="13"/>
        <v>57887.32394366197</v>
      </c>
      <c r="AR67" s="209"/>
      <c r="AS67" s="210">
        <f t="shared" si="21"/>
        <v>0.04</v>
      </c>
      <c r="AT67" s="168">
        <f t="shared" si="14"/>
        <v>4280000</v>
      </c>
      <c r="AU67" s="168">
        <f t="shared" si="15"/>
        <v>60281.690140845072</v>
      </c>
    </row>
    <row r="68" spans="1:47" ht="14.25" customHeight="1" x14ac:dyDescent="0.35">
      <c r="A68" s="152">
        <f>+'Lista de precios F1 Privee'!A69</f>
        <v>64</v>
      </c>
      <c r="B68" s="152">
        <f>+'Lista de precios F1 Privee'!B69</f>
        <v>908</v>
      </c>
      <c r="C68" s="207" t="str">
        <f>+'T. Generadora'!G75</f>
        <v>1 M</v>
      </c>
      <c r="D68" s="207">
        <f>+'T. Generadora'!R66</f>
        <v>1</v>
      </c>
      <c r="E68" s="207">
        <f>+'T. Generadora'!T66</f>
        <v>1</v>
      </c>
      <c r="F68" s="152">
        <f>+'Lista de precios F1 Privee'!C69</f>
        <v>1</v>
      </c>
      <c r="G68" s="152" t="str">
        <f>+'Lista de precios F1 Privee'!D69</f>
        <v>Madison</v>
      </c>
      <c r="H68" s="207">
        <f>+'Lista de precios F1 Privee'!G69</f>
        <v>34</v>
      </c>
      <c r="I68" s="207">
        <f>+'Lista de precios F1 Privee'!H69</f>
        <v>3</v>
      </c>
      <c r="J68" s="208">
        <f>+'Lista de precios F1 Privee'!K69</f>
        <v>37</v>
      </c>
      <c r="K68" s="208">
        <f>+'T. Generadora'!M66</f>
        <v>1</v>
      </c>
      <c r="L68" s="208">
        <f>+'T. Generadora'!N66</f>
        <v>1</v>
      </c>
      <c r="M68" s="208">
        <f>+'T. Generadora'!T66</f>
        <v>1</v>
      </c>
      <c r="N68" s="168">
        <f>+'Lista de precios F1 Privee'!S69</f>
        <v>1900000</v>
      </c>
      <c r="O68" s="168">
        <f t="shared" si="0"/>
        <v>51351.351351351354</v>
      </c>
      <c r="P68" s="209"/>
      <c r="Q68" s="210">
        <v>0.03</v>
      </c>
      <c r="R68" s="168">
        <f t="shared" si="1"/>
        <v>1960000</v>
      </c>
      <c r="S68" s="168">
        <f t="shared" si="2"/>
        <v>52972.972972972973</v>
      </c>
      <c r="T68" s="209"/>
      <c r="U68" s="210">
        <v>0.03</v>
      </c>
      <c r="V68" s="168">
        <v>1998000</v>
      </c>
      <c r="W68" s="168">
        <f t="shared" si="3"/>
        <v>54000</v>
      </c>
      <c r="X68" s="209"/>
      <c r="Y68" s="210">
        <f t="shared" si="16"/>
        <v>0.04</v>
      </c>
      <c r="Z68" s="168">
        <f t="shared" si="4"/>
        <v>2080000</v>
      </c>
      <c r="AA68" s="168">
        <f t="shared" si="5"/>
        <v>56216.216216216213</v>
      </c>
      <c r="AB68" s="209"/>
      <c r="AC68" s="210">
        <f t="shared" si="17"/>
        <v>0.04</v>
      </c>
      <c r="AD68" s="168">
        <f t="shared" si="6"/>
        <v>2170000</v>
      </c>
      <c r="AE68" s="168">
        <f t="shared" si="7"/>
        <v>58648.648648648646</v>
      </c>
      <c r="AF68" s="209"/>
      <c r="AG68" s="210">
        <f t="shared" si="18"/>
        <v>0.04</v>
      </c>
      <c r="AH68" s="168">
        <f t="shared" si="8"/>
        <v>2260000</v>
      </c>
      <c r="AI68" s="168">
        <f t="shared" si="9"/>
        <v>61081.08108108108</v>
      </c>
      <c r="AJ68" s="209"/>
      <c r="AK68" s="210">
        <f t="shared" si="19"/>
        <v>0.04</v>
      </c>
      <c r="AL68" s="168">
        <f t="shared" si="10"/>
        <v>2360000</v>
      </c>
      <c r="AM68" s="168">
        <f t="shared" si="11"/>
        <v>63783.783783783787</v>
      </c>
      <c r="AN68" s="209"/>
      <c r="AO68" s="210">
        <f t="shared" si="20"/>
        <v>0.04</v>
      </c>
      <c r="AP68" s="168">
        <f t="shared" si="12"/>
        <v>2460000</v>
      </c>
      <c r="AQ68" s="168">
        <f t="shared" si="13"/>
        <v>66486.486486486479</v>
      </c>
      <c r="AR68" s="209"/>
      <c r="AS68" s="210">
        <f t="shared" si="21"/>
        <v>0.04</v>
      </c>
      <c r="AT68" s="168">
        <f t="shared" si="14"/>
        <v>2560000</v>
      </c>
      <c r="AU68" s="168">
        <f t="shared" si="15"/>
        <v>69189.189189189186</v>
      </c>
    </row>
    <row r="69" spans="1:47" ht="14.25" customHeight="1" x14ac:dyDescent="0.35">
      <c r="A69" s="152">
        <f>+'Lista de precios F1 Privee'!A70</f>
        <v>65</v>
      </c>
      <c r="B69" s="152">
        <f>+'Lista de precios F1 Privee'!B70</f>
        <v>1001</v>
      </c>
      <c r="C69" s="207" t="str">
        <f>+'T. Generadora'!G76</f>
        <v>2 M</v>
      </c>
      <c r="D69" s="207">
        <f>+'T. Generadora'!R67</f>
        <v>1</v>
      </c>
      <c r="E69" s="207">
        <f>+'T. Generadora'!T67</f>
        <v>1</v>
      </c>
      <c r="F69" s="152">
        <f>+'Lista de precios F1 Privee'!C70</f>
        <v>1</v>
      </c>
      <c r="G69" s="152" t="str">
        <f>+'Lista de precios F1 Privee'!D70</f>
        <v>Madison</v>
      </c>
      <c r="H69" s="207">
        <f>+'Lista de precios F1 Privee'!G70</f>
        <v>30</v>
      </c>
      <c r="I69" s="207">
        <f>+'Lista de precios F1 Privee'!H70</f>
        <v>5</v>
      </c>
      <c r="J69" s="208">
        <f>+'Lista de precios F1 Privee'!K70</f>
        <v>35</v>
      </c>
      <c r="K69" s="208">
        <f>+'T. Generadora'!M67</f>
        <v>1</v>
      </c>
      <c r="L69" s="208">
        <f>+'T. Generadora'!N67</f>
        <v>1</v>
      </c>
      <c r="M69" s="208">
        <f>+'T. Generadora'!T67</f>
        <v>1</v>
      </c>
      <c r="N69" s="168">
        <f>+'Lista de precios F1 Privee'!S70</f>
        <v>1800000</v>
      </c>
      <c r="O69" s="168">
        <f t="shared" si="0"/>
        <v>51428.571428571428</v>
      </c>
      <c r="P69" s="209"/>
      <c r="Q69" s="210">
        <v>0.03</v>
      </c>
      <c r="R69" s="168">
        <f t="shared" si="1"/>
        <v>1860000</v>
      </c>
      <c r="S69" s="168">
        <f t="shared" si="2"/>
        <v>53142.857142857145</v>
      </c>
      <c r="T69" s="209"/>
      <c r="U69" s="210">
        <v>0.03</v>
      </c>
      <c r="V69" s="168">
        <f t="shared" ref="V69:V70" si="34">ROUNDUP(R69+R69*U69,-4)</f>
        <v>1920000</v>
      </c>
      <c r="W69" s="168">
        <f t="shared" si="3"/>
        <v>54857.142857142855</v>
      </c>
      <c r="X69" s="209"/>
      <c r="Y69" s="210">
        <f t="shared" si="16"/>
        <v>0.04</v>
      </c>
      <c r="Z69" s="168">
        <f t="shared" si="4"/>
        <v>2000000</v>
      </c>
      <c r="AA69" s="168">
        <f t="shared" si="5"/>
        <v>57142.857142857145</v>
      </c>
      <c r="AB69" s="209"/>
      <c r="AC69" s="210">
        <f t="shared" si="17"/>
        <v>0.04</v>
      </c>
      <c r="AD69" s="168">
        <f t="shared" si="6"/>
        <v>2080000</v>
      </c>
      <c r="AE69" s="168">
        <f t="shared" si="7"/>
        <v>59428.571428571428</v>
      </c>
      <c r="AF69" s="209"/>
      <c r="AG69" s="210">
        <f t="shared" si="18"/>
        <v>0.04</v>
      </c>
      <c r="AH69" s="168">
        <f t="shared" si="8"/>
        <v>2170000</v>
      </c>
      <c r="AI69" s="168">
        <f t="shared" si="9"/>
        <v>62000</v>
      </c>
      <c r="AJ69" s="209"/>
      <c r="AK69" s="210">
        <f t="shared" si="19"/>
        <v>0.04</v>
      </c>
      <c r="AL69" s="168">
        <f t="shared" si="10"/>
        <v>2260000</v>
      </c>
      <c r="AM69" s="168">
        <f t="shared" si="11"/>
        <v>64571.428571428572</v>
      </c>
      <c r="AN69" s="209"/>
      <c r="AO69" s="210">
        <f t="shared" si="20"/>
        <v>0.04</v>
      </c>
      <c r="AP69" s="168">
        <f t="shared" si="12"/>
        <v>2360000</v>
      </c>
      <c r="AQ69" s="168">
        <f t="shared" si="13"/>
        <v>67428.571428571435</v>
      </c>
      <c r="AR69" s="209"/>
      <c r="AS69" s="210">
        <f t="shared" si="21"/>
        <v>0.04</v>
      </c>
      <c r="AT69" s="168">
        <f t="shared" si="14"/>
        <v>2460000</v>
      </c>
      <c r="AU69" s="168">
        <f t="shared" si="15"/>
        <v>70285.71428571429</v>
      </c>
    </row>
    <row r="70" spans="1:47" ht="14.25" customHeight="1" x14ac:dyDescent="0.35">
      <c r="A70" s="152">
        <f>+'Lista de precios F1 Privee'!A71</f>
        <v>66</v>
      </c>
      <c r="B70" s="152">
        <f>+'Lista de precios F1 Privee'!B71</f>
        <v>1002</v>
      </c>
      <c r="C70" s="207" t="str">
        <f>+'T. Generadora'!G77</f>
        <v>3 M</v>
      </c>
      <c r="D70" s="207">
        <f>+'T. Generadora'!R68</f>
        <v>1</v>
      </c>
      <c r="E70" s="207">
        <f>+'T. Generadora'!T68</f>
        <v>1</v>
      </c>
      <c r="F70" s="152">
        <f>+'Lista de precios F1 Privee'!C71</f>
        <v>1</v>
      </c>
      <c r="G70" s="152" t="str">
        <f>+'Lista de precios F1 Privee'!D71</f>
        <v>Madison</v>
      </c>
      <c r="H70" s="207">
        <f>+'Lista de precios F1 Privee'!G71</f>
        <v>59</v>
      </c>
      <c r="I70" s="207">
        <f>+'Lista de precios F1 Privee'!H71</f>
        <v>8</v>
      </c>
      <c r="J70" s="208">
        <f>+'Lista de precios F1 Privee'!K71</f>
        <v>67</v>
      </c>
      <c r="K70" s="208">
        <f>+'T. Generadora'!M68</f>
        <v>2</v>
      </c>
      <c r="L70" s="208">
        <f>+'T. Generadora'!N68</f>
        <v>2</v>
      </c>
      <c r="M70" s="208">
        <f>+'T. Generadora'!T68</f>
        <v>1</v>
      </c>
      <c r="N70" s="168">
        <f>+'Lista de precios F1 Privee'!S71</f>
        <v>3070000</v>
      </c>
      <c r="O70" s="168">
        <f t="shared" si="0"/>
        <v>45820.895522388062</v>
      </c>
      <c r="P70" s="209"/>
      <c r="Q70" s="210">
        <v>0.03</v>
      </c>
      <c r="R70" s="168">
        <f t="shared" si="1"/>
        <v>3170000</v>
      </c>
      <c r="S70" s="168">
        <f t="shared" si="2"/>
        <v>47313.432835820895</v>
      </c>
      <c r="T70" s="209"/>
      <c r="U70" s="210">
        <v>0.03</v>
      </c>
      <c r="V70" s="168">
        <f t="shared" si="34"/>
        <v>3270000</v>
      </c>
      <c r="W70" s="168">
        <f t="shared" si="3"/>
        <v>48805.970149253728</v>
      </c>
      <c r="X70" s="209"/>
      <c r="Y70" s="210">
        <f t="shared" si="16"/>
        <v>0.04</v>
      </c>
      <c r="Z70" s="168">
        <f t="shared" si="4"/>
        <v>3410000</v>
      </c>
      <c r="AA70" s="168">
        <f t="shared" si="5"/>
        <v>50895.522388059704</v>
      </c>
      <c r="AB70" s="209"/>
      <c r="AC70" s="210">
        <f t="shared" si="17"/>
        <v>0.04</v>
      </c>
      <c r="AD70" s="168">
        <f t="shared" si="6"/>
        <v>3550000</v>
      </c>
      <c r="AE70" s="168">
        <f t="shared" si="7"/>
        <v>52985.074626865673</v>
      </c>
      <c r="AF70" s="209"/>
      <c r="AG70" s="210">
        <f t="shared" si="18"/>
        <v>0.04</v>
      </c>
      <c r="AH70" s="168">
        <f t="shared" si="8"/>
        <v>3700000</v>
      </c>
      <c r="AI70" s="168">
        <f t="shared" si="9"/>
        <v>55223.880597014926</v>
      </c>
      <c r="AJ70" s="209"/>
      <c r="AK70" s="210">
        <f t="shared" si="19"/>
        <v>0.04</v>
      </c>
      <c r="AL70" s="168">
        <f t="shared" si="10"/>
        <v>3850000</v>
      </c>
      <c r="AM70" s="168">
        <f t="shared" si="11"/>
        <v>57462.686567164179</v>
      </c>
      <c r="AN70" s="209"/>
      <c r="AO70" s="210">
        <f t="shared" si="20"/>
        <v>0.04</v>
      </c>
      <c r="AP70" s="168">
        <f t="shared" si="12"/>
        <v>4010000</v>
      </c>
      <c r="AQ70" s="168">
        <f t="shared" si="13"/>
        <v>59850.746268656716</v>
      </c>
      <c r="AR70" s="209"/>
      <c r="AS70" s="210">
        <f t="shared" si="21"/>
        <v>0.04</v>
      </c>
      <c r="AT70" s="168">
        <f t="shared" si="14"/>
        <v>4180000</v>
      </c>
      <c r="AU70" s="168">
        <f t="shared" si="15"/>
        <v>62388.059701492537</v>
      </c>
    </row>
    <row r="71" spans="1:47" ht="14.25" customHeight="1" x14ac:dyDescent="0.35">
      <c r="A71" s="152">
        <f>+'Lista de precios F1 Privee'!A72</f>
        <v>67</v>
      </c>
      <c r="B71" s="152">
        <f>+'Lista de precios F1 Privee'!B72</f>
        <v>1003</v>
      </c>
      <c r="C71" s="207" t="str">
        <f>+'T. Generadora'!G78</f>
        <v>4 M</v>
      </c>
      <c r="D71" s="207">
        <f>+'T. Generadora'!R69</f>
        <v>1</v>
      </c>
      <c r="E71" s="207">
        <f>+'T. Generadora'!T69</f>
        <v>1</v>
      </c>
      <c r="F71" s="152">
        <f>+'Lista de precios F1 Privee'!C72</f>
        <v>1</v>
      </c>
      <c r="G71" s="152" t="str">
        <f>+'Lista de precios F1 Privee'!D72</f>
        <v>Madison</v>
      </c>
      <c r="H71" s="207">
        <f>+'Lista de precios F1 Privee'!G72</f>
        <v>57</v>
      </c>
      <c r="I71" s="207">
        <f>+'Lista de precios F1 Privee'!H72</f>
        <v>7</v>
      </c>
      <c r="J71" s="208">
        <f>+'Lista de precios F1 Privee'!K72</f>
        <v>64</v>
      </c>
      <c r="K71" s="208">
        <f>+'T. Generadora'!M69</f>
        <v>2</v>
      </c>
      <c r="L71" s="208">
        <f>+'T. Generadora'!N69</f>
        <v>2</v>
      </c>
      <c r="M71" s="208">
        <f>+'T. Generadora'!T69</f>
        <v>1</v>
      </c>
      <c r="N71" s="168">
        <f>+'Lista de precios F1 Privee'!S72</f>
        <v>2960000</v>
      </c>
      <c r="O71" s="168">
        <f t="shared" si="0"/>
        <v>46250</v>
      </c>
      <c r="P71" s="209"/>
      <c r="Q71" s="210">
        <v>0.03</v>
      </c>
      <c r="R71" s="168">
        <f t="shared" si="1"/>
        <v>3050000</v>
      </c>
      <c r="S71" s="168">
        <f t="shared" si="2"/>
        <v>47656.25</v>
      </c>
      <c r="T71" s="209"/>
      <c r="U71" s="210">
        <v>0.03</v>
      </c>
      <c r="V71" s="168">
        <v>2998000</v>
      </c>
      <c r="W71" s="168">
        <f t="shared" si="3"/>
        <v>46843.75</v>
      </c>
      <c r="X71" s="209"/>
      <c r="Y71" s="210">
        <f t="shared" si="16"/>
        <v>0.04</v>
      </c>
      <c r="Z71" s="168">
        <f t="shared" si="4"/>
        <v>3120000</v>
      </c>
      <c r="AA71" s="168">
        <f t="shared" si="5"/>
        <v>48750</v>
      </c>
      <c r="AB71" s="209"/>
      <c r="AC71" s="210">
        <f t="shared" si="17"/>
        <v>0.04</v>
      </c>
      <c r="AD71" s="168">
        <f t="shared" si="6"/>
        <v>3250000</v>
      </c>
      <c r="AE71" s="168">
        <f t="shared" si="7"/>
        <v>50781.25</v>
      </c>
      <c r="AF71" s="209"/>
      <c r="AG71" s="210">
        <f t="shared" si="18"/>
        <v>0.04</v>
      </c>
      <c r="AH71" s="168">
        <f t="shared" si="8"/>
        <v>3380000</v>
      </c>
      <c r="AI71" s="168">
        <f t="shared" si="9"/>
        <v>52812.5</v>
      </c>
      <c r="AJ71" s="209"/>
      <c r="AK71" s="210">
        <f t="shared" si="19"/>
        <v>0.04</v>
      </c>
      <c r="AL71" s="168">
        <f t="shared" si="10"/>
        <v>3520000</v>
      </c>
      <c r="AM71" s="168">
        <f t="shared" si="11"/>
        <v>55000</v>
      </c>
      <c r="AN71" s="209"/>
      <c r="AO71" s="210">
        <f t="shared" si="20"/>
        <v>0.04</v>
      </c>
      <c r="AP71" s="168">
        <f t="shared" si="12"/>
        <v>3670000</v>
      </c>
      <c r="AQ71" s="168">
        <f t="shared" si="13"/>
        <v>57343.75</v>
      </c>
      <c r="AR71" s="209"/>
      <c r="AS71" s="210">
        <f t="shared" si="21"/>
        <v>0.04</v>
      </c>
      <c r="AT71" s="168">
        <f t="shared" si="14"/>
        <v>3820000</v>
      </c>
      <c r="AU71" s="168">
        <f t="shared" si="15"/>
        <v>59687.5</v>
      </c>
    </row>
    <row r="72" spans="1:47" ht="14.25" customHeight="1" x14ac:dyDescent="0.35">
      <c r="A72" s="152">
        <f>+'Lista de precios F1 Privee'!A73</f>
        <v>68</v>
      </c>
      <c r="B72" s="152">
        <f>+'Lista de precios F1 Privee'!B73</f>
        <v>1004</v>
      </c>
      <c r="C72" s="207" t="str">
        <f>+'T. Generadora'!G79</f>
        <v>5 M</v>
      </c>
      <c r="D72" s="207">
        <f>+'T. Generadora'!R70</f>
        <v>2</v>
      </c>
      <c r="E72" s="207">
        <f>+'T. Generadora'!T70</f>
        <v>2</v>
      </c>
      <c r="F72" s="152">
        <f>+'Lista de precios F1 Privee'!C73</f>
        <v>1</v>
      </c>
      <c r="G72" s="152" t="str">
        <f>+'Lista de precios F1 Privee'!D73</f>
        <v>Madison</v>
      </c>
      <c r="H72" s="207">
        <f>+'Lista de precios F1 Privee'!G73</f>
        <v>59</v>
      </c>
      <c r="I72" s="207">
        <f>+'Lista de precios F1 Privee'!H73</f>
        <v>13</v>
      </c>
      <c r="J72" s="208">
        <f>+'Lista de precios F1 Privee'!K73</f>
        <v>72</v>
      </c>
      <c r="K72" s="208">
        <f>+'T. Generadora'!M70</f>
        <v>2</v>
      </c>
      <c r="L72" s="208">
        <f>+'T. Generadora'!N70</f>
        <v>2</v>
      </c>
      <c r="M72" s="208">
        <f>+'T. Generadora'!T70</f>
        <v>2</v>
      </c>
      <c r="N72" s="168">
        <f>+'Lista de precios F1 Privee'!S73</f>
        <v>3210000</v>
      </c>
      <c r="O72" s="168">
        <f t="shared" si="0"/>
        <v>44583.333333333336</v>
      </c>
      <c r="P72" s="209"/>
      <c r="Q72" s="210">
        <v>0.03</v>
      </c>
      <c r="R72" s="168">
        <f t="shared" si="1"/>
        <v>3310000</v>
      </c>
      <c r="S72" s="168">
        <f t="shared" si="2"/>
        <v>45972.222222222219</v>
      </c>
      <c r="T72" s="209"/>
      <c r="U72" s="210">
        <v>0.03</v>
      </c>
      <c r="V72" s="168">
        <f t="shared" ref="V72:V81" si="35">ROUNDUP(R72+R72*U72,-4)</f>
        <v>3410000</v>
      </c>
      <c r="W72" s="168">
        <f t="shared" si="3"/>
        <v>47361.111111111109</v>
      </c>
      <c r="X72" s="209"/>
      <c r="Y72" s="210">
        <f t="shared" si="16"/>
        <v>0.04</v>
      </c>
      <c r="Z72" s="168">
        <f t="shared" si="4"/>
        <v>3550000</v>
      </c>
      <c r="AA72" s="168">
        <f t="shared" si="5"/>
        <v>49305.555555555555</v>
      </c>
      <c r="AB72" s="209"/>
      <c r="AC72" s="210">
        <f t="shared" si="17"/>
        <v>0.04</v>
      </c>
      <c r="AD72" s="168">
        <f t="shared" si="6"/>
        <v>3700000</v>
      </c>
      <c r="AE72" s="168">
        <f t="shared" si="7"/>
        <v>51388.888888888891</v>
      </c>
      <c r="AF72" s="209"/>
      <c r="AG72" s="210">
        <f t="shared" si="18"/>
        <v>0.04</v>
      </c>
      <c r="AH72" s="168">
        <f t="shared" si="8"/>
        <v>3850000</v>
      </c>
      <c r="AI72" s="168">
        <f t="shared" si="9"/>
        <v>53472.222222222219</v>
      </c>
      <c r="AJ72" s="209"/>
      <c r="AK72" s="210">
        <f t="shared" si="19"/>
        <v>0.04</v>
      </c>
      <c r="AL72" s="168">
        <f t="shared" si="10"/>
        <v>4010000</v>
      </c>
      <c r="AM72" s="168">
        <f t="shared" si="11"/>
        <v>55694.444444444445</v>
      </c>
      <c r="AN72" s="209"/>
      <c r="AO72" s="210">
        <f t="shared" si="20"/>
        <v>0.04</v>
      </c>
      <c r="AP72" s="168">
        <f t="shared" si="12"/>
        <v>4180000</v>
      </c>
      <c r="AQ72" s="168">
        <f t="shared" si="13"/>
        <v>58055.555555555555</v>
      </c>
      <c r="AR72" s="209"/>
      <c r="AS72" s="210">
        <f t="shared" si="21"/>
        <v>0.04</v>
      </c>
      <c r="AT72" s="168">
        <f t="shared" si="14"/>
        <v>4350000</v>
      </c>
      <c r="AU72" s="168">
        <f t="shared" si="15"/>
        <v>60416.666666666664</v>
      </c>
    </row>
    <row r="73" spans="1:47" ht="14.25" customHeight="1" x14ac:dyDescent="0.35">
      <c r="A73" s="152">
        <f>+'Lista de precios F1 Privee'!A74</f>
        <v>69</v>
      </c>
      <c r="B73" s="152">
        <f>+'Lista de precios F1 Privee'!B74</f>
        <v>1005</v>
      </c>
      <c r="C73" s="207" t="str">
        <f>+'T. Generadora'!G80</f>
        <v>6 M</v>
      </c>
      <c r="D73" s="207">
        <f>+'T. Generadora'!R71</f>
        <v>1</v>
      </c>
      <c r="E73" s="207">
        <f>+'T. Generadora'!T71</f>
        <v>1</v>
      </c>
      <c r="F73" s="152">
        <f>+'Lista de precios F1 Privee'!C74</f>
        <v>1</v>
      </c>
      <c r="G73" s="152" t="str">
        <f>+'Lista de precios F1 Privee'!D74</f>
        <v>Madison</v>
      </c>
      <c r="H73" s="207">
        <f>+'Lista de precios F1 Privee'!G74</f>
        <v>56</v>
      </c>
      <c r="I73" s="207">
        <f>+'Lista de precios F1 Privee'!H74</f>
        <v>12</v>
      </c>
      <c r="J73" s="208">
        <f>+'Lista de precios F1 Privee'!K74</f>
        <v>68</v>
      </c>
      <c r="K73" s="208">
        <f>+'T. Generadora'!M71</f>
        <v>2</v>
      </c>
      <c r="L73" s="208">
        <f>+'T. Generadora'!N71</f>
        <v>2</v>
      </c>
      <c r="M73" s="208">
        <f>+'T. Generadora'!T71</f>
        <v>1</v>
      </c>
      <c r="N73" s="168">
        <f>+'Lista de precios F1 Privee'!S74</f>
        <v>3090000</v>
      </c>
      <c r="O73" s="168">
        <f t="shared" si="0"/>
        <v>45441.176470588238</v>
      </c>
      <c r="P73" s="209"/>
      <c r="Q73" s="210">
        <v>0.03</v>
      </c>
      <c r="R73" s="168">
        <f t="shared" si="1"/>
        <v>3190000</v>
      </c>
      <c r="S73" s="168">
        <f t="shared" si="2"/>
        <v>46911.76470588235</v>
      </c>
      <c r="T73" s="209"/>
      <c r="U73" s="210">
        <v>0.03</v>
      </c>
      <c r="V73" s="168">
        <f t="shared" si="35"/>
        <v>3290000</v>
      </c>
      <c r="W73" s="168">
        <f t="shared" si="3"/>
        <v>48382.352941176468</v>
      </c>
      <c r="X73" s="209"/>
      <c r="Y73" s="210">
        <f t="shared" si="16"/>
        <v>0.04</v>
      </c>
      <c r="Z73" s="168">
        <f t="shared" si="4"/>
        <v>3430000</v>
      </c>
      <c r="AA73" s="168">
        <f t="shared" si="5"/>
        <v>50441.176470588238</v>
      </c>
      <c r="AB73" s="209"/>
      <c r="AC73" s="210">
        <f t="shared" si="17"/>
        <v>0.04</v>
      </c>
      <c r="AD73" s="168">
        <f t="shared" si="6"/>
        <v>3570000</v>
      </c>
      <c r="AE73" s="168">
        <f t="shared" si="7"/>
        <v>52500</v>
      </c>
      <c r="AF73" s="209"/>
      <c r="AG73" s="210">
        <f t="shared" si="18"/>
        <v>0.04</v>
      </c>
      <c r="AH73" s="168">
        <f t="shared" si="8"/>
        <v>3720000</v>
      </c>
      <c r="AI73" s="168">
        <f t="shared" si="9"/>
        <v>54705.882352941175</v>
      </c>
      <c r="AJ73" s="209"/>
      <c r="AK73" s="210">
        <f t="shared" si="19"/>
        <v>0.04</v>
      </c>
      <c r="AL73" s="168">
        <f t="shared" si="10"/>
        <v>3870000</v>
      </c>
      <c r="AM73" s="168">
        <f t="shared" si="11"/>
        <v>56911.76470588235</v>
      </c>
      <c r="AN73" s="209"/>
      <c r="AO73" s="210">
        <f t="shared" si="20"/>
        <v>0.04</v>
      </c>
      <c r="AP73" s="168">
        <f t="shared" si="12"/>
        <v>4030000</v>
      </c>
      <c r="AQ73" s="168">
        <f t="shared" si="13"/>
        <v>59264.705882352944</v>
      </c>
      <c r="AR73" s="209"/>
      <c r="AS73" s="210">
        <f t="shared" si="21"/>
        <v>0.04</v>
      </c>
      <c r="AT73" s="168">
        <f t="shared" si="14"/>
        <v>4200000</v>
      </c>
      <c r="AU73" s="168">
        <f t="shared" si="15"/>
        <v>61764.705882352944</v>
      </c>
    </row>
    <row r="74" spans="1:47" ht="14.25" customHeight="1" x14ac:dyDescent="0.35">
      <c r="A74" s="152">
        <f>+'Lista de precios F1 Privee'!A75</f>
        <v>70</v>
      </c>
      <c r="B74" s="152">
        <f>+'Lista de precios F1 Privee'!B75</f>
        <v>1006</v>
      </c>
      <c r="C74" s="207" t="str">
        <f>+'T. Generadora'!G81</f>
        <v>7 M</v>
      </c>
      <c r="D74" s="207">
        <f>+'T. Generadora'!R72</f>
        <v>1</v>
      </c>
      <c r="E74" s="207">
        <f>+'T. Generadora'!T72</f>
        <v>1</v>
      </c>
      <c r="F74" s="152">
        <f>+'Lista de precios F1 Privee'!C75</f>
        <v>1</v>
      </c>
      <c r="G74" s="152" t="str">
        <f>+'Lista de precios F1 Privee'!D75</f>
        <v>Madison</v>
      </c>
      <c r="H74" s="207">
        <f>+'Lista de precios F1 Privee'!G75</f>
        <v>52</v>
      </c>
      <c r="I74" s="207">
        <f>+'Lista de precios F1 Privee'!H75</f>
        <v>7</v>
      </c>
      <c r="J74" s="208">
        <f>+'Lista de precios F1 Privee'!K75</f>
        <v>59</v>
      </c>
      <c r="K74" s="208">
        <f>+'T. Generadora'!M72</f>
        <v>2</v>
      </c>
      <c r="L74" s="208">
        <f>+'T. Generadora'!N72</f>
        <v>2</v>
      </c>
      <c r="M74" s="208">
        <f>+'T. Generadora'!T72</f>
        <v>1</v>
      </c>
      <c r="N74" s="168">
        <f>+'Lista de precios F1 Privee'!S75</f>
        <v>2810000</v>
      </c>
      <c r="O74" s="168">
        <f t="shared" si="0"/>
        <v>47627.118644067799</v>
      </c>
      <c r="P74" s="209"/>
      <c r="Q74" s="210">
        <v>0.03</v>
      </c>
      <c r="R74" s="168">
        <f t="shared" si="1"/>
        <v>2900000</v>
      </c>
      <c r="S74" s="168">
        <f t="shared" si="2"/>
        <v>49152.542372881355</v>
      </c>
      <c r="T74" s="209"/>
      <c r="U74" s="210">
        <v>0.03</v>
      </c>
      <c r="V74" s="168">
        <f t="shared" si="35"/>
        <v>2990000</v>
      </c>
      <c r="W74" s="168">
        <f t="shared" si="3"/>
        <v>50677.966101694918</v>
      </c>
      <c r="X74" s="209"/>
      <c r="Y74" s="210">
        <f t="shared" si="16"/>
        <v>0.04</v>
      </c>
      <c r="Z74" s="168">
        <f t="shared" si="4"/>
        <v>3110000</v>
      </c>
      <c r="AA74" s="168">
        <f t="shared" si="5"/>
        <v>52711.864406779663</v>
      </c>
      <c r="AB74" s="209"/>
      <c r="AC74" s="210">
        <f t="shared" si="17"/>
        <v>0.04</v>
      </c>
      <c r="AD74" s="168">
        <f t="shared" si="6"/>
        <v>3240000</v>
      </c>
      <c r="AE74" s="168">
        <f t="shared" si="7"/>
        <v>54915.254237288136</v>
      </c>
      <c r="AF74" s="209"/>
      <c r="AG74" s="210">
        <f t="shared" si="18"/>
        <v>0.04</v>
      </c>
      <c r="AH74" s="168">
        <f t="shared" si="8"/>
        <v>3370000</v>
      </c>
      <c r="AI74" s="168">
        <f t="shared" si="9"/>
        <v>57118.644067796609</v>
      </c>
      <c r="AJ74" s="209"/>
      <c r="AK74" s="210">
        <f t="shared" si="19"/>
        <v>0.04</v>
      </c>
      <c r="AL74" s="168">
        <f t="shared" si="10"/>
        <v>3510000</v>
      </c>
      <c r="AM74" s="168">
        <f t="shared" si="11"/>
        <v>59491.52542372881</v>
      </c>
      <c r="AN74" s="209"/>
      <c r="AO74" s="210">
        <f t="shared" si="20"/>
        <v>0.04</v>
      </c>
      <c r="AP74" s="168">
        <f t="shared" si="12"/>
        <v>3660000</v>
      </c>
      <c r="AQ74" s="168">
        <f t="shared" si="13"/>
        <v>62033.898305084746</v>
      </c>
      <c r="AR74" s="209"/>
      <c r="AS74" s="210">
        <f t="shared" si="21"/>
        <v>0.04</v>
      </c>
      <c r="AT74" s="168">
        <f t="shared" si="14"/>
        <v>3810000</v>
      </c>
      <c r="AU74" s="168">
        <f t="shared" si="15"/>
        <v>64576.271186440681</v>
      </c>
    </row>
    <row r="75" spans="1:47" ht="14.25" customHeight="1" x14ac:dyDescent="0.35">
      <c r="A75" s="152">
        <f>+'Lista de precios F1 Privee'!A76</f>
        <v>71</v>
      </c>
      <c r="B75" s="152">
        <f>+'Lista de precios F1 Privee'!B76</f>
        <v>1007</v>
      </c>
      <c r="C75" s="207" t="str">
        <f>+'T. Generadora'!G83</f>
        <v>1 M</v>
      </c>
      <c r="D75" s="207">
        <f>+'T. Generadora'!R73</f>
        <v>2</v>
      </c>
      <c r="E75" s="207">
        <f>+'T. Generadora'!T73</f>
        <v>2</v>
      </c>
      <c r="F75" s="152">
        <f>+'Lista de precios F1 Privee'!C76</f>
        <v>1</v>
      </c>
      <c r="G75" s="152" t="str">
        <f>+'Lista de precios F1 Privee'!D76</f>
        <v>Madison</v>
      </c>
      <c r="H75" s="207">
        <f>+'Lista de precios F1 Privee'!G76</f>
        <v>64</v>
      </c>
      <c r="I75" s="207">
        <f>+'Lista de precios F1 Privee'!H76</f>
        <v>7</v>
      </c>
      <c r="J75" s="208">
        <f>+'Lista de precios F1 Privee'!K76</f>
        <v>71</v>
      </c>
      <c r="K75" s="208">
        <f>+'T. Generadora'!M73</f>
        <v>2</v>
      </c>
      <c r="L75" s="208">
        <f>+'T. Generadora'!N73</f>
        <v>2</v>
      </c>
      <c r="M75" s="208">
        <f>+'T. Generadora'!T73</f>
        <v>2</v>
      </c>
      <c r="N75" s="168">
        <f>+'Lista de precios F1 Privee'!S76</f>
        <v>3190000</v>
      </c>
      <c r="O75" s="168">
        <f t="shared" si="0"/>
        <v>44929.57746478873</v>
      </c>
      <c r="P75" s="209"/>
      <c r="Q75" s="210">
        <v>0.03</v>
      </c>
      <c r="R75" s="168">
        <f t="shared" si="1"/>
        <v>3290000</v>
      </c>
      <c r="S75" s="168">
        <f t="shared" si="2"/>
        <v>46338.028169014084</v>
      </c>
      <c r="T75" s="209"/>
      <c r="U75" s="210">
        <v>0.03</v>
      </c>
      <c r="V75" s="168">
        <f t="shared" si="35"/>
        <v>3390000</v>
      </c>
      <c r="W75" s="168">
        <f t="shared" si="3"/>
        <v>47746.478873239437</v>
      </c>
      <c r="X75" s="209"/>
      <c r="Y75" s="210">
        <f t="shared" si="16"/>
        <v>0.04</v>
      </c>
      <c r="Z75" s="168">
        <f t="shared" si="4"/>
        <v>3530000</v>
      </c>
      <c r="AA75" s="168">
        <f t="shared" si="5"/>
        <v>49718.309859154928</v>
      </c>
      <c r="AB75" s="209"/>
      <c r="AC75" s="210">
        <f t="shared" si="17"/>
        <v>0.04</v>
      </c>
      <c r="AD75" s="168">
        <f t="shared" si="6"/>
        <v>3680000</v>
      </c>
      <c r="AE75" s="168">
        <f t="shared" si="7"/>
        <v>51830.985915492958</v>
      </c>
      <c r="AF75" s="209"/>
      <c r="AG75" s="210">
        <f t="shared" si="18"/>
        <v>0.04</v>
      </c>
      <c r="AH75" s="168">
        <f t="shared" si="8"/>
        <v>3830000</v>
      </c>
      <c r="AI75" s="168">
        <f t="shared" si="9"/>
        <v>53943.661971830988</v>
      </c>
      <c r="AJ75" s="209"/>
      <c r="AK75" s="210">
        <f t="shared" si="19"/>
        <v>0.04</v>
      </c>
      <c r="AL75" s="168">
        <f t="shared" si="10"/>
        <v>3990000</v>
      </c>
      <c r="AM75" s="168">
        <f t="shared" si="11"/>
        <v>56197.183098591551</v>
      </c>
      <c r="AN75" s="209"/>
      <c r="AO75" s="210">
        <f t="shared" si="20"/>
        <v>0.04</v>
      </c>
      <c r="AP75" s="168">
        <f t="shared" si="12"/>
        <v>4150000</v>
      </c>
      <c r="AQ75" s="168">
        <f t="shared" si="13"/>
        <v>58450.704225352114</v>
      </c>
      <c r="AR75" s="209"/>
      <c r="AS75" s="210">
        <f t="shared" si="21"/>
        <v>0.04</v>
      </c>
      <c r="AT75" s="168">
        <f t="shared" si="14"/>
        <v>4320000</v>
      </c>
      <c r="AU75" s="168">
        <f t="shared" si="15"/>
        <v>60845.070422535209</v>
      </c>
    </row>
    <row r="76" spans="1:47" ht="14.25" customHeight="1" x14ac:dyDescent="0.35">
      <c r="A76" s="152">
        <f>+'Lista de precios F1 Privee'!A77</f>
        <v>72</v>
      </c>
      <c r="B76" s="152">
        <f>+'Lista de precios F1 Privee'!B77</f>
        <v>1008</v>
      </c>
      <c r="C76" s="207" t="str">
        <f>+'T. Generadora'!G84</f>
        <v>2 M</v>
      </c>
      <c r="D76" s="207">
        <f>+'T. Generadora'!R74</f>
        <v>1</v>
      </c>
      <c r="E76" s="207">
        <f>+'T. Generadora'!T74</f>
        <v>1</v>
      </c>
      <c r="F76" s="152">
        <f>+'Lista de precios F1 Privee'!C77</f>
        <v>1</v>
      </c>
      <c r="G76" s="152" t="str">
        <f>+'Lista de precios F1 Privee'!D77</f>
        <v>Madison</v>
      </c>
      <c r="H76" s="207">
        <f>+'Lista de precios F1 Privee'!G77</f>
        <v>34</v>
      </c>
      <c r="I76" s="207">
        <f>+'Lista de precios F1 Privee'!H77</f>
        <v>3</v>
      </c>
      <c r="J76" s="208">
        <f>+'Lista de precios F1 Privee'!K77</f>
        <v>37</v>
      </c>
      <c r="K76" s="208">
        <f>+'T. Generadora'!M74</f>
        <v>1</v>
      </c>
      <c r="L76" s="208">
        <f>+'T. Generadora'!N74</f>
        <v>1</v>
      </c>
      <c r="M76" s="208">
        <f>+'T. Generadora'!T74</f>
        <v>1</v>
      </c>
      <c r="N76" s="168">
        <f>+'Lista de precios F1 Privee'!S77</f>
        <v>1920000</v>
      </c>
      <c r="O76" s="168">
        <f t="shared" si="0"/>
        <v>51891.891891891893</v>
      </c>
      <c r="P76" s="209"/>
      <c r="Q76" s="210">
        <v>0.03</v>
      </c>
      <c r="R76" s="168">
        <f t="shared" si="1"/>
        <v>1980000</v>
      </c>
      <c r="S76" s="168">
        <f t="shared" si="2"/>
        <v>53513.513513513513</v>
      </c>
      <c r="T76" s="209"/>
      <c r="U76" s="210">
        <v>0.03</v>
      </c>
      <c r="V76" s="168">
        <f t="shared" si="35"/>
        <v>2040000</v>
      </c>
      <c r="W76" s="168">
        <f t="shared" si="3"/>
        <v>55135.135135135133</v>
      </c>
      <c r="X76" s="209"/>
      <c r="Y76" s="210">
        <f t="shared" si="16"/>
        <v>0.04</v>
      </c>
      <c r="Z76" s="168">
        <f t="shared" si="4"/>
        <v>2130000</v>
      </c>
      <c r="AA76" s="168">
        <f t="shared" si="5"/>
        <v>57567.567567567567</v>
      </c>
      <c r="AB76" s="209"/>
      <c r="AC76" s="210">
        <f t="shared" si="17"/>
        <v>0.04</v>
      </c>
      <c r="AD76" s="168">
        <f t="shared" si="6"/>
        <v>2220000</v>
      </c>
      <c r="AE76" s="168">
        <f t="shared" si="7"/>
        <v>60000</v>
      </c>
      <c r="AF76" s="209"/>
      <c r="AG76" s="210">
        <f t="shared" si="18"/>
        <v>0.04</v>
      </c>
      <c r="AH76" s="168">
        <f t="shared" si="8"/>
        <v>2310000</v>
      </c>
      <c r="AI76" s="168">
        <f t="shared" si="9"/>
        <v>62432.432432432433</v>
      </c>
      <c r="AJ76" s="209"/>
      <c r="AK76" s="210">
        <f t="shared" si="19"/>
        <v>0.04</v>
      </c>
      <c r="AL76" s="168">
        <f t="shared" si="10"/>
        <v>2410000</v>
      </c>
      <c r="AM76" s="168">
        <f t="shared" si="11"/>
        <v>65135.135135135133</v>
      </c>
      <c r="AN76" s="209"/>
      <c r="AO76" s="210">
        <f t="shared" si="20"/>
        <v>0.04</v>
      </c>
      <c r="AP76" s="168">
        <f t="shared" si="12"/>
        <v>2510000</v>
      </c>
      <c r="AQ76" s="168">
        <f t="shared" si="13"/>
        <v>67837.83783783784</v>
      </c>
      <c r="AR76" s="209"/>
      <c r="AS76" s="210">
        <f t="shared" si="21"/>
        <v>0.04</v>
      </c>
      <c r="AT76" s="168">
        <f t="shared" si="14"/>
        <v>2620000</v>
      </c>
      <c r="AU76" s="168">
        <f t="shared" si="15"/>
        <v>70810.810810810814</v>
      </c>
    </row>
    <row r="77" spans="1:47" ht="14.25" customHeight="1" x14ac:dyDescent="0.35">
      <c r="A77" s="152">
        <f>+'Lista de precios F1 Privee'!A78</f>
        <v>73</v>
      </c>
      <c r="B77" s="152">
        <f>+'Lista de precios F1 Privee'!B78</f>
        <v>1101</v>
      </c>
      <c r="C77" s="207" t="str">
        <f>+'T. Generadora'!G85</f>
        <v>3 M</v>
      </c>
      <c r="D77" s="207">
        <f>+'T. Generadora'!R75</f>
        <v>1</v>
      </c>
      <c r="E77" s="207">
        <f>+'T. Generadora'!T75</f>
        <v>1</v>
      </c>
      <c r="F77" s="152">
        <f>+'Lista de precios F1 Privee'!C78</f>
        <v>1</v>
      </c>
      <c r="G77" s="152" t="str">
        <f>+'Lista de precios F1 Privee'!D78</f>
        <v>Madison</v>
      </c>
      <c r="H77" s="207">
        <f>+'Lista de precios F1 Privee'!G78</f>
        <v>30</v>
      </c>
      <c r="I77" s="207">
        <f>+'Lista de precios F1 Privee'!H78</f>
        <v>5</v>
      </c>
      <c r="J77" s="208">
        <f>+'Lista de precios F1 Privee'!K78</f>
        <v>35</v>
      </c>
      <c r="K77" s="208">
        <f>+'T. Generadora'!M75</f>
        <v>1</v>
      </c>
      <c r="L77" s="208">
        <f>+'T. Generadora'!N75</f>
        <v>1</v>
      </c>
      <c r="M77" s="208">
        <f>+'T. Generadora'!T75</f>
        <v>1</v>
      </c>
      <c r="N77" s="168">
        <f>+'Lista de precios F1 Privee'!S78</f>
        <v>1820000</v>
      </c>
      <c r="O77" s="168">
        <f t="shared" si="0"/>
        <v>52000</v>
      </c>
      <c r="P77" s="209"/>
      <c r="Q77" s="210">
        <v>0.03</v>
      </c>
      <c r="R77" s="168">
        <f t="shared" si="1"/>
        <v>1880000</v>
      </c>
      <c r="S77" s="168">
        <f t="shared" si="2"/>
        <v>53714.285714285717</v>
      </c>
      <c r="T77" s="209"/>
      <c r="U77" s="210">
        <v>0.03</v>
      </c>
      <c r="V77" s="168">
        <f t="shared" si="35"/>
        <v>1940000</v>
      </c>
      <c r="W77" s="168">
        <f t="shared" si="3"/>
        <v>55428.571428571428</v>
      </c>
      <c r="X77" s="209"/>
      <c r="Y77" s="210">
        <f t="shared" si="16"/>
        <v>0.04</v>
      </c>
      <c r="Z77" s="168">
        <f t="shared" si="4"/>
        <v>2020000</v>
      </c>
      <c r="AA77" s="168">
        <f t="shared" si="5"/>
        <v>57714.285714285717</v>
      </c>
      <c r="AB77" s="209"/>
      <c r="AC77" s="210">
        <f t="shared" si="17"/>
        <v>0.04</v>
      </c>
      <c r="AD77" s="168">
        <f t="shared" si="6"/>
        <v>2110000</v>
      </c>
      <c r="AE77" s="168">
        <f t="shared" si="7"/>
        <v>60285.714285714283</v>
      </c>
      <c r="AF77" s="209"/>
      <c r="AG77" s="210">
        <f t="shared" si="18"/>
        <v>0.04</v>
      </c>
      <c r="AH77" s="168">
        <f t="shared" si="8"/>
        <v>2200000</v>
      </c>
      <c r="AI77" s="168">
        <f t="shared" si="9"/>
        <v>62857.142857142855</v>
      </c>
      <c r="AJ77" s="209"/>
      <c r="AK77" s="210">
        <f t="shared" si="19"/>
        <v>0.04</v>
      </c>
      <c r="AL77" s="168">
        <f t="shared" si="10"/>
        <v>2290000</v>
      </c>
      <c r="AM77" s="168">
        <f t="shared" si="11"/>
        <v>65428.571428571428</v>
      </c>
      <c r="AN77" s="209"/>
      <c r="AO77" s="210">
        <f t="shared" si="20"/>
        <v>0.04</v>
      </c>
      <c r="AP77" s="168">
        <f t="shared" si="12"/>
        <v>2390000</v>
      </c>
      <c r="AQ77" s="168">
        <f t="shared" si="13"/>
        <v>68285.71428571429</v>
      </c>
      <c r="AR77" s="209"/>
      <c r="AS77" s="210">
        <f t="shared" si="21"/>
        <v>0.04</v>
      </c>
      <c r="AT77" s="168">
        <f t="shared" si="14"/>
        <v>2490000</v>
      </c>
      <c r="AU77" s="168">
        <f t="shared" si="15"/>
        <v>71142.857142857145</v>
      </c>
    </row>
    <row r="78" spans="1:47" ht="14.25" customHeight="1" x14ac:dyDescent="0.35">
      <c r="A78" s="152">
        <f>+'Lista de precios F1 Privee'!A79</f>
        <v>74</v>
      </c>
      <c r="B78" s="152">
        <f>+'Lista de precios F1 Privee'!B79</f>
        <v>1102</v>
      </c>
      <c r="C78" s="207" t="str">
        <f>+'T. Generadora'!G86</f>
        <v>4 M</v>
      </c>
      <c r="D78" s="207">
        <f>+'T. Generadora'!R76</f>
        <v>1</v>
      </c>
      <c r="E78" s="207">
        <f>+'T. Generadora'!T76</f>
        <v>1</v>
      </c>
      <c r="F78" s="152">
        <f>+'Lista de precios F1 Privee'!C79</f>
        <v>1</v>
      </c>
      <c r="G78" s="152" t="str">
        <f>+'Lista de precios F1 Privee'!D79</f>
        <v>Madison</v>
      </c>
      <c r="H78" s="207">
        <f>+'Lista de precios F1 Privee'!G79</f>
        <v>59</v>
      </c>
      <c r="I78" s="207">
        <f>+'Lista de precios F1 Privee'!H79</f>
        <v>8</v>
      </c>
      <c r="J78" s="208">
        <f>+'Lista de precios F1 Privee'!K79</f>
        <v>67</v>
      </c>
      <c r="K78" s="208">
        <f>+'T. Generadora'!M76</f>
        <v>2</v>
      </c>
      <c r="L78" s="208">
        <f>+'T. Generadora'!N76</f>
        <v>2</v>
      </c>
      <c r="M78" s="208">
        <f>+'T. Generadora'!T76</f>
        <v>1</v>
      </c>
      <c r="N78" s="168">
        <f>+'Lista de precios F1 Privee'!S79</f>
        <v>3090000</v>
      </c>
      <c r="O78" s="168">
        <f t="shared" si="0"/>
        <v>46119.40298507463</v>
      </c>
      <c r="P78" s="209"/>
      <c r="Q78" s="210">
        <v>0.03</v>
      </c>
      <c r="R78" s="168">
        <f t="shared" si="1"/>
        <v>3190000</v>
      </c>
      <c r="S78" s="168">
        <f t="shared" si="2"/>
        <v>47611.940298507463</v>
      </c>
      <c r="T78" s="209"/>
      <c r="U78" s="210">
        <v>0.03</v>
      </c>
      <c r="V78" s="168">
        <f t="shared" si="35"/>
        <v>3290000</v>
      </c>
      <c r="W78" s="168">
        <f t="shared" si="3"/>
        <v>49104.477611940296</v>
      </c>
      <c r="X78" s="209"/>
      <c r="Y78" s="210">
        <f t="shared" si="16"/>
        <v>0.04</v>
      </c>
      <c r="Z78" s="168">
        <f t="shared" si="4"/>
        <v>3430000</v>
      </c>
      <c r="AA78" s="168">
        <f t="shared" si="5"/>
        <v>51194.029850746272</v>
      </c>
      <c r="AB78" s="209"/>
      <c r="AC78" s="210">
        <f t="shared" si="17"/>
        <v>0.04</v>
      </c>
      <c r="AD78" s="168">
        <f t="shared" si="6"/>
        <v>3570000</v>
      </c>
      <c r="AE78" s="168">
        <f t="shared" si="7"/>
        <v>53283.582089552241</v>
      </c>
      <c r="AF78" s="209"/>
      <c r="AG78" s="210">
        <f t="shared" si="18"/>
        <v>0.04</v>
      </c>
      <c r="AH78" s="168">
        <f t="shared" si="8"/>
        <v>3720000</v>
      </c>
      <c r="AI78" s="168">
        <f t="shared" si="9"/>
        <v>55522.388059701494</v>
      </c>
      <c r="AJ78" s="209"/>
      <c r="AK78" s="210">
        <f t="shared" si="19"/>
        <v>0.04</v>
      </c>
      <c r="AL78" s="168">
        <f t="shared" si="10"/>
        <v>3870000</v>
      </c>
      <c r="AM78" s="168">
        <f t="shared" si="11"/>
        <v>57761.194029850747</v>
      </c>
      <c r="AN78" s="209"/>
      <c r="AO78" s="210">
        <f t="shared" si="20"/>
        <v>0.04</v>
      </c>
      <c r="AP78" s="168">
        <f t="shared" si="12"/>
        <v>4030000</v>
      </c>
      <c r="AQ78" s="168">
        <f t="shared" si="13"/>
        <v>60149.253731343284</v>
      </c>
      <c r="AR78" s="209"/>
      <c r="AS78" s="210">
        <f t="shared" si="21"/>
        <v>0.04</v>
      </c>
      <c r="AT78" s="168">
        <f t="shared" si="14"/>
        <v>4200000</v>
      </c>
      <c r="AU78" s="168">
        <f t="shared" si="15"/>
        <v>62686.567164179105</v>
      </c>
    </row>
    <row r="79" spans="1:47" ht="14.25" customHeight="1" x14ac:dyDescent="0.35">
      <c r="A79" s="152">
        <f>+'Lista de precios F1 Privee'!A80</f>
        <v>75</v>
      </c>
      <c r="B79" s="152">
        <f>+'Lista de precios F1 Privee'!B80</f>
        <v>1103</v>
      </c>
      <c r="C79" s="207" t="str">
        <f>+'T. Generadora'!G87</f>
        <v>5 M</v>
      </c>
      <c r="D79" s="207">
        <f>+'T. Generadora'!R77</f>
        <v>1</v>
      </c>
      <c r="E79" s="207">
        <f>+'T. Generadora'!T77</f>
        <v>1</v>
      </c>
      <c r="F79" s="152">
        <f>+'Lista de precios F1 Privee'!C80</f>
        <v>1</v>
      </c>
      <c r="G79" s="152" t="str">
        <f>+'Lista de precios F1 Privee'!D80</f>
        <v>Madison</v>
      </c>
      <c r="H79" s="207">
        <f>+'Lista de precios F1 Privee'!G80</f>
        <v>57</v>
      </c>
      <c r="I79" s="207">
        <f>+'Lista de precios F1 Privee'!H80</f>
        <v>7</v>
      </c>
      <c r="J79" s="208">
        <f>+'Lista de precios F1 Privee'!K80</f>
        <v>64</v>
      </c>
      <c r="K79" s="208">
        <f>+'T. Generadora'!M77</f>
        <v>2</v>
      </c>
      <c r="L79" s="208">
        <f>+'T. Generadora'!N77</f>
        <v>2</v>
      </c>
      <c r="M79" s="208">
        <f>+'T. Generadora'!T77</f>
        <v>1</v>
      </c>
      <c r="N79" s="168">
        <f>+'Lista de precios F1 Privee'!S80</f>
        <v>2990000</v>
      </c>
      <c r="O79" s="168">
        <f t="shared" si="0"/>
        <v>46718.75</v>
      </c>
      <c r="P79" s="209"/>
      <c r="Q79" s="210">
        <v>0.03</v>
      </c>
      <c r="R79" s="168">
        <f t="shared" si="1"/>
        <v>3080000</v>
      </c>
      <c r="S79" s="168">
        <f t="shared" si="2"/>
        <v>48125</v>
      </c>
      <c r="T79" s="209"/>
      <c r="U79" s="210">
        <v>0.03</v>
      </c>
      <c r="V79" s="168">
        <f t="shared" si="35"/>
        <v>3180000</v>
      </c>
      <c r="W79" s="168">
        <f t="shared" si="3"/>
        <v>49687.5</v>
      </c>
      <c r="X79" s="209"/>
      <c r="Y79" s="210">
        <f t="shared" si="16"/>
        <v>0.04</v>
      </c>
      <c r="Z79" s="168">
        <f t="shared" si="4"/>
        <v>3310000</v>
      </c>
      <c r="AA79" s="168">
        <f t="shared" si="5"/>
        <v>51718.75</v>
      </c>
      <c r="AB79" s="209"/>
      <c r="AC79" s="210">
        <f t="shared" si="17"/>
        <v>0.04</v>
      </c>
      <c r="AD79" s="168">
        <f t="shared" si="6"/>
        <v>3450000</v>
      </c>
      <c r="AE79" s="168">
        <f t="shared" si="7"/>
        <v>53906.25</v>
      </c>
      <c r="AF79" s="209"/>
      <c r="AG79" s="210">
        <f t="shared" si="18"/>
        <v>0.04</v>
      </c>
      <c r="AH79" s="168">
        <f t="shared" si="8"/>
        <v>3590000</v>
      </c>
      <c r="AI79" s="168">
        <f t="shared" si="9"/>
        <v>56093.75</v>
      </c>
      <c r="AJ79" s="209"/>
      <c r="AK79" s="210">
        <f t="shared" si="19"/>
        <v>0.04</v>
      </c>
      <c r="AL79" s="168">
        <f t="shared" si="10"/>
        <v>3740000</v>
      </c>
      <c r="AM79" s="168">
        <f t="shared" si="11"/>
        <v>58437.5</v>
      </c>
      <c r="AN79" s="209"/>
      <c r="AO79" s="210">
        <f t="shared" si="20"/>
        <v>0.04</v>
      </c>
      <c r="AP79" s="168">
        <f t="shared" si="12"/>
        <v>3890000</v>
      </c>
      <c r="AQ79" s="168">
        <f t="shared" si="13"/>
        <v>60781.25</v>
      </c>
      <c r="AR79" s="209"/>
      <c r="AS79" s="210">
        <f t="shared" si="21"/>
        <v>0.04</v>
      </c>
      <c r="AT79" s="168">
        <f t="shared" si="14"/>
        <v>4050000</v>
      </c>
      <c r="AU79" s="168">
        <f t="shared" si="15"/>
        <v>63281.25</v>
      </c>
    </row>
    <row r="80" spans="1:47" ht="14.25" customHeight="1" x14ac:dyDescent="0.35">
      <c r="A80" s="152">
        <f>+'Lista de precios F1 Privee'!A81</f>
        <v>76</v>
      </c>
      <c r="B80" s="152">
        <f>+'Lista de precios F1 Privee'!B81</f>
        <v>1104</v>
      </c>
      <c r="C80" s="207" t="str">
        <f>+'T. Generadora'!G88</f>
        <v>6 M</v>
      </c>
      <c r="D80" s="207">
        <f>+'T. Generadora'!R78</f>
        <v>2</v>
      </c>
      <c r="E80" s="207">
        <f>+'T. Generadora'!T78</f>
        <v>1</v>
      </c>
      <c r="F80" s="152">
        <f>+'Lista de precios F1 Privee'!C81</f>
        <v>1</v>
      </c>
      <c r="G80" s="152" t="str">
        <f>+'Lista de precios F1 Privee'!D81</f>
        <v>Madison</v>
      </c>
      <c r="H80" s="207">
        <f>+'Lista de precios F1 Privee'!G81</f>
        <v>56</v>
      </c>
      <c r="I80" s="207">
        <f>+'Lista de precios F1 Privee'!H81</f>
        <v>4</v>
      </c>
      <c r="J80" s="208">
        <f>+'Lista de precios F1 Privee'!K81</f>
        <v>60</v>
      </c>
      <c r="K80" s="208">
        <f>+'T. Generadora'!M78</f>
        <v>2</v>
      </c>
      <c r="L80" s="208">
        <f>+'T. Generadora'!N78</f>
        <v>2</v>
      </c>
      <c r="M80" s="208">
        <f>+'T. Generadora'!T78</f>
        <v>1</v>
      </c>
      <c r="N80" s="168">
        <f>+'Lista de precios F1 Privee'!S81</f>
        <v>2730000</v>
      </c>
      <c r="O80" s="168">
        <f t="shared" si="0"/>
        <v>45500</v>
      </c>
      <c r="P80" s="209"/>
      <c r="Q80" s="210">
        <v>0.03</v>
      </c>
      <c r="R80" s="168">
        <f t="shared" si="1"/>
        <v>2820000</v>
      </c>
      <c r="S80" s="168">
        <f t="shared" si="2"/>
        <v>47000</v>
      </c>
      <c r="T80" s="209"/>
      <c r="U80" s="210">
        <v>0.03</v>
      </c>
      <c r="V80" s="168">
        <f t="shared" si="35"/>
        <v>2910000</v>
      </c>
      <c r="W80" s="168">
        <f t="shared" si="3"/>
        <v>48500</v>
      </c>
      <c r="X80" s="209"/>
      <c r="Y80" s="210">
        <f t="shared" si="16"/>
        <v>0.04</v>
      </c>
      <c r="Z80" s="168">
        <f t="shared" si="4"/>
        <v>3030000</v>
      </c>
      <c r="AA80" s="168">
        <f t="shared" si="5"/>
        <v>50500</v>
      </c>
      <c r="AB80" s="209"/>
      <c r="AC80" s="210">
        <f t="shared" si="17"/>
        <v>0.04</v>
      </c>
      <c r="AD80" s="168">
        <f t="shared" si="6"/>
        <v>3160000</v>
      </c>
      <c r="AE80" s="168">
        <f t="shared" si="7"/>
        <v>52666.666666666664</v>
      </c>
      <c r="AF80" s="209"/>
      <c r="AG80" s="210">
        <f t="shared" si="18"/>
        <v>0.04</v>
      </c>
      <c r="AH80" s="168">
        <f t="shared" si="8"/>
        <v>3290000</v>
      </c>
      <c r="AI80" s="168">
        <f t="shared" si="9"/>
        <v>54833.333333333336</v>
      </c>
      <c r="AJ80" s="209"/>
      <c r="AK80" s="210">
        <f t="shared" si="19"/>
        <v>0.04</v>
      </c>
      <c r="AL80" s="168">
        <f t="shared" si="10"/>
        <v>3430000</v>
      </c>
      <c r="AM80" s="168">
        <f t="shared" si="11"/>
        <v>57166.666666666664</v>
      </c>
      <c r="AN80" s="209"/>
      <c r="AO80" s="210">
        <f t="shared" si="20"/>
        <v>0.04</v>
      </c>
      <c r="AP80" s="168">
        <f t="shared" si="12"/>
        <v>3570000</v>
      </c>
      <c r="AQ80" s="168">
        <f t="shared" si="13"/>
        <v>59500</v>
      </c>
      <c r="AR80" s="209"/>
      <c r="AS80" s="210">
        <f t="shared" si="21"/>
        <v>0.04</v>
      </c>
      <c r="AT80" s="168">
        <f t="shared" si="14"/>
        <v>3720000</v>
      </c>
      <c r="AU80" s="168">
        <f t="shared" si="15"/>
        <v>62000</v>
      </c>
    </row>
    <row r="81" spans="1:47" ht="14.25" customHeight="1" x14ac:dyDescent="0.35">
      <c r="A81" s="152">
        <f>+'Lista de precios F1 Privee'!A82</f>
        <v>77</v>
      </c>
      <c r="B81" s="152">
        <f>+'Lista de precios F1 Privee'!B82</f>
        <v>1105</v>
      </c>
      <c r="C81" s="207" t="str">
        <f>+'T. Generadora'!G89</f>
        <v>7 M</v>
      </c>
      <c r="D81" s="207">
        <f>+'T. Generadora'!R79</f>
        <v>1</v>
      </c>
      <c r="E81" s="207">
        <f>+'T. Generadora'!T79</f>
        <v>1</v>
      </c>
      <c r="F81" s="152">
        <f>+'Lista de precios F1 Privee'!C82</f>
        <v>1</v>
      </c>
      <c r="G81" s="152" t="str">
        <f>+'Lista de precios F1 Privee'!D82</f>
        <v>Madison</v>
      </c>
      <c r="H81" s="207">
        <f>+'Lista de precios F1 Privee'!G82</f>
        <v>56</v>
      </c>
      <c r="I81" s="207">
        <f>+'Lista de precios F1 Privee'!H82</f>
        <v>12</v>
      </c>
      <c r="J81" s="208">
        <f>+'Lista de precios F1 Privee'!K82</f>
        <v>68</v>
      </c>
      <c r="K81" s="208">
        <f>+'T. Generadora'!M79</f>
        <v>2</v>
      </c>
      <c r="L81" s="208">
        <f>+'T. Generadora'!N79</f>
        <v>2</v>
      </c>
      <c r="M81" s="208">
        <f>+'T. Generadora'!T79</f>
        <v>1</v>
      </c>
      <c r="N81" s="168">
        <f>+'Lista de precios F1 Privee'!S82</f>
        <v>3120000</v>
      </c>
      <c r="O81" s="168">
        <f t="shared" si="0"/>
        <v>45882.352941176468</v>
      </c>
      <c r="P81" s="209"/>
      <c r="Q81" s="210">
        <v>0.03</v>
      </c>
      <c r="R81" s="168">
        <f t="shared" si="1"/>
        <v>3220000</v>
      </c>
      <c r="S81" s="168">
        <f t="shared" si="2"/>
        <v>47352.941176470587</v>
      </c>
      <c r="T81" s="209"/>
      <c r="U81" s="210">
        <v>0.03</v>
      </c>
      <c r="V81" s="168">
        <f t="shared" si="35"/>
        <v>3320000</v>
      </c>
      <c r="W81" s="168">
        <f t="shared" si="3"/>
        <v>48823.529411764706</v>
      </c>
      <c r="X81" s="209"/>
      <c r="Y81" s="210">
        <f t="shared" si="16"/>
        <v>0.04</v>
      </c>
      <c r="Z81" s="168">
        <f t="shared" si="4"/>
        <v>3460000</v>
      </c>
      <c r="AA81" s="168">
        <f t="shared" si="5"/>
        <v>50882.352941176468</v>
      </c>
      <c r="AB81" s="209"/>
      <c r="AC81" s="210">
        <f t="shared" si="17"/>
        <v>0.04</v>
      </c>
      <c r="AD81" s="168">
        <f t="shared" si="6"/>
        <v>3600000</v>
      </c>
      <c r="AE81" s="168">
        <f t="shared" si="7"/>
        <v>52941.176470588238</v>
      </c>
      <c r="AF81" s="209"/>
      <c r="AG81" s="210">
        <f t="shared" si="18"/>
        <v>0.04</v>
      </c>
      <c r="AH81" s="168">
        <f t="shared" si="8"/>
        <v>3750000</v>
      </c>
      <c r="AI81" s="168">
        <f t="shared" si="9"/>
        <v>55147.058823529413</v>
      </c>
      <c r="AJ81" s="209"/>
      <c r="AK81" s="210">
        <f t="shared" si="19"/>
        <v>0.04</v>
      </c>
      <c r="AL81" s="168">
        <f t="shared" si="10"/>
        <v>3900000</v>
      </c>
      <c r="AM81" s="168">
        <f t="shared" si="11"/>
        <v>57352.941176470587</v>
      </c>
      <c r="AN81" s="209"/>
      <c r="AO81" s="210">
        <f t="shared" si="20"/>
        <v>0.04</v>
      </c>
      <c r="AP81" s="168">
        <f t="shared" si="12"/>
        <v>4060000</v>
      </c>
      <c r="AQ81" s="168">
        <f t="shared" si="13"/>
        <v>59705.882352941175</v>
      </c>
      <c r="AR81" s="209"/>
      <c r="AS81" s="210">
        <f t="shared" si="21"/>
        <v>0.04</v>
      </c>
      <c r="AT81" s="168">
        <f t="shared" si="14"/>
        <v>4230000</v>
      </c>
      <c r="AU81" s="168">
        <f t="shared" si="15"/>
        <v>62205.882352941175</v>
      </c>
    </row>
    <row r="82" spans="1:47" ht="14.25" customHeight="1" x14ac:dyDescent="0.35">
      <c r="A82" s="152">
        <f>+'Lista de precios F1 Privee'!A83</f>
        <v>78</v>
      </c>
      <c r="B82" s="152">
        <f>+'Lista de precios F1 Privee'!B83</f>
        <v>1106</v>
      </c>
      <c r="C82" s="207" t="str">
        <f>+'T. Generadora'!G91</f>
        <v>1 M</v>
      </c>
      <c r="D82" s="207">
        <f>+'T. Generadora'!R80</f>
        <v>1</v>
      </c>
      <c r="E82" s="207">
        <f>+'T. Generadora'!T80</f>
        <v>1</v>
      </c>
      <c r="F82" s="152">
        <f>+'Lista de precios F1 Privee'!C83</f>
        <v>1</v>
      </c>
      <c r="G82" s="152" t="str">
        <f>+'Lista de precios F1 Privee'!D83</f>
        <v>Madison</v>
      </c>
      <c r="H82" s="207">
        <f>+'Lista de precios F1 Privee'!G83</f>
        <v>52</v>
      </c>
      <c r="I82" s="207">
        <f>+'Lista de precios F1 Privee'!H83</f>
        <v>7</v>
      </c>
      <c r="J82" s="208">
        <f>+'Lista de precios F1 Privee'!K83</f>
        <v>59</v>
      </c>
      <c r="K82" s="208">
        <f>+'T. Generadora'!M80</f>
        <v>2</v>
      </c>
      <c r="L82" s="208">
        <f>+'T. Generadora'!N80</f>
        <v>2</v>
      </c>
      <c r="M82" s="208">
        <f>+'T. Generadora'!T80</f>
        <v>1</v>
      </c>
      <c r="N82" s="168">
        <f>+'Lista de precios F1 Privee'!S83</f>
        <v>2840000</v>
      </c>
      <c r="O82" s="168">
        <f t="shared" si="0"/>
        <v>48135.593220338982</v>
      </c>
      <c r="P82" s="209"/>
      <c r="Q82" s="210">
        <v>0.03</v>
      </c>
      <c r="R82" s="168">
        <f t="shared" si="1"/>
        <v>2930000</v>
      </c>
      <c r="S82" s="168">
        <f t="shared" si="2"/>
        <v>49661.016949152545</v>
      </c>
      <c r="T82" s="209"/>
      <c r="U82" s="210">
        <v>0.03</v>
      </c>
      <c r="V82" s="168">
        <v>2994000</v>
      </c>
      <c r="W82" s="168">
        <f t="shared" si="3"/>
        <v>50745.762711864409</v>
      </c>
      <c r="X82" s="209"/>
      <c r="Y82" s="210">
        <f t="shared" si="16"/>
        <v>0.04</v>
      </c>
      <c r="Z82" s="168">
        <f t="shared" si="4"/>
        <v>3120000</v>
      </c>
      <c r="AA82" s="168">
        <f t="shared" si="5"/>
        <v>52881.355932203391</v>
      </c>
      <c r="AB82" s="209"/>
      <c r="AC82" s="210">
        <f t="shared" si="17"/>
        <v>0.04</v>
      </c>
      <c r="AD82" s="168">
        <f t="shared" si="6"/>
        <v>3250000</v>
      </c>
      <c r="AE82" s="168">
        <f t="shared" si="7"/>
        <v>55084.745762711864</v>
      </c>
      <c r="AF82" s="209"/>
      <c r="AG82" s="210">
        <f t="shared" si="18"/>
        <v>0.04</v>
      </c>
      <c r="AH82" s="168">
        <f t="shared" si="8"/>
        <v>3380000</v>
      </c>
      <c r="AI82" s="168">
        <f t="shared" si="9"/>
        <v>57288.135593220337</v>
      </c>
      <c r="AJ82" s="209"/>
      <c r="AK82" s="210">
        <f t="shared" si="19"/>
        <v>0.04</v>
      </c>
      <c r="AL82" s="168">
        <f t="shared" si="10"/>
        <v>3520000</v>
      </c>
      <c r="AM82" s="168">
        <f t="shared" si="11"/>
        <v>59661.016949152545</v>
      </c>
      <c r="AN82" s="209"/>
      <c r="AO82" s="210">
        <f t="shared" si="20"/>
        <v>0.04</v>
      </c>
      <c r="AP82" s="168">
        <f t="shared" si="12"/>
        <v>3670000</v>
      </c>
      <c r="AQ82" s="168">
        <f t="shared" si="13"/>
        <v>62203.389830508473</v>
      </c>
      <c r="AR82" s="209"/>
      <c r="AS82" s="210">
        <f t="shared" si="21"/>
        <v>0.04</v>
      </c>
      <c r="AT82" s="168">
        <f t="shared" si="14"/>
        <v>3820000</v>
      </c>
      <c r="AU82" s="168">
        <f t="shared" si="15"/>
        <v>64745.762711864409</v>
      </c>
    </row>
    <row r="83" spans="1:47" ht="14.25" customHeight="1" x14ac:dyDescent="0.35">
      <c r="A83" s="152">
        <f>+'Lista de precios F1 Privee'!A84</f>
        <v>79</v>
      </c>
      <c r="B83" s="152">
        <f>+'Lista de precios F1 Privee'!B84</f>
        <v>1107</v>
      </c>
      <c r="C83" s="207" t="str">
        <f>+'T. Generadora'!G92</f>
        <v>2 M</v>
      </c>
      <c r="D83" s="207">
        <f>+'T. Generadora'!R81</f>
        <v>2</v>
      </c>
      <c r="E83" s="207">
        <f>+'T. Generadora'!T81</f>
        <v>2</v>
      </c>
      <c r="F83" s="152">
        <f>+'Lista de precios F1 Privee'!C84</f>
        <v>1</v>
      </c>
      <c r="G83" s="152" t="str">
        <f>+'Lista de precios F1 Privee'!D84</f>
        <v>Madison</v>
      </c>
      <c r="H83" s="207">
        <f>+'Lista de precios F1 Privee'!G84</f>
        <v>64</v>
      </c>
      <c r="I83" s="207">
        <f>+'Lista de precios F1 Privee'!H84</f>
        <v>7</v>
      </c>
      <c r="J83" s="208">
        <f>+'Lista de precios F1 Privee'!K84</f>
        <v>71</v>
      </c>
      <c r="K83" s="208">
        <f>+'T. Generadora'!M81</f>
        <v>2</v>
      </c>
      <c r="L83" s="208">
        <f>+'T. Generadora'!N81</f>
        <v>2</v>
      </c>
      <c r="M83" s="208">
        <f>+'T. Generadora'!T81</f>
        <v>2</v>
      </c>
      <c r="N83" s="168">
        <f>+'Lista de precios F1 Privee'!S84</f>
        <v>3220000</v>
      </c>
      <c r="O83" s="168">
        <f t="shared" si="0"/>
        <v>45352.112676056335</v>
      </c>
      <c r="P83" s="209"/>
      <c r="Q83" s="210">
        <v>0.03</v>
      </c>
      <c r="R83" s="168">
        <f t="shared" si="1"/>
        <v>3320000</v>
      </c>
      <c r="S83" s="168">
        <f t="shared" si="2"/>
        <v>46760.563380281688</v>
      </c>
      <c r="T83" s="209"/>
      <c r="U83" s="210">
        <v>0.03</v>
      </c>
      <c r="V83" s="168">
        <f t="shared" ref="V83:V89" si="36">ROUNDUP(R83+R83*U83,-4)</f>
        <v>3420000</v>
      </c>
      <c r="W83" s="168">
        <f t="shared" si="3"/>
        <v>48169.014084507042</v>
      </c>
      <c r="X83" s="209"/>
      <c r="Y83" s="210">
        <f t="shared" si="16"/>
        <v>0.04</v>
      </c>
      <c r="Z83" s="168">
        <f t="shared" si="4"/>
        <v>3560000</v>
      </c>
      <c r="AA83" s="168">
        <f t="shared" si="5"/>
        <v>50140.845070422532</v>
      </c>
      <c r="AB83" s="209"/>
      <c r="AC83" s="210">
        <f t="shared" si="17"/>
        <v>0.04</v>
      </c>
      <c r="AD83" s="168">
        <f t="shared" si="6"/>
        <v>3710000</v>
      </c>
      <c r="AE83" s="168">
        <f t="shared" si="7"/>
        <v>52253.521126760563</v>
      </c>
      <c r="AF83" s="209"/>
      <c r="AG83" s="210">
        <f t="shared" si="18"/>
        <v>0.04</v>
      </c>
      <c r="AH83" s="168">
        <f t="shared" si="8"/>
        <v>3860000</v>
      </c>
      <c r="AI83" s="168">
        <f t="shared" si="9"/>
        <v>54366.197183098593</v>
      </c>
      <c r="AJ83" s="209"/>
      <c r="AK83" s="210">
        <f t="shared" si="19"/>
        <v>0.04</v>
      </c>
      <c r="AL83" s="168">
        <f t="shared" si="10"/>
        <v>4020000</v>
      </c>
      <c r="AM83" s="168">
        <f t="shared" si="11"/>
        <v>56619.718309859156</v>
      </c>
      <c r="AN83" s="209"/>
      <c r="AO83" s="210">
        <f t="shared" si="20"/>
        <v>0.04</v>
      </c>
      <c r="AP83" s="168">
        <f t="shared" si="12"/>
        <v>4190000</v>
      </c>
      <c r="AQ83" s="168">
        <f t="shared" si="13"/>
        <v>59014.084507042251</v>
      </c>
      <c r="AR83" s="209"/>
      <c r="AS83" s="210">
        <f t="shared" si="21"/>
        <v>0.04</v>
      </c>
      <c r="AT83" s="168">
        <f t="shared" si="14"/>
        <v>4360000</v>
      </c>
      <c r="AU83" s="168">
        <f t="shared" si="15"/>
        <v>61408.450704225354</v>
      </c>
    </row>
    <row r="84" spans="1:47" ht="14.25" customHeight="1" x14ac:dyDescent="0.35">
      <c r="A84" s="152">
        <f>+'Lista de precios F1 Privee'!A85</f>
        <v>80</v>
      </c>
      <c r="B84" s="152">
        <f>+'Lista de precios F1 Privee'!B85</f>
        <v>1108</v>
      </c>
      <c r="C84" s="207" t="str">
        <f>+'T. Generadora'!G93</f>
        <v>3 M</v>
      </c>
      <c r="D84" s="207">
        <f>+'T. Generadora'!R82</f>
        <v>1</v>
      </c>
      <c r="E84" s="207">
        <f>+'T. Generadora'!T82</f>
        <v>1</v>
      </c>
      <c r="F84" s="152">
        <f>+'Lista de precios F1 Privee'!C85</f>
        <v>1</v>
      </c>
      <c r="G84" s="152" t="str">
        <f>+'Lista de precios F1 Privee'!D85</f>
        <v>Madison</v>
      </c>
      <c r="H84" s="207">
        <f>+'Lista de precios F1 Privee'!G85</f>
        <v>34</v>
      </c>
      <c r="I84" s="207">
        <f>+'Lista de precios F1 Privee'!H85</f>
        <v>3</v>
      </c>
      <c r="J84" s="208">
        <f>+'Lista de precios F1 Privee'!K85</f>
        <v>37</v>
      </c>
      <c r="K84" s="208">
        <f>+'T. Generadora'!M82</f>
        <v>1</v>
      </c>
      <c r="L84" s="208">
        <f>+'T. Generadora'!N82</f>
        <v>1</v>
      </c>
      <c r="M84" s="208">
        <f>+'T. Generadora'!T82</f>
        <v>1</v>
      </c>
      <c r="N84" s="168">
        <f>+'Lista de precios F1 Privee'!S85</f>
        <v>1930000</v>
      </c>
      <c r="O84" s="168">
        <f t="shared" si="0"/>
        <v>52162.16216216216</v>
      </c>
      <c r="P84" s="209"/>
      <c r="Q84" s="210">
        <v>0.03</v>
      </c>
      <c r="R84" s="168">
        <f t="shared" si="1"/>
        <v>1990000</v>
      </c>
      <c r="S84" s="168">
        <f t="shared" si="2"/>
        <v>53783.783783783787</v>
      </c>
      <c r="T84" s="209"/>
      <c r="U84" s="210">
        <v>0.03</v>
      </c>
      <c r="V84" s="168">
        <f t="shared" si="36"/>
        <v>2050000</v>
      </c>
      <c r="W84" s="168">
        <f t="shared" si="3"/>
        <v>55405.405405405407</v>
      </c>
      <c r="X84" s="209"/>
      <c r="Y84" s="210">
        <f t="shared" si="16"/>
        <v>0.04</v>
      </c>
      <c r="Z84" s="168">
        <f t="shared" si="4"/>
        <v>2140000</v>
      </c>
      <c r="AA84" s="168">
        <f t="shared" si="5"/>
        <v>57837.83783783784</v>
      </c>
      <c r="AB84" s="209"/>
      <c r="AC84" s="210">
        <f t="shared" si="17"/>
        <v>0.04</v>
      </c>
      <c r="AD84" s="168">
        <f t="shared" si="6"/>
        <v>2230000</v>
      </c>
      <c r="AE84" s="168">
        <f t="shared" si="7"/>
        <v>60270.270270270274</v>
      </c>
      <c r="AF84" s="209"/>
      <c r="AG84" s="210">
        <f t="shared" si="18"/>
        <v>0.04</v>
      </c>
      <c r="AH84" s="168">
        <f t="shared" si="8"/>
        <v>2320000</v>
      </c>
      <c r="AI84" s="168">
        <f t="shared" si="9"/>
        <v>62702.7027027027</v>
      </c>
      <c r="AJ84" s="209"/>
      <c r="AK84" s="210">
        <f t="shared" si="19"/>
        <v>0.04</v>
      </c>
      <c r="AL84" s="168">
        <f t="shared" si="10"/>
        <v>2420000</v>
      </c>
      <c r="AM84" s="168">
        <f t="shared" si="11"/>
        <v>65405.405405405407</v>
      </c>
      <c r="AN84" s="209"/>
      <c r="AO84" s="210">
        <f t="shared" si="20"/>
        <v>0.04</v>
      </c>
      <c r="AP84" s="168">
        <f t="shared" si="12"/>
        <v>2520000</v>
      </c>
      <c r="AQ84" s="168">
        <f t="shared" si="13"/>
        <v>68108.108108108107</v>
      </c>
      <c r="AR84" s="209"/>
      <c r="AS84" s="210">
        <f t="shared" si="21"/>
        <v>0.04</v>
      </c>
      <c r="AT84" s="168">
        <f t="shared" si="14"/>
        <v>2630000</v>
      </c>
      <c r="AU84" s="168">
        <f t="shared" si="15"/>
        <v>71081.08108108108</v>
      </c>
    </row>
    <row r="85" spans="1:47" ht="14.25" customHeight="1" x14ac:dyDescent="0.35">
      <c r="A85" s="152">
        <f>+'Lista de precios F1 Privee'!A86</f>
        <v>81</v>
      </c>
      <c r="B85" s="152">
        <f>+'Lista de precios F1 Privee'!B86</f>
        <v>1201</v>
      </c>
      <c r="C85" s="207" t="str">
        <f>+'T. Generadora'!G94</f>
        <v>4 M</v>
      </c>
      <c r="D85" s="207">
        <f>+'T. Generadora'!R83</f>
        <v>1</v>
      </c>
      <c r="E85" s="207">
        <f>+'T. Generadora'!T83</f>
        <v>1</v>
      </c>
      <c r="F85" s="152">
        <f>+'Lista de precios F1 Privee'!C86</f>
        <v>1</v>
      </c>
      <c r="G85" s="152" t="str">
        <f>+'Lista de precios F1 Privee'!D86</f>
        <v>Madison</v>
      </c>
      <c r="H85" s="207">
        <f>+'Lista de precios F1 Privee'!G86</f>
        <v>30</v>
      </c>
      <c r="I85" s="207">
        <f>+'Lista de precios F1 Privee'!H86</f>
        <v>5</v>
      </c>
      <c r="J85" s="208">
        <f>+'Lista de precios F1 Privee'!K86</f>
        <v>35</v>
      </c>
      <c r="K85" s="208">
        <f>+'T. Generadora'!M83</f>
        <v>1</v>
      </c>
      <c r="L85" s="208">
        <f>+'T. Generadora'!N83</f>
        <v>1</v>
      </c>
      <c r="M85" s="208">
        <f>+'T. Generadora'!T83</f>
        <v>1</v>
      </c>
      <c r="N85" s="168">
        <f>+'Lista de precios F1 Privee'!S86</f>
        <v>1830000</v>
      </c>
      <c r="O85" s="168">
        <f t="shared" si="0"/>
        <v>52285.714285714283</v>
      </c>
      <c r="P85" s="209"/>
      <c r="Q85" s="210">
        <v>0.03</v>
      </c>
      <c r="R85" s="168">
        <f t="shared" si="1"/>
        <v>1890000</v>
      </c>
      <c r="S85" s="168">
        <f t="shared" si="2"/>
        <v>54000</v>
      </c>
      <c r="T85" s="209"/>
      <c r="U85" s="210">
        <v>0.03</v>
      </c>
      <c r="V85" s="168">
        <f t="shared" si="36"/>
        <v>1950000</v>
      </c>
      <c r="W85" s="168">
        <f t="shared" si="3"/>
        <v>55714.285714285717</v>
      </c>
      <c r="X85" s="209"/>
      <c r="Y85" s="210">
        <f t="shared" si="16"/>
        <v>0.04</v>
      </c>
      <c r="Z85" s="168">
        <f t="shared" si="4"/>
        <v>2030000</v>
      </c>
      <c r="AA85" s="168">
        <f t="shared" si="5"/>
        <v>58000</v>
      </c>
      <c r="AB85" s="209"/>
      <c r="AC85" s="210">
        <f t="shared" si="17"/>
        <v>0.04</v>
      </c>
      <c r="AD85" s="168">
        <f t="shared" si="6"/>
        <v>2120000</v>
      </c>
      <c r="AE85" s="168">
        <f t="shared" si="7"/>
        <v>60571.428571428572</v>
      </c>
      <c r="AF85" s="209"/>
      <c r="AG85" s="210">
        <f t="shared" si="18"/>
        <v>0.04</v>
      </c>
      <c r="AH85" s="168">
        <f t="shared" si="8"/>
        <v>2210000</v>
      </c>
      <c r="AI85" s="168">
        <f t="shared" si="9"/>
        <v>63142.857142857145</v>
      </c>
      <c r="AJ85" s="209"/>
      <c r="AK85" s="210">
        <f t="shared" si="19"/>
        <v>0.04</v>
      </c>
      <c r="AL85" s="168">
        <f t="shared" si="10"/>
        <v>2300000</v>
      </c>
      <c r="AM85" s="168">
        <f t="shared" si="11"/>
        <v>65714.28571428571</v>
      </c>
      <c r="AN85" s="209"/>
      <c r="AO85" s="210">
        <f t="shared" si="20"/>
        <v>0.04</v>
      </c>
      <c r="AP85" s="168">
        <f t="shared" si="12"/>
        <v>2400000</v>
      </c>
      <c r="AQ85" s="168">
        <f t="shared" si="13"/>
        <v>68571.428571428565</v>
      </c>
      <c r="AR85" s="209"/>
      <c r="AS85" s="210">
        <f t="shared" si="21"/>
        <v>0.04</v>
      </c>
      <c r="AT85" s="168">
        <f t="shared" si="14"/>
        <v>2500000</v>
      </c>
      <c r="AU85" s="168">
        <f t="shared" si="15"/>
        <v>71428.571428571435</v>
      </c>
    </row>
    <row r="86" spans="1:47" ht="14.25" customHeight="1" x14ac:dyDescent="0.35">
      <c r="A86" s="152">
        <f>+'Lista de precios F1 Privee'!A87</f>
        <v>82</v>
      </c>
      <c r="B86" s="152">
        <f>+'Lista de precios F1 Privee'!B87</f>
        <v>1202</v>
      </c>
      <c r="C86" s="207" t="str">
        <f>+'T. Generadora'!G95</f>
        <v>5 M</v>
      </c>
      <c r="D86" s="207">
        <f>+'T. Generadora'!R84</f>
        <v>1</v>
      </c>
      <c r="E86" s="207">
        <f>+'T. Generadora'!T84</f>
        <v>1</v>
      </c>
      <c r="F86" s="152">
        <f>+'Lista de precios F1 Privee'!C87</f>
        <v>1</v>
      </c>
      <c r="G86" s="152" t="str">
        <f>+'Lista de precios F1 Privee'!D87</f>
        <v>Madison</v>
      </c>
      <c r="H86" s="207">
        <f>+'Lista de precios F1 Privee'!G87</f>
        <v>59</v>
      </c>
      <c r="I86" s="207">
        <f>+'Lista de precios F1 Privee'!H87</f>
        <v>8</v>
      </c>
      <c r="J86" s="208">
        <f>+'Lista de precios F1 Privee'!K87</f>
        <v>67</v>
      </c>
      <c r="K86" s="208">
        <f>+'T. Generadora'!M84</f>
        <v>2</v>
      </c>
      <c r="L86" s="208">
        <f>+'T. Generadora'!N84</f>
        <v>2</v>
      </c>
      <c r="M86" s="208">
        <f>+'T. Generadora'!T84</f>
        <v>1</v>
      </c>
      <c r="N86" s="168">
        <f>+'Lista de precios F1 Privee'!S87</f>
        <v>3120000</v>
      </c>
      <c r="O86" s="168">
        <f t="shared" si="0"/>
        <v>46567.164179104475</v>
      </c>
      <c r="P86" s="209"/>
      <c r="Q86" s="210">
        <v>0.03</v>
      </c>
      <c r="R86" s="168">
        <f t="shared" si="1"/>
        <v>3220000</v>
      </c>
      <c r="S86" s="168">
        <f t="shared" si="2"/>
        <v>48059.701492537315</v>
      </c>
      <c r="T86" s="209"/>
      <c r="U86" s="210">
        <v>0.03</v>
      </c>
      <c r="V86" s="168">
        <f t="shared" si="36"/>
        <v>3320000</v>
      </c>
      <c r="W86" s="168">
        <f t="shared" si="3"/>
        <v>49552.238805970148</v>
      </c>
      <c r="X86" s="209"/>
      <c r="Y86" s="210">
        <f t="shared" si="16"/>
        <v>0.04</v>
      </c>
      <c r="Z86" s="168">
        <f t="shared" si="4"/>
        <v>3460000</v>
      </c>
      <c r="AA86" s="168">
        <f t="shared" si="5"/>
        <v>51641.791044776117</v>
      </c>
      <c r="AB86" s="209"/>
      <c r="AC86" s="210">
        <f t="shared" si="17"/>
        <v>0.04</v>
      </c>
      <c r="AD86" s="168">
        <f t="shared" si="6"/>
        <v>3600000</v>
      </c>
      <c r="AE86" s="168">
        <f t="shared" si="7"/>
        <v>53731.343283582093</v>
      </c>
      <c r="AF86" s="209"/>
      <c r="AG86" s="210">
        <f t="shared" si="18"/>
        <v>0.04</v>
      </c>
      <c r="AH86" s="168">
        <f t="shared" si="8"/>
        <v>3750000</v>
      </c>
      <c r="AI86" s="168">
        <f t="shared" si="9"/>
        <v>55970.149253731346</v>
      </c>
      <c r="AJ86" s="209"/>
      <c r="AK86" s="210">
        <f t="shared" si="19"/>
        <v>0.04</v>
      </c>
      <c r="AL86" s="168">
        <f t="shared" si="10"/>
        <v>3900000</v>
      </c>
      <c r="AM86" s="168">
        <f t="shared" si="11"/>
        <v>58208.955223880599</v>
      </c>
      <c r="AN86" s="209"/>
      <c r="AO86" s="210">
        <f t="shared" si="20"/>
        <v>0.04</v>
      </c>
      <c r="AP86" s="168">
        <f t="shared" si="12"/>
        <v>4060000</v>
      </c>
      <c r="AQ86" s="168">
        <f t="shared" si="13"/>
        <v>60597.014925373136</v>
      </c>
      <c r="AR86" s="209"/>
      <c r="AS86" s="210">
        <f t="shared" si="21"/>
        <v>0.04</v>
      </c>
      <c r="AT86" s="168">
        <f t="shared" si="14"/>
        <v>4230000</v>
      </c>
      <c r="AU86" s="168">
        <f t="shared" si="15"/>
        <v>63134.328358208957</v>
      </c>
    </row>
    <row r="87" spans="1:47" ht="14.25" customHeight="1" x14ac:dyDescent="0.35">
      <c r="A87" s="152">
        <f>+'Lista de precios F1 Privee'!A88</f>
        <v>83</v>
      </c>
      <c r="B87" s="152">
        <f>+'Lista de precios F1 Privee'!B88</f>
        <v>1203</v>
      </c>
      <c r="C87" s="207" t="str">
        <f>+'T. Generadora'!G96</f>
        <v>6 M</v>
      </c>
      <c r="D87" s="207">
        <f>+'T. Generadora'!R85</f>
        <v>1</v>
      </c>
      <c r="E87" s="207">
        <f>+'T. Generadora'!T85</f>
        <v>1</v>
      </c>
      <c r="F87" s="152">
        <f>+'Lista de precios F1 Privee'!C88</f>
        <v>1</v>
      </c>
      <c r="G87" s="152" t="str">
        <f>+'Lista de precios F1 Privee'!D88</f>
        <v>Madison</v>
      </c>
      <c r="H87" s="207">
        <f>+'Lista de precios F1 Privee'!G88</f>
        <v>57</v>
      </c>
      <c r="I87" s="207">
        <f>+'Lista de precios F1 Privee'!H88</f>
        <v>7</v>
      </c>
      <c r="J87" s="208">
        <f>+'Lista de precios F1 Privee'!K88</f>
        <v>64</v>
      </c>
      <c r="K87" s="208">
        <f>+'T. Generadora'!M85</f>
        <v>2</v>
      </c>
      <c r="L87" s="208">
        <f>+'T. Generadora'!N85</f>
        <v>2</v>
      </c>
      <c r="M87" s="208">
        <f>+'T. Generadora'!T85</f>
        <v>1</v>
      </c>
      <c r="N87" s="168">
        <f>+'Lista de precios F1 Privee'!S88</f>
        <v>3020000</v>
      </c>
      <c r="O87" s="168">
        <f t="shared" si="0"/>
        <v>47187.5</v>
      </c>
      <c r="P87" s="209"/>
      <c r="Q87" s="210">
        <v>0.03</v>
      </c>
      <c r="R87" s="168">
        <f t="shared" si="1"/>
        <v>3120000</v>
      </c>
      <c r="S87" s="168">
        <f t="shared" si="2"/>
        <v>48750</v>
      </c>
      <c r="T87" s="209"/>
      <c r="U87" s="210">
        <v>0.03</v>
      </c>
      <c r="V87" s="168">
        <f t="shared" si="36"/>
        <v>3220000</v>
      </c>
      <c r="W87" s="168">
        <f t="shared" si="3"/>
        <v>50312.5</v>
      </c>
      <c r="X87" s="209"/>
      <c r="Y87" s="210">
        <f t="shared" si="16"/>
        <v>0.04</v>
      </c>
      <c r="Z87" s="168">
        <f t="shared" si="4"/>
        <v>3350000</v>
      </c>
      <c r="AA87" s="168">
        <f t="shared" si="5"/>
        <v>52343.75</v>
      </c>
      <c r="AB87" s="209"/>
      <c r="AC87" s="210">
        <f t="shared" si="17"/>
        <v>0.04</v>
      </c>
      <c r="AD87" s="168">
        <f t="shared" si="6"/>
        <v>3490000</v>
      </c>
      <c r="AE87" s="168">
        <f t="shared" si="7"/>
        <v>54531.25</v>
      </c>
      <c r="AF87" s="209"/>
      <c r="AG87" s="210">
        <f t="shared" si="18"/>
        <v>0.04</v>
      </c>
      <c r="AH87" s="168">
        <f t="shared" si="8"/>
        <v>3630000</v>
      </c>
      <c r="AI87" s="168">
        <f t="shared" si="9"/>
        <v>56718.75</v>
      </c>
      <c r="AJ87" s="209"/>
      <c r="AK87" s="210">
        <f t="shared" si="19"/>
        <v>0.04</v>
      </c>
      <c r="AL87" s="168">
        <f t="shared" si="10"/>
        <v>3780000</v>
      </c>
      <c r="AM87" s="168">
        <f t="shared" si="11"/>
        <v>59062.5</v>
      </c>
      <c r="AN87" s="209"/>
      <c r="AO87" s="210">
        <f t="shared" si="20"/>
        <v>0.04</v>
      </c>
      <c r="AP87" s="168">
        <f t="shared" si="12"/>
        <v>3940000</v>
      </c>
      <c r="AQ87" s="168">
        <f t="shared" si="13"/>
        <v>61562.5</v>
      </c>
      <c r="AR87" s="209"/>
      <c r="AS87" s="210">
        <f t="shared" si="21"/>
        <v>0.04</v>
      </c>
      <c r="AT87" s="168">
        <f t="shared" si="14"/>
        <v>4100000</v>
      </c>
      <c r="AU87" s="168">
        <f t="shared" si="15"/>
        <v>64062.5</v>
      </c>
    </row>
    <row r="88" spans="1:47" ht="14.25" customHeight="1" x14ac:dyDescent="0.35">
      <c r="A88" s="152">
        <f>+'Lista de precios F1 Privee'!A89</f>
        <v>84</v>
      </c>
      <c r="B88" s="152">
        <f>+'Lista de precios F1 Privee'!B89</f>
        <v>1204</v>
      </c>
      <c r="C88" s="207" t="str">
        <f>+'T. Generadora'!G97</f>
        <v>7 M</v>
      </c>
      <c r="D88" s="207">
        <f>+'T. Generadora'!R86</f>
        <v>2</v>
      </c>
      <c r="E88" s="207">
        <f>+'T. Generadora'!T86</f>
        <v>2</v>
      </c>
      <c r="F88" s="152">
        <f>+'Lista de precios F1 Privee'!C89</f>
        <v>1</v>
      </c>
      <c r="G88" s="152" t="str">
        <f>+'Lista de precios F1 Privee'!D89</f>
        <v>Madison</v>
      </c>
      <c r="H88" s="207">
        <f>+'Lista de precios F1 Privee'!G89</f>
        <v>59</v>
      </c>
      <c r="I88" s="207">
        <f>+'Lista de precios F1 Privee'!H89</f>
        <v>13</v>
      </c>
      <c r="J88" s="208">
        <f>+'Lista de precios F1 Privee'!K89</f>
        <v>72</v>
      </c>
      <c r="K88" s="208">
        <f>+'T. Generadora'!M86</f>
        <v>2</v>
      </c>
      <c r="L88" s="208">
        <f>+'T. Generadora'!N86</f>
        <v>2</v>
      </c>
      <c r="M88" s="208">
        <f>+'T. Generadora'!T86</f>
        <v>2</v>
      </c>
      <c r="N88" s="168">
        <f>+'Lista de precios F1 Privee'!S89</f>
        <v>3260000</v>
      </c>
      <c r="O88" s="168">
        <f t="shared" si="0"/>
        <v>45277.777777777781</v>
      </c>
      <c r="P88" s="209"/>
      <c r="Q88" s="210">
        <v>0.03</v>
      </c>
      <c r="R88" s="168">
        <f t="shared" si="1"/>
        <v>3360000</v>
      </c>
      <c r="S88" s="168">
        <f t="shared" si="2"/>
        <v>46666.666666666664</v>
      </c>
      <c r="T88" s="209"/>
      <c r="U88" s="210">
        <v>0.03</v>
      </c>
      <c r="V88" s="168">
        <f t="shared" si="36"/>
        <v>3470000</v>
      </c>
      <c r="W88" s="168">
        <f t="shared" si="3"/>
        <v>48194.444444444445</v>
      </c>
      <c r="X88" s="209"/>
      <c r="Y88" s="210">
        <f t="shared" si="16"/>
        <v>0.04</v>
      </c>
      <c r="Z88" s="168">
        <f t="shared" si="4"/>
        <v>3610000</v>
      </c>
      <c r="AA88" s="168">
        <f t="shared" si="5"/>
        <v>50138.888888888891</v>
      </c>
      <c r="AB88" s="209"/>
      <c r="AC88" s="210">
        <f t="shared" si="17"/>
        <v>0.04</v>
      </c>
      <c r="AD88" s="168">
        <f t="shared" si="6"/>
        <v>3760000</v>
      </c>
      <c r="AE88" s="168">
        <f t="shared" si="7"/>
        <v>52222.222222222219</v>
      </c>
      <c r="AF88" s="209"/>
      <c r="AG88" s="210">
        <f t="shared" si="18"/>
        <v>0.04</v>
      </c>
      <c r="AH88" s="168">
        <f t="shared" si="8"/>
        <v>3920000</v>
      </c>
      <c r="AI88" s="168">
        <f t="shared" si="9"/>
        <v>54444.444444444445</v>
      </c>
      <c r="AJ88" s="209"/>
      <c r="AK88" s="210">
        <f t="shared" si="19"/>
        <v>0.04</v>
      </c>
      <c r="AL88" s="168">
        <f t="shared" si="10"/>
        <v>4080000</v>
      </c>
      <c r="AM88" s="168">
        <f t="shared" si="11"/>
        <v>56666.666666666664</v>
      </c>
      <c r="AN88" s="209"/>
      <c r="AO88" s="210">
        <f t="shared" si="20"/>
        <v>0.04</v>
      </c>
      <c r="AP88" s="168">
        <f t="shared" si="12"/>
        <v>4250000</v>
      </c>
      <c r="AQ88" s="168">
        <f t="shared" si="13"/>
        <v>59027.777777777781</v>
      </c>
      <c r="AR88" s="209"/>
      <c r="AS88" s="210">
        <f t="shared" si="21"/>
        <v>0.04</v>
      </c>
      <c r="AT88" s="168">
        <f t="shared" si="14"/>
        <v>4420000</v>
      </c>
      <c r="AU88" s="168">
        <f t="shared" si="15"/>
        <v>61388.888888888891</v>
      </c>
    </row>
    <row r="89" spans="1:47" ht="14.25" customHeight="1" x14ac:dyDescent="0.35">
      <c r="A89" s="152">
        <f>+'Lista de precios F1 Privee'!A90</f>
        <v>85</v>
      </c>
      <c r="B89" s="152">
        <f>+'Lista de precios F1 Privee'!B90</f>
        <v>1205</v>
      </c>
      <c r="C89" s="207" t="str">
        <f>+'T. Generadora'!G99</f>
        <v>1 M</v>
      </c>
      <c r="D89" s="207">
        <f>+'T. Generadora'!R87</f>
        <v>1</v>
      </c>
      <c r="E89" s="207">
        <f>+'T. Generadora'!T87</f>
        <v>1</v>
      </c>
      <c r="F89" s="152">
        <f>+'Lista de precios F1 Privee'!C90</f>
        <v>1</v>
      </c>
      <c r="G89" s="152" t="str">
        <f>+'Lista de precios F1 Privee'!D90</f>
        <v>Madison</v>
      </c>
      <c r="H89" s="207">
        <f>+'Lista de precios F1 Privee'!G90</f>
        <v>56</v>
      </c>
      <c r="I89" s="207">
        <f>+'Lista de precios F1 Privee'!H90</f>
        <v>12</v>
      </c>
      <c r="J89" s="208">
        <f>+'Lista de precios F1 Privee'!K90</f>
        <v>68</v>
      </c>
      <c r="K89" s="208">
        <f>+'T. Generadora'!M87</f>
        <v>2</v>
      </c>
      <c r="L89" s="208">
        <f>+'T. Generadora'!N87</f>
        <v>2</v>
      </c>
      <c r="M89" s="208">
        <f>+'T. Generadora'!T87</f>
        <v>1</v>
      </c>
      <c r="N89" s="168">
        <f>+'Lista de precios F1 Privee'!S90</f>
        <v>3150000</v>
      </c>
      <c r="O89" s="168">
        <f t="shared" si="0"/>
        <v>46323.529411764706</v>
      </c>
      <c r="P89" s="209"/>
      <c r="Q89" s="210">
        <v>0.03</v>
      </c>
      <c r="R89" s="168">
        <f t="shared" si="1"/>
        <v>3250000</v>
      </c>
      <c r="S89" s="168">
        <f t="shared" si="2"/>
        <v>47794.117647058825</v>
      </c>
      <c r="T89" s="209"/>
      <c r="U89" s="210">
        <v>0.03</v>
      </c>
      <c r="V89" s="168">
        <f t="shared" si="36"/>
        <v>3350000</v>
      </c>
      <c r="W89" s="168">
        <f t="shared" si="3"/>
        <v>49264.705882352944</v>
      </c>
      <c r="X89" s="209"/>
      <c r="Y89" s="210">
        <f t="shared" si="16"/>
        <v>0.04</v>
      </c>
      <c r="Z89" s="168">
        <f t="shared" si="4"/>
        <v>3490000</v>
      </c>
      <c r="AA89" s="168">
        <f t="shared" si="5"/>
        <v>51323.529411764706</v>
      </c>
      <c r="AB89" s="209"/>
      <c r="AC89" s="210">
        <f t="shared" si="17"/>
        <v>0.04</v>
      </c>
      <c r="AD89" s="168">
        <f t="shared" si="6"/>
        <v>3630000</v>
      </c>
      <c r="AE89" s="168">
        <f t="shared" si="7"/>
        <v>53382.352941176468</v>
      </c>
      <c r="AF89" s="209"/>
      <c r="AG89" s="210">
        <f t="shared" si="18"/>
        <v>0.04</v>
      </c>
      <c r="AH89" s="168">
        <f t="shared" si="8"/>
        <v>3780000</v>
      </c>
      <c r="AI89" s="168">
        <f t="shared" si="9"/>
        <v>55588.23529411765</v>
      </c>
      <c r="AJ89" s="209"/>
      <c r="AK89" s="210">
        <f t="shared" si="19"/>
        <v>0.04</v>
      </c>
      <c r="AL89" s="168">
        <f t="shared" si="10"/>
        <v>3940000</v>
      </c>
      <c r="AM89" s="168">
        <f t="shared" si="11"/>
        <v>57941.176470588238</v>
      </c>
      <c r="AN89" s="209"/>
      <c r="AO89" s="210">
        <f t="shared" si="20"/>
        <v>0.04</v>
      </c>
      <c r="AP89" s="168">
        <f t="shared" si="12"/>
        <v>4100000</v>
      </c>
      <c r="AQ89" s="168">
        <f t="shared" si="13"/>
        <v>60294.117647058825</v>
      </c>
      <c r="AR89" s="209"/>
      <c r="AS89" s="210">
        <f t="shared" si="21"/>
        <v>0.04</v>
      </c>
      <c r="AT89" s="168">
        <f t="shared" si="14"/>
        <v>4270000</v>
      </c>
      <c r="AU89" s="168">
        <f t="shared" si="15"/>
        <v>62794.117647058825</v>
      </c>
    </row>
    <row r="90" spans="1:47" ht="14.25" customHeight="1" x14ac:dyDescent="0.35">
      <c r="A90" s="152">
        <f>+'Lista de precios F1 Privee'!A91</f>
        <v>86</v>
      </c>
      <c r="B90" s="152">
        <f>+'Lista de precios F1 Privee'!B91</f>
        <v>1206</v>
      </c>
      <c r="C90" s="207" t="str">
        <f>+'T. Generadora'!G100</f>
        <v>2 M</v>
      </c>
      <c r="D90" s="207">
        <f>+'T. Generadora'!R88</f>
        <v>1</v>
      </c>
      <c r="E90" s="207">
        <f>+'T. Generadora'!T88</f>
        <v>1</v>
      </c>
      <c r="F90" s="152">
        <f>+'Lista de precios F1 Privee'!C91</f>
        <v>1</v>
      </c>
      <c r="G90" s="152" t="str">
        <f>+'Lista de precios F1 Privee'!D91</f>
        <v>Madison</v>
      </c>
      <c r="H90" s="207">
        <f>+'Lista de precios F1 Privee'!G91</f>
        <v>52</v>
      </c>
      <c r="I90" s="207">
        <f>+'Lista de precios F1 Privee'!H91</f>
        <v>7</v>
      </c>
      <c r="J90" s="208">
        <f>+'Lista de precios F1 Privee'!K91</f>
        <v>59</v>
      </c>
      <c r="K90" s="208">
        <f>+'T. Generadora'!M88</f>
        <v>2</v>
      </c>
      <c r="L90" s="208">
        <f>+'T. Generadora'!N88</f>
        <v>2</v>
      </c>
      <c r="M90" s="208">
        <f>+'T. Generadora'!T88</f>
        <v>1</v>
      </c>
      <c r="N90" s="168">
        <f>+'Lista de precios F1 Privee'!S91</f>
        <v>2870000</v>
      </c>
      <c r="O90" s="168">
        <f t="shared" si="0"/>
        <v>48644.067796610172</v>
      </c>
      <c r="P90" s="209"/>
      <c r="Q90" s="210">
        <v>0.03</v>
      </c>
      <c r="R90" s="168">
        <f t="shared" si="1"/>
        <v>2960000</v>
      </c>
      <c r="S90" s="168">
        <f t="shared" si="2"/>
        <v>50169.491525423728</v>
      </c>
      <c r="T90" s="209"/>
      <c r="U90" s="210">
        <v>0.03</v>
      </c>
      <c r="V90" s="168">
        <v>2995000</v>
      </c>
      <c r="W90" s="168">
        <f t="shared" si="3"/>
        <v>50762.711864406781</v>
      </c>
      <c r="X90" s="209"/>
      <c r="Y90" s="210">
        <f t="shared" si="16"/>
        <v>0.04</v>
      </c>
      <c r="Z90" s="168">
        <f t="shared" si="4"/>
        <v>3120000</v>
      </c>
      <c r="AA90" s="168">
        <f t="shared" si="5"/>
        <v>52881.355932203391</v>
      </c>
      <c r="AB90" s="209"/>
      <c r="AC90" s="210">
        <f t="shared" si="17"/>
        <v>0.04</v>
      </c>
      <c r="AD90" s="168">
        <f t="shared" si="6"/>
        <v>3250000</v>
      </c>
      <c r="AE90" s="168">
        <f t="shared" si="7"/>
        <v>55084.745762711864</v>
      </c>
      <c r="AF90" s="209"/>
      <c r="AG90" s="210">
        <f t="shared" si="18"/>
        <v>0.04</v>
      </c>
      <c r="AH90" s="168">
        <f t="shared" si="8"/>
        <v>3380000</v>
      </c>
      <c r="AI90" s="168">
        <f t="shared" si="9"/>
        <v>57288.135593220337</v>
      </c>
      <c r="AJ90" s="209"/>
      <c r="AK90" s="210">
        <f t="shared" si="19"/>
        <v>0.04</v>
      </c>
      <c r="AL90" s="168">
        <f t="shared" si="10"/>
        <v>3520000</v>
      </c>
      <c r="AM90" s="168">
        <f t="shared" si="11"/>
        <v>59661.016949152545</v>
      </c>
      <c r="AN90" s="209"/>
      <c r="AO90" s="210">
        <f t="shared" si="20"/>
        <v>0.04</v>
      </c>
      <c r="AP90" s="168">
        <f t="shared" si="12"/>
        <v>3670000</v>
      </c>
      <c r="AQ90" s="168">
        <f t="shared" si="13"/>
        <v>62203.389830508473</v>
      </c>
      <c r="AR90" s="209"/>
      <c r="AS90" s="210">
        <f t="shared" si="21"/>
        <v>0.04</v>
      </c>
      <c r="AT90" s="168">
        <f t="shared" si="14"/>
        <v>3820000</v>
      </c>
      <c r="AU90" s="168">
        <f t="shared" si="15"/>
        <v>64745.762711864409</v>
      </c>
    </row>
    <row r="91" spans="1:47" ht="14.25" customHeight="1" x14ac:dyDescent="0.35">
      <c r="A91" s="152">
        <f>+'Lista de precios F1 Privee'!A92</f>
        <v>87</v>
      </c>
      <c r="B91" s="152">
        <f>+'Lista de precios F1 Privee'!B92</f>
        <v>1207</v>
      </c>
      <c r="C91" s="207" t="str">
        <f>+'T. Generadora'!G101</f>
        <v>3 M</v>
      </c>
      <c r="D91" s="207">
        <f>+'T. Generadora'!R89</f>
        <v>2</v>
      </c>
      <c r="E91" s="207">
        <f>+'T. Generadora'!T89</f>
        <v>2</v>
      </c>
      <c r="F91" s="152">
        <f>+'Lista de precios F1 Privee'!C92</f>
        <v>1</v>
      </c>
      <c r="G91" s="152" t="str">
        <f>+'Lista de precios F1 Privee'!D92</f>
        <v>Madison</v>
      </c>
      <c r="H91" s="207">
        <f>+'Lista de precios F1 Privee'!G92</f>
        <v>64</v>
      </c>
      <c r="I91" s="207">
        <f>+'Lista de precios F1 Privee'!H92</f>
        <v>7</v>
      </c>
      <c r="J91" s="208">
        <f>+'Lista de precios F1 Privee'!K92</f>
        <v>71</v>
      </c>
      <c r="K91" s="208">
        <f>+'T. Generadora'!M89</f>
        <v>2</v>
      </c>
      <c r="L91" s="208">
        <f>+'T. Generadora'!N89</f>
        <v>2</v>
      </c>
      <c r="M91" s="208">
        <f>+'T. Generadora'!T89</f>
        <v>2</v>
      </c>
      <c r="N91" s="168">
        <f>+'Lista de precios F1 Privee'!S92</f>
        <v>3250000</v>
      </c>
      <c r="O91" s="168">
        <f t="shared" si="0"/>
        <v>45774.647887323947</v>
      </c>
      <c r="P91" s="209"/>
      <c r="Q91" s="210">
        <v>0.03</v>
      </c>
      <c r="R91" s="168">
        <f t="shared" si="1"/>
        <v>3350000</v>
      </c>
      <c r="S91" s="168">
        <f t="shared" si="2"/>
        <v>47183.098591549293</v>
      </c>
      <c r="T91" s="209"/>
      <c r="U91" s="210">
        <v>0.03</v>
      </c>
      <c r="V91" s="168">
        <f t="shared" ref="V91:V97" si="37">ROUNDUP(R91+R91*U91,-4)</f>
        <v>3460000</v>
      </c>
      <c r="W91" s="168">
        <f t="shared" si="3"/>
        <v>48732.394366197186</v>
      </c>
      <c r="X91" s="209"/>
      <c r="Y91" s="210">
        <f t="shared" si="16"/>
        <v>0.04</v>
      </c>
      <c r="Z91" s="168">
        <f t="shared" si="4"/>
        <v>3600000</v>
      </c>
      <c r="AA91" s="168">
        <f t="shared" si="5"/>
        <v>50704.225352112677</v>
      </c>
      <c r="AB91" s="209"/>
      <c r="AC91" s="210">
        <f t="shared" si="17"/>
        <v>0.04</v>
      </c>
      <c r="AD91" s="168">
        <f t="shared" si="6"/>
        <v>3750000</v>
      </c>
      <c r="AE91" s="168">
        <f t="shared" si="7"/>
        <v>52816.901408450707</v>
      </c>
      <c r="AF91" s="209"/>
      <c r="AG91" s="210">
        <f t="shared" si="18"/>
        <v>0.04</v>
      </c>
      <c r="AH91" s="168">
        <f t="shared" si="8"/>
        <v>3900000</v>
      </c>
      <c r="AI91" s="168">
        <f t="shared" si="9"/>
        <v>54929.57746478873</v>
      </c>
      <c r="AJ91" s="209"/>
      <c r="AK91" s="210">
        <f t="shared" si="19"/>
        <v>0.04</v>
      </c>
      <c r="AL91" s="168">
        <f t="shared" si="10"/>
        <v>4060000</v>
      </c>
      <c r="AM91" s="168">
        <f t="shared" si="11"/>
        <v>57183.098591549293</v>
      </c>
      <c r="AN91" s="209"/>
      <c r="AO91" s="210">
        <f t="shared" si="20"/>
        <v>0.04</v>
      </c>
      <c r="AP91" s="168">
        <f t="shared" si="12"/>
        <v>4230000</v>
      </c>
      <c r="AQ91" s="168">
        <f t="shared" si="13"/>
        <v>59577.464788732395</v>
      </c>
      <c r="AR91" s="209"/>
      <c r="AS91" s="210">
        <f t="shared" si="21"/>
        <v>0.04</v>
      </c>
      <c r="AT91" s="168">
        <f t="shared" si="14"/>
        <v>4400000</v>
      </c>
      <c r="AU91" s="168">
        <f t="shared" si="15"/>
        <v>61971.830985915491</v>
      </c>
    </row>
    <row r="92" spans="1:47" ht="14.25" customHeight="1" x14ac:dyDescent="0.35">
      <c r="A92" s="152">
        <f>+'Lista de precios F1 Privee'!A93</f>
        <v>88</v>
      </c>
      <c r="B92" s="152">
        <f>+'Lista de precios F1 Privee'!B93</f>
        <v>1208</v>
      </c>
      <c r="C92" s="207" t="str">
        <f>+'T. Generadora'!G102</f>
        <v>4 M</v>
      </c>
      <c r="D92" s="207">
        <f>+'T. Generadora'!R90</f>
        <v>1</v>
      </c>
      <c r="E92" s="207">
        <f>+'T. Generadora'!T90</f>
        <v>1</v>
      </c>
      <c r="F92" s="152">
        <f>+'Lista de precios F1 Privee'!C93</f>
        <v>1</v>
      </c>
      <c r="G92" s="152" t="str">
        <f>+'Lista de precios F1 Privee'!D93</f>
        <v>Madison</v>
      </c>
      <c r="H92" s="207">
        <f>+'Lista de precios F1 Privee'!G93</f>
        <v>34</v>
      </c>
      <c r="I92" s="207">
        <f>+'Lista de precios F1 Privee'!H93</f>
        <v>3</v>
      </c>
      <c r="J92" s="208">
        <f>+'Lista de precios F1 Privee'!K93</f>
        <v>37</v>
      </c>
      <c r="K92" s="208">
        <f>+'T. Generadora'!M90</f>
        <v>1</v>
      </c>
      <c r="L92" s="208">
        <f>+'T. Generadora'!N90</f>
        <v>1</v>
      </c>
      <c r="M92" s="208">
        <f>+'T. Generadora'!T90</f>
        <v>1</v>
      </c>
      <c r="N92" s="168">
        <f>+'Lista de precios F1 Privee'!S93</f>
        <v>1950000</v>
      </c>
      <c r="O92" s="168">
        <f t="shared" si="0"/>
        <v>52702.7027027027</v>
      </c>
      <c r="P92" s="209"/>
      <c r="Q92" s="210">
        <v>0.03</v>
      </c>
      <c r="R92" s="168">
        <f t="shared" si="1"/>
        <v>2010000</v>
      </c>
      <c r="S92" s="168">
        <f t="shared" si="2"/>
        <v>54324.324324324327</v>
      </c>
      <c r="T92" s="209"/>
      <c r="U92" s="210">
        <v>0.03</v>
      </c>
      <c r="V92" s="168">
        <f t="shared" si="37"/>
        <v>2080000</v>
      </c>
      <c r="W92" s="168">
        <f t="shared" si="3"/>
        <v>56216.216216216213</v>
      </c>
      <c r="X92" s="209"/>
      <c r="Y92" s="210">
        <f t="shared" si="16"/>
        <v>0.04</v>
      </c>
      <c r="Z92" s="168">
        <f t="shared" si="4"/>
        <v>2170000</v>
      </c>
      <c r="AA92" s="168">
        <f t="shared" si="5"/>
        <v>58648.648648648646</v>
      </c>
      <c r="AB92" s="209"/>
      <c r="AC92" s="210">
        <f t="shared" si="17"/>
        <v>0.04</v>
      </c>
      <c r="AD92" s="168">
        <f t="shared" si="6"/>
        <v>2260000</v>
      </c>
      <c r="AE92" s="168">
        <f t="shared" si="7"/>
        <v>61081.08108108108</v>
      </c>
      <c r="AF92" s="209"/>
      <c r="AG92" s="210">
        <f t="shared" si="18"/>
        <v>0.04</v>
      </c>
      <c r="AH92" s="168">
        <f t="shared" si="8"/>
        <v>2360000</v>
      </c>
      <c r="AI92" s="168">
        <f t="shared" si="9"/>
        <v>63783.783783783787</v>
      </c>
      <c r="AJ92" s="209"/>
      <c r="AK92" s="210">
        <f t="shared" si="19"/>
        <v>0.04</v>
      </c>
      <c r="AL92" s="168">
        <f t="shared" si="10"/>
        <v>2460000</v>
      </c>
      <c r="AM92" s="168">
        <f t="shared" si="11"/>
        <v>66486.486486486479</v>
      </c>
      <c r="AN92" s="209"/>
      <c r="AO92" s="210">
        <f t="shared" si="20"/>
        <v>0.04</v>
      </c>
      <c r="AP92" s="168">
        <f t="shared" si="12"/>
        <v>2560000</v>
      </c>
      <c r="AQ92" s="168">
        <f t="shared" si="13"/>
        <v>69189.189189189186</v>
      </c>
      <c r="AR92" s="209"/>
      <c r="AS92" s="210">
        <f t="shared" si="21"/>
        <v>0.04</v>
      </c>
      <c r="AT92" s="168">
        <f t="shared" si="14"/>
        <v>2670000</v>
      </c>
      <c r="AU92" s="168">
        <f t="shared" si="15"/>
        <v>72162.16216216216</v>
      </c>
    </row>
    <row r="93" spans="1:47" ht="14.25" customHeight="1" x14ac:dyDescent="0.35">
      <c r="A93" s="152">
        <f>+'Lista de precios F1 Privee'!A94</f>
        <v>89</v>
      </c>
      <c r="B93" s="152">
        <f>+'Lista de precios F1 Privee'!B94</f>
        <v>1401</v>
      </c>
      <c r="C93" s="207" t="str">
        <f>+'T. Generadora'!G103</f>
        <v>5 M</v>
      </c>
      <c r="D93" s="207">
        <f>+'T. Generadora'!R91</f>
        <v>1</v>
      </c>
      <c r="E93" s="207">
        <f>+'T. Generadora'!T91</f>
        <v>1</v>
      </c>
      <c r="F93" s="152">
        <f>+'Lista de precios F1 Privee'!C94</f>
        <v>1</v>
      </c>
      <c r="G93" s="152" t="str">
        <f>+'Lista de precios F1 Privee'!D94</f>
        <v>Madison</v>
      </c>
      <c r="H93" s="207">
        <f>+'Lista de precios F1 Privee'!G94</f>
        <v>30</v>
      </c>
      <c r="I93" s="207">
        <f>+'Lista de precios F1 Privee'!H94</f>
        <v>5</v>
      </c>
      <c r="J93" s="208">
        <f>+'Lista de precios F1 Privee'!K94</f>
        <v>35</v>
      </c>
      <c r="K93" s="208">
        <f>+'T. Generadora'!M91</f>
        <v>1</v>
      </c>
      <c r="L93" s="208">
        <f>+'T. Generadora'!N91</f>
        <v>1</v>
      </c>
      <c r="M93" s="208">
        <f>+'T. Generadora'!T91</f>
        <v>1</v>
      </c>
      <c r="N93" s="168">
        <f>+'Lista de precios F1 Privee'!S94</f>
        <v>1850000</v>
      </c>
      <c r="O93" s="168">
        <f t="shared" si="0"/>
        <v>52857.142857142855</v>
      </c>
      <c r="P93" s="209"/>
      <c r="Q93" s="210">
        <v>0.03</v>
      </c>
      <c r="R93" s="168">
        <f t="shared" si="1"/>
        <v>1910000</v>
      </c>
      <c r="S93" s="168">
        <f t="shared" si="2"/>
        <v>54571.428571428572</v>
      </c>
      <c r="T93" s="209"/>
      <c r="U93" s="210">
        <v>0.03</v>
      </c>
      <c r="V93" s="168">
        <f t="shared" si="37"/>
        <v>1970000</v>
      </c>
      <c r="W93" s="168">
        <f t="shared" si="3"/>
        <v>56285.714285714283</v>
      </c>
      <c r="X93" s="209"/>
      <c r="Y93" s="210">
        <f t="shared" si="16"/>
        <v>0.04</v>
      </c>
      <c r="Z93" s="168">
        <f t="shared" si="4"/>
        <v>2050000</v>
      </c>
      <c r="AA93" s="168">
        <f t="shared" si="5"/>
        <v>58571.428571428572</v>
      </c>
      <c r="AB93" s="209"/>
      <c r="AC93" s="210">
        <f t="shared" si="17"/>
        <v>0.04</v>
      </c>
      <c r="AD93" s="168">
        <f t="shared" si="6"/>
        <v>2140000</v>
      </c>
      <c r="AE93" s="168">
        <f t="shared" si="7"/>
        <v>61142.857142857145</v>
      </c>
      <c r="AF93" s="209"/>
      <c r="AG93" s="210">
        <f t="shared" si="18"/>
        <v>0.04</v>
      </c>
      <c r="AH93" s="168">
        <f t="shared" si="8"/>
        <v>2230000</v>
      </c>
      <c r="AI93" s="168">
        <f t="shared" si="9"/>
        <v>63714.285714285717</v>
      </c>
      <c r="AJ93" s="209"/>
      <c r="AK93" s="210">
        <f t="shared" si="19"/>
        <v>0.04</v>
      </c>
      <c r="AL93" s="168">
        <f t="shared" si="10"/>
        <v>2320000</v>
      </c>
      <c r="AM93" s="168">
        <f t="shared" si="11"/>
        <v>66285.71428571429</v>
      </c>
      <c r="AN93" s="209"/>
      <c r="AO93" s="210">
        <f t="shared" si="20"/>
        <v>0.04</v>
      </c>
      <c r="AP93" s="168">
        <f t="shared" si="12"/>
        <v>2420000</v>
      </c>
      <c r="AQ93" s="168">
        <f t="shared" si="13"/>
        <v>69142.857142857145</v>
      </c>
      <c r="AR93" s="209"/>
      <c r="AS93" s="210">
        <f t="shared" si="21"/>
        <v>0.04</v>
      </c>
      <c r="AT93" s="168">
        <f t="shared" si="14"/>
        <v>2520000</v>
      </c>
      <c r="AU93" s="168">
        <f t="shared" si="15"/>
        <v>72000</v>
      </c>
    </row>
    <row r="94" spans="1:47" ht="14.25" customHeight="1" x14ac:dyDescent="0.35">
      <c r="A94" s="152">
        <f>+'Lista de precios F1 Privee'!A95</f>
        <v>90</v>
      </c>
      <c r="B94" s="152">
        <f>+'Lista de precios F1 Privee'!B95</f>
        <v>1402</v>
      </c>
      <c r="C94" s="207" t="str">
        <f>+'T. Generadora'!G104</f>
        <v>6 M</v>
      </c>
      <c r="D94" s="207">
        <f>+'T. Generadora'!R92</f>
        <v>1</v>
      </c>
      <c r="E94" s="207">
        <f>+'T. Generadora'!T92</f>
        <v>1</v>
      </c>
      <c r="F94" s="152">
        <f>+'Lista de precios F1 Privee'!C95</f>
        <v>1</v>
      </c>
      <c r="G94" s="152" t="str">
        <f>+'Lista de precios F1 Privee'!D95</f>
        <v>Madison</v>
      </c>
      <c r="H94" s="207">
        <f>+'Lista de precios F1 Privee'!G95</f>
        <v>59</v>
      </c>
      <c r="I94" s="207">
        <f>+'Lista de precios F1 Privee'!H95</f>
        <v>8</v>
      </c>
      <c r="J94" s="208">
        <f>+'Lista de precios F1 Privee'!K95</f>
        <v>67</v>
      </c>
      <c r="K94" s="208">
        <f>+'T. Generadora'!M92</f>
        <v>2</v>
      </c>
      <c r="L94" s="208">
        <f>+'T. Generadora'!N92</f>
        <v>2</v>
      </c>
      <c r="M94" s="208">
        <f>+'T. Generadora'!T92</f>
        <v>1</v>
      </c>
      <c r="N94" s="168">
        <f>+'Lista de precios F1 Privee'!S95</f>
        <v>3150000</v>
      </c>
      <c r="O94" s="168">
        <f t="shared" si="0"/>
        <v>47014.925373134327</v>
      </c>
      <c r="P94" s="209"/>
      <c r="Q94" s="210">
        <v>0.03</v>
      </c>
      <c r="R94" s="168">
        <f t="shared" si="1"/>
        <v>3250000</v>
      </c>
      <c r="S94" s="168">
        <f t="shared" si="2"/>
        <v>48507.462686567167</v>
      </c>
      <c r="T94" s="209"/>
      <c r="U94" s="210">
        <v>0.03</v>
      </c>
      <c r="V94" s="168">
        <f t="shared" si="37"/>
        <v>3350000</v>
      </c>
      <c r="W94" s="168">
        <f t="shared" si="3"/>
        <v>50000</v>
      </c>
      <c r="X94" s="209"/>
      <c r="Y94" s="210">
        <f t="shared" si="16"/>
        <v>0.04</v>
      </c>
      <c r="Z94" s="168">
        <f t="shared" si="4"/>
        <v>3490000</v>
      </c>
      <c r="AA94" s="168">
        <f t="shared" si="5"/>
        <v>52089.552238805969</v>
      </c>
      <c r="AB94" s="209"/>
      <c r="AC94" s="210">
        <f t="shared" si="17"/>
        <v>0.04</v>
      </c>
      <c r="AD94" s="168">
        <f t="shared" si="6"/>
        <v>3630000</v>
      </c>
      <c r="AE94" s="168">
        <f t="shared" si="7"/>
        <v>54179.104477611938</v>
      </c>
      <c r="AF94" s="209"/>
      <c r="AG94" s="210">
        <f t="shared" si="18"/>
        <v>0.04</v>
      </c>
      <c r="AH94" s="168">
        <f t="shared" si="8"/>
        <v>3780000</v>
      </c>
      <c r="AI94" s="168">
        <f t="shared" si="9"/>
        <v>56417.910447761191</v>
      </c>
      <c r="AJ94" s="209"/>
      <c r="AK94" s="210">
        <f t="shared" si="19"/>
        <v>0.04</v>
      </c>
      <c r="AL94" s="168">
        <f t="shared" si="10"/>
        <v>3940000</v>
      </c>
      <c r="AM94" s="168">
        <f t="shared" si="11"/>
        <v>58805.970149253728</v>
      </c>
      <c r="AN94" s="209"/>
      <c r="AO94" s="210">
        <f t="shared" si="20"/>
        <v>0.04</v>
      </c>
      <c r="AP94" s="168">
        <f t="shared" si="12"/>
        <v>4100000</v>
      </c>
      <c r="AQ94" s="168">
        <f t="shared" si="13"/>
        <v>61194.029850746272</v>
      </c>
      <c r="AR94" s="209"/>
      <c r="AS94" s="210">
        <f t="shared" si="21"/>
        <v>0.04</v>
      </c>
      <c r="AT94" s="168">
        <f t="shared" si="14"/>
        <v>4270000</v>
      </c>
      <c r="AU94" s="168">
        <f t="shared" si="15"/>
        <v>63731.343283582093</v>
      </c>
    </row>
    <row r="95" spans="1:47" ht="14.25" customHeight="1" x14ac:dyDescent="0.35">
      <c r="A95" s="152">
        <f>+'Lista de precios F1 Privee'!A96</f>
        <v>91</v>
      </c>
      <c r="B95" s="152">
        <f>+'Lista de precios F1 Privee'!B96</f>
        <v>1403</v>
      </c>
      <c r="C95" s="207" t="str">
        <f>+'T. Generadora'!G105</f>
        <v>7 M</v>
      </c>
      <c r="D95" s="207">
        <f>+'T. Generadora'!R93</f>
        <v>1</v>
      </c>
      <c r="E95" s="207">
        <f>+'T. Generadora'!T93</f>
        <v>1</v>
      </c>
      <c r="F95" s="152">
        <f>+'Lista de precios F1 Privee'!C96</f>
        <v>1</v>
      </c>
      <c r="G95" s="152" t="str">
        <f>+'Lista de precios F1 Privee'!D96</f>
        <v>Madison</v>
      </c>
      <c r="H95" s="207">
        <f>+'Lista de precios F1 Privee'!G96</f>
        <v>57</v>
      </c>
      <c r="I95" s="207">
        <f>+'Lista de precios F1 Privee'!H96</f>
        <v>7</v>
      </c>
      <c r="J95" s="208">
        <f>+'Lista de precios F1 Privee'!K96</f>
        <v>64</v>
      </c>
      <c r="K95" s="208">
        <f>+'T. Generadora'!M93</f>
        <v>2</v>
      </c>
      <c r="L95" s="208">
        <f>+'T. Generadora'!N93</f>
        <v>2</v>
      </c>
      <c r="M95" s="208">
        <f>+'T. Generadora'!T93</f>
        <v>1</v>
      </c>
      <c r="N95" s="168">
        <f>+'Lista de precios F1 Privee'!S96</f>
        <v>3040000</v>
      </c>
      <c r="O95" s="168">
        <f t="shared" si="0"/>
        <v>47500</v>
      </c>
      <c r="P95" s="209"/>
      <c r="Q95" s="210">
        <v>0.03</v>
      </c>
      <c r="R95" s="168">
        <f t="shared" si="1"/>
        <v>3140000</v>
      </c>
      <c r="S95" s="168">
        <f t="shared" si="2"/>
        <v>49062.5</v>
      </c>
      <c r="T95" s="209"/>
      <c r="U95" s="210">
        <v>0.03</v>
      </c>
      <c r="V95" s="168">
        <f t="shared" si="37"/>
        <v>3240000</v>
      </c>
      <c r="W95" s="168">
        <f t="shared" si="3"/>
        <v>50625</v>
      </c>
      <c r="X95" s="209"/>
      <c r="Y95" s="210">
        <f t="shared" si="16"/>
        <v>0.04</v>
      </c>
      <c r="Z95" s="168">
        <f t="shared" si="4"/>
        <v>3370000</v>
      </c>
      <c r="AA95" s="168">
        <f t="shared" si="5"/>
        <v>52656.25</v>
      </c>
      <c r="AB95" s="209"/>
      <c r="AC95" s="210">
        <f t="shared" si="17"/>
        <v>0.04</v>
      </c>
      <c r="AD95" s="168">
        <f t="shared" si="6"/>
        <v>3510000</v>
      </c>
      <c r="AE95" s="168">
        <f t="shared" si="7"/>
        <v>54843.75</v>
      </c>
      <c r="AF95" s="209"/>
      <c r="AG95" s="210">
        <f t="shared" si="18"/>
        <v>0.04</v>
      </c>
      <c r="AH95" s="168">
        <f t="shared" si="8"/>
        <v>3660000</v>
      </c>
      <c r="AI95" s="168">
        <f t="shared" si="9"/>
        <v>57187.5</v>
      </c>
      <c r="AJ95" s="209"/>
      <c r="AK95" s="210">
        <f t="shared" si="19"/>
        <v>0.04</v>
      </c>
      <c r="AL95" s="168">
        <f t="shared" si="10"/>
        <v>3810000</v>
      </c>
      <c r="AM95" s="168">
        <f t="shared" si="11"/>
        <v>59531.25</v>
      </c>
      <c r="AN95" s="209"/>
      <c r="AO95" s="210">
        <f t="shared" si="20"/>
        <v>0.04</v>
      </c>
      <c r="AP95" s="168">
        <f t="shared" si="12"/>
        <v>3970000</v>
      </c>
      <c r="AQ95" s="168">
        <f t="shared" si="13"/>
        <v>62031.25</v>
      </c>
      <c r="AR95" s="209"/>
      <c r="AS95" s="210">
        <f t="shared" si="21"/>
        <v>0.04</v>
      </c>
      <c r="AT95" s="168">
        <f t="shared" si="14"/>
        <v>4130000</v>
      </c>
      <c r="AU95" s="168">
        <f t="shared" si="15"/>
        <v>64531.25</v>
      </c>
    </row>
    <row r="96" spans="1:47" ht="14.25" customHeight="1" x14ac:dyDescent="0.35">
      <c r="A96" s="152">
        <f>+'Lista de precios F1 Privee'!A97</f>
        <v>92</v>
      </c>
      <c r="B96" s="152">
        <f>+'Lista de precios F1 Privee'!B97</f>
        <v>1404</v>
      </c>
      <c r="C96" s="207" t="str">
        <f>+'T. Generadora'!G107</f>
        <v>1 M</v>
      </c>
      <c r="D96" s="207">
        <f>+'T. Generadora'!R94</f>
        <v>2</v>
      </c>
      <c r="E96" s="207">
        <f>+'T. Generadora'!T94</f>
        <v>2</v>
      </c>
      <c r="F96" s="152">
        <f>+'Lista de precios F1 Privee'!C97</f>
        <v>1</v>
      </c>
      <c r="G96" s="152" t="str">
        <f>+'Lista de precios F1 Privee'!D97</f>
        <v>Madison</v>
      </c>
      <c r="H96" s="207">
        <f>+'Lista de precios F1 Privee'!G97</f>
        <v>59</v>
      </c>
      <c r="I96" s="207">
        <f>+'Lista de precios F1 Privee'!H97</f>
        <v>13</v>
      </c>
      <c r="J96" s="208">
        <f>+'Lista de precios F1 Privee'!K97</f>
        <v>72</v>
      </c>
      <c r="K96" s="208">
        <f>+'T. Generadora'!M94</f>
        <v>2</v>
      </c>
      <c r="L96" s="208">
        <f>+'T. Generadora'!N94</f>
        <v>2</v>
      </c>
      <c r="M96" s="208">
        <f>+'T. Generadora'!T94</f>
        <v>2</v>
      </c>
      <c r="N96" s="168">
        <f>+'Lista de precios F1 Privee'!S97</f>
        <v>3290000</v>
      </c>
      <c r="O96" s="168">
        <f t="shared" si="0"/>
        <v>45694.444444444445</v>
      </c>
      <c r="P96" s="209"/>
      <c r="Q96" s="210">
        <v>0.03</v>
      </c>
      <c r="R96" s="168">
        <f t="shared" si="1"/>
        <v>3390000</v>
      </c>
      <c r="S96" s="168">
        <f t="shared" si="2"/>
        <v>47083.333333333336</v>
      </c>
      <c r="T96" s="209"/>
      <c r="U96" s="210">
        <v>0.03</v>
      </c>
      <c r="V96" s="168">
        <f t="shared" si="37"/>
        <v>3500000</v>
      </c>
      <c r="W96" s="168">
        <f t="shared" si="3"/>
        <v>48611.111111111109</v>
      </c>
      <c r="X96" s="209"/>
      <c r="Y96" s="210">
        <f t="shared" si="16"/>
        <v>0.04</v>
      </c>
      <c r="Z96" s="168">
        <f t="shared" si="4"/>
        <v>3640000</v>
      </c>
      <c r="AA96" s="168">
        <f t="shared" si="5"/>
        <v>50555.555555555555</v>
      </c>
      <c r="AB96" s="209"/>
      <c r="AC96" s="210">
        <f t="shared" si="17"/>
        <v>0.04</v>
      </c>
      <c r="AD96" s="168">
        <f t="shared" si="6"/>
        <v>3790000</v>
      </c>
      <c r="AE96" s="168">
        <f t="shared" si="7"/>
        <v>52638.888888888891</v>
      </c>
      <c r="AF96" s="209"/>
      <c r="AG96" s="210">
        <f t="shared" si="18"/>
        <v>0.04</v>
      </c>
      <c r="AH96" s="168">
        <f t="shared" si="8"/>
        <v>3950000</v>
      </c>
      <c r="AI96" s="168">
        <f t="shared" si="9"/>
        <v>54861.111111111109</v>
      </c>
      <c r="AJ96" s="209"/>
      <c r="AK96" s="210">
        <f t="shared" si="19"/>
        <v>0.04</v>
      </c>
      <c r="AL96" s="168">
        <f t="shared" si="10"/>
        <v>4110000</v>
      </c>
      <c r="AM96" s="168">
        <f t="shared" si="11"/>
        <v>57083.333333333336</v>
      </c>
      <c r="AN96" s="209"/>
      <c r="AO96" s="210">
        <f t="shared" si="20"/>
        <v>0.04</v>
      </c>
      <c r="AP96" s="168">
        <f t="shared" si="12"/>
        <v>4280000</v>
      </c>
      <c r="AQ96" s="168">
        <f t="shared" si="13"/>
        <v>59444.444444444445</v>
      </c>
      <c r="AR96" s="209"/>
      <c r="AS96" s="210">
        <f t="shared" si="21"/>
        <v>0.04</v>
      </c>
      <c r="AT96" s="168">
        <f t="shared" si="14"/>
        <v>4460000</v>
      </c>
      <c r="AU96" s="168">
        <f t="shared" si="15"/>
        <v>61944.444444444445</v>
      </c>
    </row>
    <row r="97" spans="1:47" ht="14.25" customHeight="1" x14ac:dyDescent="0.35">
      <c r="A97" s="152">
        <f>+'Lista de precios F1 Privee'!A98</f>
        <v>93</v>
      </c>
      <c r="B97" s="152">
        <f>+'Lista de precios F1 Privee'!B98</f>
        <v>1405</v>
      </c>
      <c r="C97" s="207" t="str">
        <f>+'T. Generadora'!G108</f>
        <v>2 M</v>
      </c>
      <c r="D97" s="207">
        <f>+'T. Generadora'!R95</f>
        <v>1</v>
      </c>
      <c r="E97" s="207">
        <f>+'T. Generadora'!T95</f>
        <v>1</v>
      </c>
      <c r="F97" s="152">
        <f>+'Lista de precios F1 Privee'!C98</f>
        <v>1</v>
      </c>
      <c r="G97" s="152" t="str">
        <f>+'Lista de precios F1 Privee'!D98</f>
        <v>Madison</v>
      </c>
      <c r="H97" s="207">
        <f>+'Lista de precios F1 Privee'!G98</f>
        <v>56</v>
      </c>
      <c r="I97" s="207">
        <f>+'Lista de precios F1 Privee'!H98</f>
        <v>12</v>
      </c>
      <c r="J97" s="208">
        <f>+'Lista de precios F1 Privee'!K98</f>
        <v>68</v>
      </c>
      <c r="K97" s="208">
        <f>+'T. Generadora'!M95</f>
        <v>2</v>
      </c>
      <c r="L97" s="208">
        <f>+'T. Generadora'!N95</f>
        <v>2</v>
      </c>
      <c r="M97" s="208">
        <f>+'T. Generadora'!T95</f>
        <v>1</v>
      </c>
      <c r="N97" s="168">
        <f>+'Lista de precios F1 Privee'!S98</f>
        <v>3180000</v>
      </c>
      <c r="O97" s="168">
        <f t="shared" si="0"/>
        <v>46764.705882352944</v>
      </c>
      <c r="P97" s="209"/>
      <c r="Q97" s="210">
        <v>0.03</v>
      </c>
      <c r="R97" s="168">
        <f t="shared" si="1"/>
        <v>3280000</v>
      </c>
      <c r="S97" s="168">
        <f t="shared" si="2"/>
        <v>48235.294117647056</v>
      </c>
      <c r="T97" s="209"/>
      <c r="U97" s="210">
        <v>0.03</v>
      </c>
      <c r="V97" s="168">
        <f t="shared" si="37"/>
        <v>3380000</v>
      </c>
      <c r="W97" s="168">
        <f t="shared" si="3"/>
        <v>49705.882352941175</v>
      </c>
      <c r="X97" s="209"/>
      <c r="Y97" s="210">
        <f t="shared" si="16"/>
        <v>0.04</v>
      </c>
      <c r="Z97" s="168">
        <f t="shared" si="4"/>
        <v>3520000</v>
      </c>
      <c r="AA97" s="168">
        <f t="shared" si="5"/>
        <v>51764.705882352944</v>
      </c>
      <c r="AB97" s="209"/>
      <c r="AC97" s="210">
        <f t="shared" si="17"/>
        <v>0.04</v>
      </c>
      <c r="AD97" s="168">
        <f t="shared" si="6"/>
        <v>3670000</v>
      </c>
      <c r="AE97" s="168">
        <f t="shared" si="7"/>
        <v>53970.588235294119</v>
      </c>
      <c r="AF97" s="209"/>
      <c r="AG97" s="210">
        <f t="shared" si="18"/>
        <v>0.04</v>
      </c>
      <c r="AH97" s="168">
        <f t="shared" si="8"/>
        <v>3820000</v>
      </c>
      <c r="AI97" s="168">
        <f t="shared" si="9"/>
        <v>56176.470588235294</v>
      </c>
      <c r="AJ97" s="209"/>
      <c r="AK97" s="210">
        <f t="shared" si="19"/>
        <v>0.04</v>
      </c>
      <c r="AL97" s="168">
        <f t="shared" si="10"/>
        <v>3980000</v>
      </c>
      <c r="AM97" s="168">
        <f t="shared" si="11"/>
        <v>58529.411764705881</v>
      </c>
      <c r="AN97" s="209"/>
      <c r="AO97" s="210">
        <f t="shared" si="20"/>
        <v>0.04</v>
      </c>
      <c r="AP97" s="168">
        <f t="shared" si="12"/>
        <v>4140000</v>
      </c>
      <c r="AQ97" s="168">
        <f t="shared" si="13"/>
        <v>60882.352941176468</v>
      </c>
      <c r="AR97" s="209"/>
      <c r="AS97" s="210">
        <f t="shared" si="21"/>
        <v>0.04</v>
      </c>
      <c r="AT97" s="168">
        <f t="shared" si="14"/>
        <v>4310000</v>
      </c>
      <c r="AU97" s="168">
        <f t="shared" si="15"/>
        <v>63382.352941176468</v>
      </c>
    </row>
    <row r="98" spans="1:47" ht="14.25" customHeight="1" x14ac:dyDescent="0.35">
      <c r="A98" s="152">
        <f>+'Lista de precios F1 Privee'!A99</f>
        <v>94</v>
      </c>
      <c r="B98" s="152">
        <f>+'Lista de precios F1 Privee'!B99</f>
        <v>1406</v>
      </c>
      <c r="C98" s="207" t="str">
        <f>+'T. Generadora'!G109</f>
        <v>3 M</v>
      </c>
      <c r="D98" s="207">
        <f>+'T. Generadora'!R96</f>
        <v>1</v>
      </c>
      <c r="E98" s="207">
        <f>+'T. Generadora'!T96</f>
        <v>1</v>
      </c>
      <c r="F98" s="152">
        <f>+'Lista de precios F1 Privee'!C99</f>
        <v>1</v>
      </c>
      <c r="G98" s="152" t="str">
        <f>+'Lista de precios F1 Privee'!D99</f>
        <v>Madison</v>
      </c>
      <c r="H98" s="207">
        <f>+'Lista de precios F1 Privee'!G99</f>
        <v>52</v>
      </c>
      <c r="I98" s="207">
        <f>+'Lista de precios F1 Privee'!H99</f>
        <v>7</v>
      </c>
      <c r="J98" s="208">
        <f>+'Lista de precios F1 Privee'!K99</f>
        <v>59</v>
      </c>
      <c r="K98" s="208">
        <f>+'T. Generadora'!M96</f>
        <v>2</v>
      </c>
      <c r="L98" s="208">
        <f>+'T. Generadora'!N96</f>
        <v>2</v>
      </c>
      <c r="M98" s="208">
        <f>+'T. Generadora'!T96</f>
        <v>1</v>
      </c>
      <c r="N98" s="168">
        <f>+'Lista de precios F1 Privee'!S99</f>
        <v>2890000</v>
      </c>
      <c r="O98" s="168">
        <f t="shared" si="0"/>
        <v>48983.050847457627</v>
      </c>
      <c r="P98" s="209"/>
      <c r="Q98" s="210">
        <v>0.03</v>
      </c>
      <c r="R98" s="168">
        <f t="shared" si="1"/>
        <v>2980000</v>
      </c>
      <c r="S98" s="168">
        <f t="shared" si="2"/>
        <v>50508.47457627119</v>
      </c>
      <c r="T98" s="209"/>
      <c r="U98" s="210">
        <v>0.03</v>
      </c>
      <c r="V98" s="168">
        <v>2997000</v>
      </c>
      <c r="W98" s="168">
        <f t="shared" si="3"/>
        <v>50796.610169491527</v>
      </c>
      <c r="X98" s="209"/>
      <c r="Y98" s="210">
        <f t="shared" si="16"/>
        <v>0.04</v>
      </c>
      <c r="Z98" s="168">
        <f t="shared" si="4"/>
        <v>3120000</v>
      </c>
      <c r="AA98" s="168">
        <f t="shared" si="5"/>
        <v>52881.355932203391</v>
      </c>
      <c r="AB98" s="209"/>
      <c r="AC98" s="210">
        <f t="shared" si="17"/>
        <v>0.04</v>
      </c>
      <c r="AD98" s="168">
        <f t="shared" si="6"/>
        <v>3250000</v>
      </c>
      <c r="AE98" s="168">
        <f t="shared" si="7"/>
        <v>55084.745762711864</v>
      </c>
      <c r="AF98" s="209"/>
      <c r="AG98" s="210">
        <f t="shared" si="18"/>
        <v>0.04</v>
      </c>
      <c r="AH98" s="168">
        <f t="shared" si="8"/>
        <v>3380000</v>
      </c>
      <c r="AI98" s="168">
        <f t="shared" si="9"/>
        <v>57288.135593220337</v>
      </c>
      <c r="AJ98" s="209"/>
      <c r="AK98" s="210">
        <f t="shared" si="19"/>
        <v>0.04</v>
      </c>
      <c r="AL98" s="168">
        <f t="shared" si="10"/>
        <v>3520000</v>
      </c>
      <c r="AM98" s="168">
        <f t="shared" si="11"/>
        <v>59661.016949152545</v>
      </c>
      <c r="AN98" s="209"/>
      <c r="AO98" s="210">
        <f t="shared" si="20"/>
        <v>0.04</v>
      </c>
      <c r="AP98" s="168">
        <f t="shared" si="12"/>
        <v>3670000</v>
      </c>
      <c r="AQ98" s="168">
        <f t="shared" si="13"/>
        <v>62203.389830508473</v>
      </c>
      <c r="AR98" s="209"/>
      <c r="AS98" s="210">
        <f t="shared" si="21"/>
        <v>0.04</v>
      </c>
      <c r="AT98" s="168">
        <f t="shared" si="14"/>
        <v>3820000</v>
      </c>
      <c r="AU98" s="168">
        <f t="shared" si="15"/>
        <v>64745.762711864409</v>
      </c>
    </row>
    <row r="99" spans="1:47" ht="14.25" customHeight="1" x14ac:dyDescent="0.35">
      <c r="A99" s="152">
        <f>+'Lista de precios F1 Privee'!A100</f>
        <v>95</v>
      </c>
      <c r="B99" s="152">
        <f>+'Lista de precios F1 Privee'!B100</f>
        <v>1407</v>
      </c>
      <c r="C99" s="207" t="str">
        <f>+'T. Generadora'!G110</f>
        <v>4 M</v>
      </c>
      <c r="D99" s="207">
        <f>+'T. Generadora'!R97</f>
        <v>2</v>
      </c>
      <c r="E99" s="207">
        <f>+'T. Generadora'!T97</f>
        <v>2</v>
      </c>
      <c r="F99" s="152">
        <f>+'Lista de precios F1 Privee'!C100</f>
        <v>1</v>
      </c>
      <c r="G99" s="152" t="str">
        <f>+'Lista de precios F1 Privee'!D100</f>
        <v>Madison</v>
      </c>
      <c r="H99" s="207">
        <f>+'Lista de precios F1 Privee'!G100</f>
        <v>64</v>
      </c>
      <c r="I99" s="207">
        <f>+'Lista de precios F1 Privee'!H100</f>
        <v>7</v>
      </c>
      <c r="J99" s="208">
        <f>+'Lista de precios F1 Privee'!K100</f>
        <v>71</v>
      </c>
      <c r="K99" s="208">
        <f>+'T. Generadora'!M97</f>
        <v>2</v>
      </c>
      <c r="L99" s="208">
        <f>+'T. Generadora'!N97</f>
        <v>2</v>
      </c>
      <c r="M99" s="208">
        <f>+'T. Generadora'!T97</f>
        <v>2</v>
      </c>
      <c r="N99" s="168">
        <f>+'Lista de precios F1 Privee'!S100</f>
        <v>3270000</v>
      </c>
      <c r="O99" s="168">
        <f t="shared" si="0"/>
        <v>46056.338028169012</v>
      </c>
      <c r="P99" s="209"/>
      <c r="Q99" s="210">
        <v>0.03</v>
      </c>
      <c r="R99" s="168">
        <f t="shared" si="1"/>
        <v>3370000</v>
      </c>
      <c r="S99" s="168">
        <f t="shared" si="2"/>
        <v>47464.788732394365</v>
      </c>
      <c r="T99" s="209"/>
      <c r="U99" s="210">
        <v>0.03</v>
      </c>
      <c r="V99" s="168">
        <f t="shared" ref="V99:V105" si="38">ROUNDUP(R99+R99*U99,-4)</f>
        <v>3480000</v>
      </c>
      <c r="W99" s="168">
        <f t="shared" si="3"/>
        <v>49014.084507042251</v>
      </c>
      <c r="X99" s="209"/>
      <c r="Y99" s="210">
        <f t="shared" si="16"/>
        <v>0.04</v>
      </c>
      <c r="Z99" s="168">
        <f t="shared" si="4"/>
        <v>3620000</v>
      </c>
      <c r="AA99" s="168">
        <f t="shared" si="5"/>
        <v>50985.915492957749</v>
      </c>
      <c r="AB99" s="209"/>
      <c r="AC99" s="210">
        <f t="shared" si="17"/>
        <v>0.04</v>
      </c>
      <c r="AD99" s="168">
        <f t="shared" si="6"/>
        <v>3770000</v>
      </c>
      <c r="AE99" s="168">
        <f t="shared" si="7"/>
        <v>53098.591549295772</v>
      </c>
      <c r="AF99" s="209"/>
      <c r="AG99" s="210">
        <f t="shared" si="18"/>
        <v>0.04</v>
      </c>
      <c r="AH99" s="168">
        <f t="shared" si="8"/>
        <v>3930000</v>
      </c>
      <c r="AI99" s="168">
        <f t="shared" si="9"/>
        <v>55352.112676056335</v>
      </c>
      <c r="AJ99" s="209"/>
      <c r="AK99" s="210">
        <f t="shared" si="19"/>
        <v>0.04</v>
      </c>
      <c r="AL99" s="168">
        <f t="shared" si="10"/>
        <v>4090000</v>
      </c>
      <c r="AM99" s="168">
        <f t="shared" si="11"/>
        <v>57605.633802816905</v>
      </c>
      <c r="AN99" s="209"/>
      <c r="AO99" s="210">
        <f t="shared" si="20"/>
        <v>0.04</v>
      </c>
      <c r="AP99" s="168">
        <f t="shared" si="12"/>
        <v>4260000</v>
      </c>
      <c r="AQ99" s="168">
        <f t="shared" si="13"/>
        <v>60000</v>
      </c>
      <c r="AR99" s="209"/>
      <c r="AS99" s="210">
        <f t="shared" si="21"/>
        <v>0.04</v>
      </c>
      <c r="AT99" s="168">
        <f t="shared" si="14"/>
        <v>4440000</v>
      </c>
      <c r="AU99" s="168">
        <f t="shared" si="15"/>
        <v>62535.211267605635</v>
      </c>
    </row>
    <row r="100" spans="1:47" ht="14.25" customHeight="1" x14ac:dyDescent="0.35">
      <c r="A100" s="152">
        <f>+'Lista de precios F1 Privee'!A101</f>
        <v>96</v>
      </c>
      <c r="B100" s="152">
        <f>+'Lista de precios F1 Privee'!B101</f>
        <v>1408</v>
      </c>
      <c r="C100" s="207" t="str">
        <f>+'T. Generadora'!G111</f>
        <v>5 M</v>
      </c>
      <c r="D100" s="207">
        <f>+'T. Generadora'!R98</f>
        <v>1</v>
      </c>
      <c r="E100" s="207">
        <f>+'T. Generadora'!T98</f>
        <v>1</v>
      </c>
      <c r="F100" s="152">
        <f>+'Lista de precios F1 Privee'!C101</f>
        <v>1</v>
      </c>
      <c r="G100" s="152" t="str">
        <f>+'Lista de precios F1 Privee'!D101</f>
        <v>Madison</v>
      </c>
      <c r="H100" s="207">
        <f>+'Lista de precios F1 Privee'!G101</f>
        <v>34</v>
      </c>
      <c r="I100" s="207">
        <f>+'Lista de precios F1 Privee'!H101</f>
        <v>3</v>
      </c>
      <c r="J100" s="208">
        <f>+'Lista de precios F1 Privee'!K101</f>
        <v>37</v>
      </c>
      <c r="K100" s="208">
        <f>+'T. Generadora'!M98</f>
        <v>1</v>
      </c>
      <c r="L100" s="208">
        <f>+'T. Generadora'!N98</f>
        <v>1</v>
      </c>
      <c r="M100" s="208">
        <f>+'T. Generadora'!T98</f>
        <v>1</v>
      </c>
      <c r="N100" s="168">
        <f>+'Lista de precios F1 Privee'!S101</f>
        <v>1970000</v>
      </c>
      <c r="O100" s="168">
        <f t="shared" si="0"/>
        <v>53243.24324324324</v>
      </c>
      <c r="P100" s="209"/>
      <c r="Q100" s="210">
        <v>0.03</v>
      </c>
      <c r="R100" s="168">
        <f t="shared" si="1"/>
        <v>2030000</v>
      </c>
      <c r="S100" s="168">
        <f t="shared" si="2"/>
        <v>54864.864864864867</v>
      </c>
      <c r="T100" s="209"/>
      <c r="U100" s="210">
        <v>0.03</v>
      </c>
      <c r="V100" s="168">
        <f t="shared" si="38"/>
        <v>2100000</v>
      </c>
      <c r="W100" s="168">
        <f t="shared" si="3"/>
        <v>56756.75675675676</v>
      </c>
      <c r="X100" s="209"/>
      <c r="Y100" s="210">
        <f t="shared" si="16"/>
        <v>0.04</v>
      </c>
      <c r="Z100" s="168">
        <f t="shared" si="4"/>
        <v>2190000</v>
      </c>
      <c r="AA100" s="168">
        <f t="shared" si="5"/>
        <v>59189.189189189186</v>
      </c>
      <c r="AB100" s="209"/>
      <c r="AC100" s="210">
        <f t="shared" si="17"/>
        <v>0.04</v>
      </c>
      <c r="AD100" s="168">
        <f t="shared" si="6"/>
        <v>2280000</v>
      </c>
      <c r="AE100" s="168">
        <f t="shared" si="7"/>
        <v>61621.62162162162</v>
      </c>
      <c r="AF100" s="209"/>
      <c r="AG100" s="210">
        <f t="shared" si="18"/>
        <v>0.04</v>
      </c>
      <c r="AH100" s="168">
        <f t="shared" si="8"/>
        <v>2380000</v>
      </c>
      <c r="AI100" s="168">
        <f t="shared" si="9"/>
        <v>64324.324324324327</v>
      </c>
      <c r="AJ100" s="209"/>
      <c r="AK100" s="210">
        <f t="shared" si="19"/>
        <v>0.04</v>
      </c>
      <c r="AL100" s="168">
        <f t="shared" si="10"/>
        <v>2480000</v>
      </c>
      <c r="AM100" s="168">
        <f t="shared" si="11"/>
        <v>67027.027027027027</v>
      </c>
      <c r="AN100" s="209"/>
      <c r="AO100" s="210">
        <f t="shared" si="20"/>
        <v>0.04</v>
      </c>
      <c r="AP100" s="168">
        <f t="shared" si="12"/>
        <v>2580000</v>
      </c>
      <c r="AQ100" s="168">
        <f t="shared" si="13"/>
        <v>69729.729729729734</v>
      </c>
      <c r="AR100" s="209"/>
      <c r="AS100" s="210">
        <f t="shared" si="21"/>
        <v>0.04</v>
      </c>
      <c r="AT100" s="168">
        <f t="shared" si="14"/>
        <v>2690000</v>
      </c>
      <c r="AU100" s="168">
        <f t="shared" si="15"/>
        <v>72702.702702702707</v>
      </c>
    </row>
    <row r="101" spans="1:47" ht="14.25" customHeight="1" x14ac:dyDescent="0.35">
      <c r="A101" s="152">
        <f>+'Lista de precios F1 Privee'!A102</f>
        <v>97</v>
      </c>
      <c r="B101" s="152">
        <f>+'Lista de precios F1 Privee'!B102</f>
        <v>1501</v>
      </c>
      <c r="C101" s="207" t="str">
        <f>+'T. Generadora'!G112</f>
        <v>6 M</v>
      </c>
      <c r="D101" s="207">
        <f>+'T. Generadora'!R99</f>
        <v>1</v>
      </c>
      <c r="E101" s="207">
        <f>+'T. Generadora'!T99</f>
        <v>1</v>
      </c>
      <c r="F101" s="152">
        <f>+'Lista de precios F1 Privee'!C102</f>
        <v>1</v>
      </c>
      <c r="G101" s="152" t="str">
        <f>+'Lista de precios F1 Privee'!D102</f>
        <v>Madison</v>
      </c>
      <c r="H101" s="207">
        <f>+'Lista de precios F1 Privee'!G102</f>
        <v>30</v>
      </c>
      <c r="I101" s="207">
        <f>+'Lista de precios F1 Privee'!H102</f>
        <v>5</v>
      </c>
      <c r="J101" s="208">
        <f>+'Lista de precios F1 Privee'!K102</f>
        <v>35</v>
      </c>
      <c r="K101" s="208">
        <f>+'T. Generadora'!M99</f>
        <v>1</v>
      </c>
      <c r="L101" s="208">
        <f>+'T. Generadora'!N99</f>
        <v>1</v>
      </c>
      <c r="M101" s="208">
        <f>+'T. Generadora'!T99</f>
        <v>1</v>
      </c>
      <c r="N101" s="168">
        <f>+'Lista de precios F1 Privee'!S102</f>
        <v>1870000</v>
      </c>
      <c r="O101" s="168">
        <f t="shared" si="0"/>
        <v>53428.571428571428</v>
      </c>
      <c r="P101" s="209"/>
      <c r="Q101" s="210">
        <v>0.03</v>
      </c>
      <c r="R101" s="168">
        <f t="shared" si="1"/>
        <v>1930000</v>
      </c>
      <c r="S101" s="168">
        <f t="shared" si="2"/>
        <v>55142.857142857145</v>
      </c>
      <c r="T101" s="209"/>
      <c r="U101" s="210">
        <v>0.03</v>
      </c>
      <c r="V101" s="168">
        <f t="shared" si="38"/>
        <v>1990000</v>
      </c>
      <c r="W101" s="168">
        <f t="shared" si="3"/>
        <v>56857.142857142855</v>
      </c>
      <c r="X101" s="209"/>
      <c r="Y101" s="210">
        <f t="shared" si="16"/>
        <v>0.04</v>
      </c>
      <c r="Z101" s="168">
        <f t="shared" si="4"/>
        <v>2070000</v>
      </c>
      <c r="AA101" s="168">
        <f t="shared" si="5"/>
        <v>59142.857142857145</v>
      </c>
      <c r="AB101" s="209"/>
      <c r="AC101" s="210">
        <f t="shared" si="17"/>
        <v>0.04</v>
      </c>
      <c r="AD101" s="168">
        <f t="shared" si="6"/>
        <v>2160000</v>
      </c>
      <c r="AE101" s="168">
        <f t="shared" si="7"/>
        <v>61714.285714285717</v>
      </c>
      <c r="AF101" s="209"/>
      <c r="AG101" s="210">
        <f t="shared" si="18"/>
        <v>0.04</v>
      </c>
      <c r="AH101" s="168">
        <f t="shared" si="8"/>
        <v>2250000</v>
      </c>
      <c r="AI101" s="168">
        <f t="shared" si="9"/>
        <v>64285.714285714283</v>
      </c>
      <c r="AJ101" s="209"/>
      <c r="AK101" s="210">
        <f t="shared" si="19"/>
        <v>0.04</v>
      </c>
      <c r="AL101" s="168">
        <f t="shared" si="10"/>
        <v>2340000</v>
      </c>
      <c r="AM101" s="168">
        <f t="shared" si="11"/>
        <v>66857.142857142855</v>
      </c>
      <c r="AN101" s="209"/>
      <c r="AO101" s="210">
        <f t="shared" si="20"/>
        <v>0.04</v>
      </c>
      <c r="AP101" s="168">
        <f t="shared" si="12"/>
        <v>2440000</v>
      </c>
      <c r="AQ101" s="168">
        <f t="shared" si="13"/>
        <v>69714.28571428571</v>
      </c>
      <c r="AR101" s="209"/>
      <c r="AS101" s="210">
        <f t="shared" si="21"/>
        <v>0.04</v>
      </c>
      <c r="AT101" s="168">
        <f t="shared" si="14"/>
        <v>2540000</v>
      </c>
      <c r="AU101" s="168">
        <f t="shared" si="15"/>
        <v>72571.428571428565</v>
      </c>
    </row>
    <row r="102" spans="1:47" ht="14.25" customHeight="1" x14ac:dyDescent="0.35">
      <c r="A102" s="152">
        <f>+'Lista de precios F1 Privee'!A103</f>
        <v>98</v>
      </c>
      <c r="B102" s="152">
        <f>+'Lista de precios F1 Privee'!B103</f>
        <v>1502</v>
      </c>
      <c r="C102" s="207" t="str">
        <f>+'T. Generadora'!G113</f>
        <v>7 M</v>
      </c>
      <c r="D102" s="207">
        <f>+'T. Generadora'!R100</f>
        <v>1</v>
      </c>
      <c r="E102" s="207">
        <f>+'T. Generadora'!T100</f>
        <v>1</v>
      </c>
      <c r="F102" s="152">
        <f>+'Lista de precios F1 Privee'!C103</f>
        <v>1</v>
      </c>
      <c r="G102" s="152" t="str">
        <f>+'Lista de precios F1 Privee'!D103</f>
        <v>Madison</v>
      </c>
      <c r="H102" s="207">
        <f>+'Lista de precios F1 Privee'!G103</f>
        <v>59</v>
      </c>
      <c r="I102" s="207">
        <f>+'Lista de precios F1 Privee'!H103</f>
        <v>8</v>
      </c>
      <c r="J102" s="208">
        <f>+'Lista de precios F1 Privee'!K103</f>
        <v>67</v>
      </c>
      <c r="K102" s="208">
        <f>+'T. Generadora'!M100</f>
        <v>2</v>
      </c>
      <c r="L102" s="208">
        <f>+'T. Generadora'!N100</f>
        <v>2</v>
      </c>
      <c r="M102" s="208">
        <f>+'T. Generadora'!T100</f>
        <v>1</v>
      </c>
      <c r="N102" s="168">
        <f>+'Lista de precios F1 Privee'!S103</f>
        <v>3180000</v>
      </c>
      <c r="O102" s="168">
        <f t="shared" si="0"/>
        <v>47462.686567164179</v>
      </c>
      <c r="P102" s="209"/>
      <c r="Q102" s="210">
        <v>0.03</v>
      </c>
      <c r="R102" s="168">
        <f t="shared" si="1"/>
        <v>3280000</v>
      </c>
      <c r="S102" s="168">
        <f t="shared" si="2"/>
        <v>48955.223880597012</v>
      </c>
      <c r="T102" s="209"/>
      <c r="U102" s="210">
        <v>0.03</v>
      </c>
      <c r="V102" s="168">
        <f t="shared" si="38"/>
        <v>3380000</v>
      </c>
      <c r="W102" s="168">
        <f t="shared" si="3"/>
        <v>50447.761194029852</v>
      </c>
      <c r="X102" s="209"/>
      <c r="Y102" s="210">
        <f t="shared" si="16"/>
        <v>0.04</v>
      </c>
      <c r="Z102" s="168">
        <f t="shared" si="4"/>
        <v>3520000</v>
      </c>
      <c r="AA102" s="168">
        <f t="shared" si="5"/>
        <v>52537.313432835821</v>
      </c>
      <c r="AB102" s="209"/>
      <c r="AC102" s="210">
        <f t="shared" si="17"/>
        <v>0.04</v>
      </c>
      <c r="AD102" s="168">
        <f t="shared" si="6"/>
        <v>3670000</v>
      </c>
      <c r="AE102" s="168">
        <f t="shared" si="7"/>
        <v>54776.119402985074</v>
      </c>
      <c r="AF102" s="209"/>
      <c r="AG102" s="210">
        <f t="shared" si="18"/>
        <v>0.04</v>
      </c>
      <c r="AH102" s="168">
        <f t="shared" si="8"/>
        <v>3820000</v>
      </c>
      <c r="AI102" s="168">
        <f t="shared" si="9"/>
        <v>57014.925373134327</v>
      </c>
      <c r="AJ102" s="209"/>
      <c r="AK102" s="210">
        <f t="shared" si="19"/>
        <v>0.04</v>
      </c>
      <c r="AL102" s="168">
        <f t="shared" si="10"/>
        <v>3980000</v>
      </c>
      <c r="AM102" s="168">
        <f t="shared" si="11"/>
        <v>59402.985074626864</v>
      </c>
      <c r="AN102" s="209"/>
      <c r="AO102" s="210">
        <f t="shared" si="20"/>
        <v>0.04</v>
      </c>
      <c r="AP102" s="168">
        <f t="shared" si="12"/>
        <v>4140000</v>
      </c>
      <c r="AQ102" s="168">
        <f t="shared" si="13"/>
        <v>61791.044776119401</v>
      </c>
      <c r="AR102" s="209"/>
      <c r="AS102" s="210">
        <f t="shared" si="21"/>
        <v>0.04</v>
      </c>
      <c r="AT102" s="168">
        <f t="shared" si="14"/>
        <v>4310000</v>
      </c>
      <c r="AU102" s="168">
        <f t="shared" si="15"/>
        <v>64328.358208955222</v>
      </c>
    </row>
    <row r="103" spans="1:47" ht="14.25" customHeight="1" x14ac:dyDescent="0.35">
      <c r="A103" s="152">
        <f>+'Lista de precios F1 Privee'!A104</f>
        <v>99</v>
      </c>
      <c r="B103" s="152">
        <f>+'Lista de precios F1 Privee'!B104</f>
        <v>1503</v>
      </c>
      <c r="C103" s="207" t="str">
        <f>+'T. Generadora'!G114</f>
        <v>8 M</v>
      </c>
      <c r="D103" s="207">
        <f>+'T. Generadora'!R101</f>
        <v>1</v>
      </c>
      <c r="E103" s="207">
        <f>+'T. Generadora'!T101</f>
        <v>1</v>
      </c>
      <c r="F103" s="152">
        <f>+'Lista de precios F1 Privee'!C104</f>
        <v>1</v>
      </c>
      <c r="G103" s="152" t="str">
        <f>+'Lista de precios F1 Privee'!D104</f>
        <v>Madison</v>
      </c>
      <c r="H103" s="207">
        <f>+'Lista de precios F1 Privee'!G104</f>
        <v>57</v>
      </c>
      <c r="I103" s="207">
        <f>+'Lista de precios F1 Privee'!H104</f>
        <v>7</v>
      </c>
      <c r="J103" s="208">
        <f>+'Lista de precios F1 Privee'!K104</f>
        <v>64</v>
      </c>
      <c r="K103" s="208">
        <f>+'T. Generadora'!M101</f>
        <v>2</v>
      </c>
      <c r="L103" s="208">
        <f>+'T. Generadora'!N101</f>
        <v>2</v>
      </c>
      <c r="M103" s="208">
        <f>+'T. Generadora'!T101</f>
        <v>1</v>
      </c>
      <c r="N103" s="168">
        <f>+'Lista de precios F1 Privee'!S104</f>
        <v>3070000</v>
      </c>
      <c r="O103" s="168">
        <f t="shared" si="0"/>
        <v>47968.75</v>
      </c>
      <c r="P103" s="209"/>
      <c r="Q103" s="210">
        <v>0.03</v>
      </c>
      <c r="R103" s="168">
        <f t="shared" si="1"/>
        <v>3170000</v>
      </c>
      <c r="S103" s="168">
        <f t="shared" si="2"/>
        <v>49531.25</v>
      </c>
      <c r="T103" s="209"/>
      <c r="U103" s="210">
        <v>0.03</v>
      </c>
      <c r="V103" s="168">
        <f t="shared" si="38"/>
        <v>3270000</v>
      </c>
      <c r="W103" s="168">
        <f t="shared" si="3"/>
        <v>51093.75</v>
      </c>
      <c r="X103" s="209"/>
      <c r="Y103" s="210">
        <f t="shared" si="16"/>
        <v>0.04</v>
      </c>
      <c r="Z103" s="168">
        <f t="shared" si="4"/>
        <v>3410000</v>
      </c>
      <c r="AA103" s="168">
        <f t="shared" si="5"/>
        <v>53281.25</v>
      </c>
      <c r="AB103" s="209"/>
      <c r="AC103" s="210">
        <f t="shared" si="17"/>
        <v>0.04</v>
      </c>
      <c r="AD103" s="168">
        <f t="shared" si="6"/>
        <v>3550000</v>
      </c>
      <c r="AE103" s="168">
        <f t="shared" si="7"/>
        <v>55468.75</v>
      </c>
      <c r="AF103" s="209"/>
      <c r="AG103" s="210">
        <f t="shared" si="18"/>
        <v>0.04</v>
      </c>
      <c r="AH103" s="168">
        <f t="shared" si="8"/>
        <v>3700000</v>
      </c>
      <c r="AI103" s="168">
        <f t="shared" si="9"/>
        <v>57812.5</v>
      </c>
      <c r="AJ103" s="209"/>
      <c r="AK103" s="210">
        <f t="shared" si="19"/>
        <v>0.04</v>
      </c>
      <c r="AL103" s="168">
        <f t="shared" si="10"/>
        <v>3850000</v>
      </c>
      <c r="AM103" s="168">
        <f t="shared" si="11"/>
        <v>60156.25</v>
      </c>
      <c r="AN103" s="209"/>
      <c r="AO103" s="210">
        <f t="shared" si="20"/>
        <v>0.04</v>
      </c>
      <c r="AP103" s="168">
        <f t="shared" si="12"/>
        <v>4010000</v>
      </c>
      <c r="AQ103" s="168">
        <f t="shared" si="13"/>
        <v>62656.25</v>
      </c>
      <c r="AR103" s="209"/>
      <c r="AS103" s="210">
        <f t="shared" si="21"/>
        <v>0.04</v>
      </c>
      <c r="AT103" s="168">
        <f t="shared" si="14"/>
        <v>4180000</v>
      </c>
      <c r="AU103" s="168">
        <f t="shared" si="15"/>
        <v>65312.5</v>
      </c>
    </row>
    <row r="104" spans="1:47" ht="14.25" customHeight="1" x14ac:dyDescent="0.35">
      <c r="A104" s="152">
        <f>+'Lista de precios F1 Privee'!A105</f>
        <v>100</v>
      </c>
      <c r="B104" s="152">
        <f>+'Lista de precios F1 Privee'!B105</f>
        <v>1504</v>
      </c>
      <c r="C104" s="207" t="str">
        <f>+'T. Generadora'!G115</f>
        <v>1 H</v>
      </c>
      <c r="D104" s="207">
        <f>+'T. Generadora'!R102</f>
        <v>2</v>
      </c>
      <c r="E104" s="207">
        <f>+'T. Generadora'!T102</f>
        <v>2</v>
      </c>
      <c r="F104" s="152">
        <f>+'Lista de precios F1 Privee'!C105</f>
        <v>1</v>
      </c>
      <c r="G104" s="152" t="str">
        <f>+'Lista de precios F1 Privee'!D105</f>
        <v>Madison</v>
      </c>
      <c r="H104" s="207">
        <f>+'Lista de precios F1 Privee'!G105</f>
        <v>59</v>
      </c>
      <c r="I104" s="207">
        <f>+'Lista de precios F1 Privee'!H105</f>
        <v>13</v>
      </c>
      <c r="J104" s="208">
        <f>+'Lista de precios F1 Privee'!K105</f>
        <v>72</v>
      </c>
      <c r="K104" s="208">
        <f>+'T. Generadora'!M102</f>
        <v>2</v>
      </c>
      <c r="L104" s="208">
        <f>+'T. Generadora'!N102</f>
        <v>2</v>
      </c>
      <c r="M104" s="208">
        <f>+'T. Generadora'!T102</f>
        <v>2</v>
      </c>
      <c r="N104" s="168">
        <f>+'Lista de precios F1 Privee'!S105</f>
        <v>3320000</v>
      </c>
      <c r="O104" s="168">
        <f t="shared" si="0"/>
        <v>46111.111111111109</v>
      </c>
      <c r="P104" s="209"/>
      <c r="Q104" s="210">
        <v>0.03</v>
      </c>
      <c r="R104" s="168">
        <f t="shared" si="1"/>
        <v>3420000</v>
      </c>
      <c r="S104" s="168">
        <f t="shared" si="2"/>
        <v>47500</v>
      </c>
      <c r="T104" s="209"/>
      <c r="U104" s="210">
        <v>0.03</v>
      </c>
      <c r="V104" s="168">
        <f t="shared" si="38"/>
        <v>3530000</v>
      </c>
      <c r="W104" s="168">
        <f t="shared" si="3"/>
        <v>49027.777777777781</v>
      </c>
      <c r="X104" s="209"/>
      <c r="Y104" s="210">
        <f t="shared" si="16"/>
        <v>0.04</v>
      </c>
      <c r="Z104" s="168">
        <f t="shared" si="4"/>
        <v>3680000</v>
      </c>
      <c r="AA104" s="168">
        <f t="shared" si="5"/>
        <v>51111.111111111109</v>
      </c>
      <c r="AB104" s="209"/>
      <c r="AC104" s="210">
        <f t="shared" si="17"/>
        <v>0.04</v>
      </c>
      <c r="AD104" s="168">
        <f t="shared" si="6"/>
        <v>3830000</v>
      </c>
      <c r="AE104" s="168">
        <f t="shared" si="7"/>
        <v>53194.444444444445</v>
      </c>
      <c r="AF104" s="209"/>
      <c r="AG104" s="210">
        <f t="shared" si="18"/>
        <v>0.04</v>
      </c>
      <c r="AH104" s="168">
        <f t="shared" si="8"/>
        <v>3990000</v>
      </c>
      <c r="AI104" s="168">
        <f t="shared" si="9"/>
        <v>55416.666666666664</v>
      </c>
      <c r="AJ104" s="209"/>
      <c r="AK104" s="210">
        <f t="shared" si="19"/>
        <v>0.04</v>
      </c>
      <c r="AL104" s="168">
        <f t="shared" si="10"/>
        <v>4150000</v>
      </c>
      <c r="AM104" s="168">
        <f t="shared" si="11"/>
        <v>57638.888888888891</v>
      </c>
      <c r="AN104" s="209"/>
      <c r="AO104" s="210">
        <f t="shared" si="20"/>
        <v>0.04</v>
      </c>
      <c r="AP104" s="168">
        <f t="shared" si="12"/>
        <v>4320000</v>
      </c>
      <c r="AQ104" s="168">
        <f t="shared" si="13"/>
        <v>60000</v>
      </c>
      <c r="AR104" s="209"/>
      <c r="AS104" s="210">
        <f t="shared" si="21"/>
        <v>0.04</v>
      </c>
      <c r="AT104" s="168">
        <f t="shared" si="14"/>
        <v>4500000</v>
      </c>
      <c r="AU104" s="168">
        <f t="shared" si="15"/>
        <v>62500</v>
      </c>
    </row>
    <row r="105" spans="1:47" ht="14.25" customHeight="1" x14ac:dyDescent="0.35">
      <c r="A105" s="152">
        <f>+'Lista de precios F1 Privee'!A106</f>
        <v>101</v>
      </c>
      <c r="B105" s="152">
        <f>+'Lista de precios F1 Privee'!B106</f>
        <v>1505</v>
      </c>
      <c r="C105" s="207" t="str">
        <f>+'T. Generadora'!G116</f>
        <v>2 H</v>
      </c>
      <c r="D105" s="207">
        <f>+'T. Generadora'!R103</f>
        <v>1</v>
      </c>
      <c r="E105" s="207">
        <f>+'T. Generadora'!T103</f>
        <v>1</v>
      </c>
      <c r="F105" s="152">
        <f>+'Lista de precios F1 Privee'!C106</f>
        <v>1</v>
      </c>
      <c r="G105" s="152" t="str">
        <f>+'Lista de precios F1 Privee'!D106</f>
        <v>Madison</v>
      </c>
      <c r="H105" s="207">
        <f>+'Lista de precios F1 Privee'!G106</f>
        <v>56</v>
      </c>
      <c r="I105" s="207">
        <f>+'Lista de precios F1 Privee'!H106</f>
        <v>12</v>
      </c>
      <c r="J105" s="208">
        <f>+'Lista de precios F1 Privee'!K106</f>
        <v>68</v>
      </c>
      <c r="K105" s="208">
        <f>+'T. Generadora'!M103</f>
        <v>2</v>
      </c>
      <c r="L105" s="208">
        <f>+'T. Generadora'!N103</f>
        <v>2</v>
      </c>
      <c r="M105" s="208">
        <f>+'T. Generadora'!T103</f>
        <v>1</v>
      </c>
      <c r="N105" s="168">
        <f>+'Lista de precios F1 Privee'!S106</f>
        <v>3210000</v>
      </c>
      <c r="O105" s="168">
        <f t="shared" si="0"/>
        <v>47205.882352941175</v>
      </c>
      <c r="P105" s="209"/>
      <c r="Q105" s="210">
        <v>0.03</v>
      </c>
      <c r="R105" s="168">
        <f t="shared" si="1"/>
        <v>3310000</v>
      </c>
      <c r="S105" s="168">
        <f t="shared" si="2"/>
        <v>48676.470588235294</v>
      </c>
      <c r="T105" s="209"/>
      <c r="U105" s="210">
        <v>0.03</v>
      </c>
      <c r="V105" s="168">
        <f t="shared" si="38"/>
        <v>3410000</v>
      </c>
      <c r="W105" s="168">
        <f t="shared" si="3"/>
        <v>50147.058823529413</v>
      </c>
      <c r="X105" s="209"/>
      <c r="Y105" s="210">
        <f t="shared" si="16"/>
        <v>0.04</v>
      </c>
      <c r="Z105" s="168">
        <f t="shared" si="4"/>
        <v>3550000</v>
      </c>
      <c r="AA105" s="168">
        <f t="shared" si="5"/>
        <v>52205.882352941175</v>
      </c>
      <c r="AB105" s="209"/>
      <c r="AC105" s="210">
        <f t="shared" si="17"/>
        <v>0.04</v>
      </c>
      <c r="AD105" s="168">
        <f t="shared" si="6"/>
        <v>3700000</v>
      </c>
      <c r="AE105" s="168">
        <f t="shared" si="7"/>
        <v>54411.76470588235</v>
      </c>
      <c r="AF105" s="209"/>
      <c r="AG105" s="210">
        <f t="shared" si="18"/>
        <v>0.04</v>
      </c>
      <c r="AH105" s="168">
        <f t="shared" si="8"/>
        <v>3850000</v>
      </c>
      <c r="AI105" s="168">
        <f t="shared" si="9"/>
        <v>56617.647058823532</v>
      </c>
      <c r="AJ105" s="209"/>
      <c r="AK105" s="210">
        <f t="shared" si="19"/>
        <v>0.04</v>
      </c>
      <c r="AL105" s="168">
        <f t="shared" si="10"/>
        <v>4010000</v>
      </c>
      <c r="AM105" s="168">
        <f t="shared" si="11"/>
        <v>58970.588235294119</v>
      </c>
      <c r="AN105" s="209"/>
      <c r="AO105" s="210">
        <f t="shared" si="20"/>
        <v>0.04</v>
      </c>
      <c r="AP105" s="168">
        <f t="shared" si="12"/>
        <v>4180000</v>
      </c>
      <c r="AQ105" s="168">
        <f t="shared" si="13"/>
        <v>61470.588235294119</v>
      </c>
      <c r="AR105" s="209"/>
      <c r="AS105" s="210">
        <f t="shared" si="21"/>
        <v>0.04</v>
      </c>
      <c r="AT105" s="168">
        <f t="shared" si="14"/>
        <v>4350000</v>
      </c>
      <c r="AU105" s="168">
        <f t="shared" si="15"/>
        <v>63970.588235294119</v>
      </c>
    </row>
    <row r="106" spans="1:47" ht="14.25" customHeight="1" x14ac:dyDescent="0.35">
      <c r="A106" s="152">
        <f>+'Lista de precios F1 Privee'!A107</f>
        <v>102</v>
      </c>
      <c r="B106" s="152">
        <f>+'Lista de precios F1 Privee'!B107</f>
        <v>1506</v>
      </c>
      <c r="C106" s="207" t="str">
        <f>+'T. Generadora'!G117</f>
        <v>3 H</v>
      </c>
      <c r="D106" s="207">
        <f>+'T. Generadora'!R104</f>
        <v>1</v>
      </c>
      <c r="E106" s="207">
        <f>+'T. Generadora'!T104</f>
        <v>1</v>
      </c>
      <c r="F106" s="152">
        <f>+'Lista de precios F1 Privee'!C107</f>
        <v>1</v>
      </c>
      <c r="G106" s="152" t="str">
        <f>+'Lista de precios F1 Privee'!D107</f>
        <v>Madison</v>
      </c>
      <c r="H106" s="207">
        <f>+'Lista de precios F1 Privee'!G107</f>
        <v>52</v>
      </c>
      <c r="I106" s="207">
        <f>+'Lista de precios F1 Privee'!H107</f>
        <v>7</v>
      </c>
      <c r="J106" s="208">
        <f>+'Lista de precios F1 Privee'!K107</f>
        <v>59</v>
      </c>
      <c r="K106" s="208">
        <f>+'T. Generadora'!M104</f>
        <v>2</v>
      </c>
      <c r="L106" s="208">
        <f>+'T. Generadora'!N104</f>
        <v>2</v>
      </c>
      <c r="M106" s="208">
        <f>+'T. Generadora'!T104</f>
        <v>1</v>
      </c>
      <c r="N106" s="168">
        <f>+'Lista de precios F1 Privee'!S107</f>
        <v>2920000</v>
      </c>
      <c r="O106" s="168">
        <f t="shared" si="0"/>
        <v>49491.52542372881</v>
      </c>
      <c r="P106" s="209"/>
      <c r="Q106" s="210">
        <v>0.03</v>
      </c>
      <c r="R106" s="168">
        <f t="shared" si="1"/>
        <v>3010000</v>
      </c>
      <c r="S106" s="168">
        <f t="shared" si="2"/>
        <v>51016.949152542373</v>
      </c>
      <c r="T106" s="209"/>
      <c r="U106" s="210">
        <v>0.03</v>
      </c>
      <c r="V106" s="168">
        <v>2980000</v>
      </c>
      <c r="W106" s="168">
        <f t="shared" si="3"/>
        <v>50508.47457627119</v>
      </c>
      <c r="X106" s="209"/>
      <c r="Y106" s="210">
        <f t="shared" si="16"/>
        <v>0.04</v>
      </c>
      <c r="Z106" s="168">
        <f t="shared" si="4"/>
        <v>3100000</v>
      </c>
      <c r="AA106" s="168">
        <f t="shared" si="5"/>
        <v>52542.372881355936</v>
      </c>
      <c r="AB106" s="209"/>
      <c r="AC106" s="210">
        <f t="shared" si="17"/>
        <v>0.04</v>
      </c>
      <c r="AD106" s="168">
        <f t="shared" si="6"/>
        <v>3230000</v>
      </c>
      <c r="AE106" s="168">
        <f t="shared" si="7"/>
        <v>54745.762711864409</v>
      </c>
      <c r="AF106" s="209"/>
      <c r="AG106" s="210">
        <f t="shared" si="18"/>
        <v>0.04</v>
      </c>
      <c r="AH106" s="168">
        <f t="shared" si="8"/>
        <v>3360000</v>
      </c>
      <c r="AI106" s="168">
        <f t="shared" si="9"/>
        <v>56949.152542372882</v>
      </c>
      <c r="AJ106" s="209"/>
      <c r="AK106" s="210">
        <f t="shared" si="19"/>
        <v>0.04</v>
      </c>
      <c r="AL106" s="168">
        <f t="shared" si="10"/>
        <v>3500000</v>
      </c>
      <c r="AM106" s="168">
        <f t="shared" si="11"/>
        <v>59322.033898305082</v>
      </c>
      <c r="AN106" s="209"/>
      <c r="AO106" s="210">
        <f t="shared" si="20"/>
        <v>0.04</v>
      </c>
      <c r="AP106" s="168">
        <f t="shared" si="12"/>
        <v>3640000</v>
      </c>
      <c r="AQ106" s="168">
        <f t="shared" si="13"/>
        <v>61694.91525423729</v>
      </c>
      <c r="AR106" s="209"/>
      <c r="AS106" s="210">
        <f t="shared" si="21"/>
        <v>0.04</v>
      </c>
      <c r="AT106" s="168">
        <f t="shared" si="14"/>
        <v>3790000</v>
      </c>
      <c r="AU106" s="168">
        <f t="shared" si="15"/>
        <v>64237.288135593219</v>
      </c>
    </row>
    <row r="107" spans="1:47" ht="14.25" customHeight="1" x14ac:dyDescent="0.35">
      <c r="A107" s="152">
        <f>+'Lista de precios F1 Privee'!A108</f>
        <v>103</v>
      </c>
      <c r="B107" s="152">
        <f>+'Lista de precios F1 Privee'!B108</f>
        <v>1507</v>
      </c>
      <c r="C107" s="207" t="str">
        <f>+'T. Generadora'!G118</f>
        <v>4 H</v>
      </c>
      <c r="D107" s="207">
        <f>+'T. Generadora'!R105</f>
        <v>2</v>
      </c>
      <c r="E107" s="207">
        <f>+'T. Generadora'!T105</f>
        <v>2</v>
      </c>
      <c r="F107" s="152">
        <f>+'Lista de precios F1 Privee'!C108</f>
        <v>1</v>
      </c>
      <c r="G107" s="152" t="str">
        <f>+'Lista de precios F1 Privee'!D108</f>
        <v>Madison</v>
      </c>
      <c r="H107" s="207">
        <f>+'Lista de precios F1 Privee'!G108</f>
        <v>64</v>
      </c>
      <c r="I107" s="207">
        <f>+'Lista de precios F1 Privee'!H108</f>
        <v>7</v>
      </c>
      <c r="J107" s="208">
        <f>+'Lista de precios F1 Privee'!K108</f>
        <v>71</v>
      </c>
      <c r="K107" s="208">
        <f>+'T. Generadora'!M105</f>
        <v>2</v>
      </c>
      <c r="L107" s="208">
        <f>+'T. Generadora'!N105</f>
        <v>2</v>
      </c>
      <c r="M107" s="208">
        <f>+'T. Generadora'!T105</f>
        <v>2</v>
      </c>
      <c r="N107" s="168">
        <f>+'Lista de precios F1 Privee'!S108</f>
        <v>3300000</v>
      </c>
      <c r="O107" s="168">
        <f t="shared" si="0"/>
        <v>46478.873239436616</v>
      </c>
      <c r="P107" s="209"/>
      <c r="Q107" s="210">
        <v>0.03</v>
      </c>
      <c r="R107" s="168">
        <f t="shared" si="1"/>
        <v>3400000</v>
      </c>
      <c r="S107" s="168">
        <f t="shared" si="2"/>
        <v>47887.32394366197</v>
      </c>
      <c r="T107" s="209"/>
      <c r="U107" s="210">
        <v>0.03</v>
      </c>
      <c r="V107" s="168">
        <f t="shared" ref="V107:V108" si="39">ROUNDUP(R107+R107*U107,-4)</f>
        <v>3510000</v>
      </c>
      <c r="W107" s="168">
        <f t="shared" si="3"/>
        <v>49436.619718309856</v>
      </c>
      <c r="X107" s="209"/>
      <c r="Y107" s="210">
        <f t="shared" si="16"/>
        <v>0.04</v>
      </c>
      <c r="Z107" s="168">
        <f t="shared" si="4"/>
        <v>3660000</v>
      </c>
      <c r="AA107" s="168">
        <f t="shared" si="5"/>
        <v>51549.295774647886</v>
      </c>
      <c r="AB107" s="209"/>
      <c r="AC107" s="210">
        <f t="shared" si="17"/>
        <v>0.04</v>
      </c>
      <c r="AD107" s="168">
        <f t="shared" si="6"/>
        <v>3810000</v>
      </c>
      <c r="AE107" s="168">
        <f t="shared" si="7"/>
        <v>53661.971830985916</v>
      </c>
      <c r="AF107" s="209"/>
      <c r="AG107" s="210">
        <f t="shared" si="18"/>
        <v>0.04</v>
      </c>
      <c r="AH107" s="168">
        <f t="shared" si="8"/>
        <v>3970000</v>
      </c>
      <c r="AI107" s="168">
        <f t="shared" si="9"/>
        <v>55915.492957746479</v>
      </c>
      <c r="AJ107" s="209"/>
      <c r="AK107" s="210">
        <f t="shared" si="19"/>
        <v>0.04</v>
      </c>
      <c r="AL107" s="168">
        <f t="shared" si="10"/>
        <v>4130000</v>
      </c>
      <c r="AM107" s="168">
        <f t="shared" si="11"/>
        <v>58169.014084507042</v>
      </c>
      <c r="AN107" s="209"/>
      <c r="AO107" s="210">
        <f t="shared" si="20"/>
        <v>0.04</v>
      </c>
      <c r="AP107" s="168">
        <f t="shared" si="12"/>
        <v>4300000</v>
      </c>
      <c r="AQ107" s="168">
        <f t="shared" si="13"/>
        <v>60563.380281690144</v>
      </c>
      <c r="AR107" s="209"/>
      <c r="AS107" s="210">
        <f t="shared" si="21"/>
        <v>0.04</v>
      </c>
      <c r="AT107" s="168">
        <f t="shared" si="14"/>
        <v>4480000</v>
      </c>
      <c r="AU107" s="168">
        <f t="shared" si="15"/>
        <v>63098.591549295772</v>
      </c>
    </row>
    <row r="108" spans="1:47" ht="14.25" customHeight="1" x14ac:dyDescent="0.35">
      <c r="A108" s="152">
        <f>+'Lista de precios F1 Privee'!A109</f>
        <v>104</v>
      </c>
      <c r="B108" s="152">
        <f>+'Lista de precios F1 Privee'!B109</f>
        <v>1508</v>
      </c>
      <c r="C108" s="207" t="str">
        <f>+'T. Generadora'!G119</f>
        <v>1 H</v>
      </c>
      <c r="D108" s="207">
        <f>+'T. Generadora'!R106</f>
        <v>1</v>
      </c>
      <c r="E108" s="207">
        <f>+'T. Generadora'!T106</f>
        <v>1</v>
      </c>
      <c r="F108" s="152">
        <f>+'Lista de precios F1 Privee'!C109</f>
        <v>1</v>
      </c>
      <c r="G108" s="152" t="str">
        <f>+'Lista de precios F1 Privee'!D109</f>
        <v>Madison</v>
      </c>
      <c r="H108" s="207">
        <f>+'Lista de precios F1 Privee'!G109</f>
        <v>34</v>
      </c>
      <c r="I108" s="207">
        <f>+'Lista de precios F1 Privee'!H109</f>
        <v>3</v>
      </c>
      <c r="J108" s="208">
        <f>+'Lista de precios F1 Privee'!K109</f>
        <v>37</v>
      </c>
      <c r="K108" s="208">
        <f>+'T. Generadora'!M106</f>
        <v>1</v>
      </c>
      <c r="L108" s="208">
        <f>+'T. Generadora'!N106</f>
        <v>1</v>
      </c>
      <c r="M108" s="208">
        <f>+'T. Generadora'!T106</f>
        <v>1</v>
      </c>
      <c r="N108" s="168">
        <f>+'Lista de precios F1 Privee'!S109</f>
        <v>1990000</v>
      </c>
      <c r="O108" s="168">
        <f t="shared" si="0"/>
        <v>53783.783783783787</v>
      </c>
      <c r="P108" s="209"/>
      <c r="Q108" s="210">
        <v>0.03</v>
      </c>
      <c r="R108" s="168">
        <f t="shared" si="1"/>
        <v>2050000</v>
      </c>
      <c r="S108" s="168">
        <f t="shared" si="2"/>
        <v>55405.405405405407</v>
      </c>
      <c r="T108" s="209"/>
      <c r="U108" s="210">
        <v>0.03</v>
      </c>
      <c r="V108" s="168">
        <f t="shared" si="39"/>
        <v>2120000</v>
      </c>
      <c r="W108" s="168">
        <f t="shared" si="3"/>
        <v>57297.2972972973</v>
      </c>
      <c r="X108" s="209"/>
      <c r="Y108" s="210">
        <f t="shared" si="16"/>
        <v>0.04</v>
      </c>
      <c r="Z108" s="168">
        <f t="shared" si="4"/>
        <v>2210000</v>
      </c>
      <c r="AA108" s="168">
        <f t="shared" si="5"/>
        <v>59729.729729729726</v>
      </c>
      <c r="AB108" s="209"/>
      <c r="AC108" s="210">
        <f t="shared" si="17"/>
        <v>0.04</v>
      </c>
      <c r="AD108" s="168">
        <f t="shared" si="6"/>
        <v>2300000</v>
      </c>
      <c r="AE108" s="168">
        <f t="shared" si="7"/>
        <v>62162.16216216216</v>
      </c>
      <c r="AF108" s="209"/>
      <c r="AG108" s="210">
        <f t="shared" si="18"/>
        <v>0.04</v>
      </c>
      <c r="AH108" s="168">
        <f t="shared" si="8"/>
        <v>2400000</v>
      </c>
      <c r="AI108" s="168">
        <f t="shared" si="9"/>
        <v>64864.864864864867</v>
      </c>
      <c r="AJ108" s="209"/>
      <c r="AK108" s="210">
        <f t="shared" si="19"/>
        <v>0.04</v>
      </c>
      <c r="AL108" s="168">
        <f t="shared" si="10"/>
        <v>2500000</v>
      </c>
      <c r="AM108" s="168">
        <f t="shared" si="11"/>
        <v>67567.567567567574</v>
      </c>
      <c r="AN108" s="209"/>
      <c r="AO108" s="210">
        <f t="shared" si="20"/>
        <v>0.04</v>
      </c>
      <c r="AP108" s="168">
        <f t="shared" si="12"/>
        <v>2600000</v>
      </c>
      <c r="AQ108" s="168">
        <f t="shared" si="13"/>
        <v>70270.270270270266</v>
      </c>
      <c r="AR108" s="209"/>
      <c r="AS108" s="210">
        <f t="shared" si="21"/>
        <v>0.04</v>
      </c>
      <c r="AT108" s="168">
        <f t="shared" si="14"/>
        <v>2710000</v>
      </c>
      <c r="AU108" s="168">
        <f t="shared" si="15"/>
        <v>73243.24324324324</v>
      </c>
    </row>
    <row r="109" spans="1:47" ht="14.25" customHeight="1" x14ac:dyDescent="0.35">
      <c r="A109" s="152">
        <f>+'Lista de precios F1 Privee'!A110</f>
        <v>105</v>
      </c>
      <c r="B109" s="152">
        <f>+'Lista de precios F1 Privee'!B110</f>
        <v>1601</v>
      </c>
      <c r="C109" s="207" t="str">
        <f>+'T. Generadora'!G120</f>
        <v>2 H</v>
      </c>
      <c r="D109" s="207">
        <f>+'T. Generadora'!R107</f>
        <v>1</v>
      </c>
      <c r="E109" s="207">
        <f>+'T. Generadora'!T107</f>
        <v>1</v>
      </c>
      <c r="F109" s="152">
        <f>+'Lista de precios F1 Privee'!C110</f>
        <v>1</v>
      </c>
      <c r="G109" s="152" t="str">
        <f>+'Lista de precios F1 Privee'!D110</f>
        <v>Madison</v>
      </c>
      <c r="H109" s="207">
        <f>+'Lista de precios F1 Privee'!G110</f>
        <v>30</v>
      </c>
      <c r="I109" s="207">
        <f>+'Lista de precios F1 Privee'!H110</f>
        <v>5</v>
      </c>
      <c r="J109" s="208">
        <f>+'Lista de precios F1 Privee'!K110</f>
        <v>35</v>
      </c>
      <c r="K109" s="208">
        <f>+'T. Generadora'!M107</f>
        <v>1</v>
      </c>
      <c r="L109" s="208">
        <f>+'T. Generadora'!N107</f>
        <v>1</v>
      </c>
      <c r="M109" s="208">
        <f>+'T. Generadora'!T107</f>
        <v>1</v>
      </c>
      <c r="N109" s="168">
        <f>+'Lista de precios F1 Privee'!S110</f>
        <v>1880000</v>
      </c>
      <c r="O109" s="168">
        <f t="shared" si="0"/>
        <v>53714.285714285717</v>
      </c>
      <c r="P109" s="209"/>
      <c r="Q109" s="210">
        <v>0.03</v>
      </c>
      <c r="R109" s="168">
        <f t="shared" si="1"/>
        <v>1940000</v>
      </c>
      <c r="S109" s="168">
        <f t="shared" si="2"/>
        <v>55428.571428571428</v>
      </c>
      <c r="T109" s="209"/>
      <c r="U109" s="210">
        <v>0.03</v>
      </c>
      <c r="V109" s="168">
        <v>1998000</v>
      </c>
      <c r="W109" s="168">
        <f t="shared" si="3"/>
        <v>57085.714285714283</v>
      </c>
      <c r="X109" s="209"/>
      <c r="Y109" s="210">
        <f t="shared" si="16"/>
        <v>0.04</v>
      </c>
      <c r="Z109" s="168">
        <f t="shared" si="4"/>
        <v>2080000</v>
      </c>
      <c r="AA109" s="168">
        <f t="shared" si="5"/>
        <v>59428.571428571428</v>
      </c>
      <c r="AB109" s="209"/>
      <c r="AC109" s="210">
        <f t="shared" si="17"/>
        <v>0.04</v>
      </c>
      <c r="AD109" s="168">
        <f t="shared" si="6"/>
        <v>2170000</v>
      </c>
      <c r="AE109" s="168">
        <f t="shared" si="7"/>
        <v>62000</v>
      </c>
      <c r="AF109" s="209"/>
      <c r="AG109" s="210">
        <f t="shared" si="18"/>
        <v>0.04</v>
      </c>
      <c r="AH109" s="168">
        <f t="shared" si="8"/>
        <v>2260000</v>
      </c>
      <c r="AI109" s="168">
        <f t="shared" si="9"/>
        <v>64571.428571428572</v>
      </c>
      <c r="AJ109" s="209"/>
      <c r="AK109" s="210">
        <f t="shared" si="19"/>
        <v>0.04</v>
      </c>
      <c r="AL109" s="168">
        <f t="shared" si="10"/>
        <v>2360000</v>
      </c>
      <c r="AM109" s="168">
        <f t="shared" si="11"/>
        <v>67428.571428571435</v>
      </c>
      <c r="AN109" s="209"/>
      <c r="AO109" s="210">
        <f t="shared" si="20"/>
        <v>0.04</v>
      </c>
      <c r="AP109" s="168">
        <f t="shared" si="12"/>
        <v>2460000</v>
      </c>
      <c r="AQ109" s="168">
        <f t="shared" si="13"/>
        <v>70285.71428571429</v>
      </c>
      <c r="AR109" s="209"/>
      <c r="AS109" s="210">
        <f t="shared" si="21"/>
        <v>0.04</v>
      </c>
      <c r="AT109" s="168">
        <f t="shared" si="14"/>
        <v>2560000</v>
      </c>
      <c r="AU109" s="168">
        <f t="shared" si="15"/>
        <v>73142.857142857145</v>
      </c>
    </row>
    <row r="110" spans="1:47" ht="14.25" customHeight="1" x14ac:dyDescent="0.35">
      <c r="A110" s="152">
        <f>+'Lista de precios F1 Privee'!A111</f>
        <v>106</v>
      </c>
      <c r="B110" s="152">
        <f>+'Lista de precios F1 Privee'!B111</f>
        <v>1602</v>
      </c>
      <c r="C110" s="207" t="str">
        <f>+'T. Generadora'!G121</f>
        <v>3 H</v>
      </c>
      <c r="D110" s="207">
        <f>+'T. Generadora'!R108</f>
        <v>1</v>
      </c>
      <c r="E110" s="207">
        <f>+'T. Generadora'!T108</f>
        <v>1</v>
      </c>
      <c r="F110" s="152">
        <f>+'Lista de precios F1 Privee'!C111</f>
        <v>1</v>
      </c>
      <c r="G110" s="152" t="str">
        <f>+'Lista de precios F1 Privee'!D111</f>
        <v>Madison</v>
      </c>
      <c r="H110" s="207">
        <f>+'Lista de precios F1 Privee'!G111</f>
        <v>59</v>
      </c>
      <c r="I110" s="207">
        <f>+'Lista de precios F1 Privee'!H111</f>
        <v>8</v>
      </c>
      <c r="J110" s="208">
        <f>+'Lista de precios F1 Privee'!K111</f>
        <v>67</v>
      </c>
      <c r="K110" s="208">
        <f>+'T. Generadora'!M108</f>
        <v>2</v>
      </c>
      <c r="L110" s="208">
        <f>+'T. Generadora'!N108</f>
        <v>2</v>
      </c>
      <c r="M110" s="208">
        <f>+'T. Generadora'!T108</f>
        <v>1</v>
      </c>
      <c r="N110" s="168">
        <f>+'Lista de precios F1 Privee'!S111</f>
        <v>3210000</v>
      </c>
      <c r="O110" s="168">
        <f t="shared" si="0"/>
        <v>47910.447761194031</v>
      </c>
      <c r="P110" s="209"/>
      <c r="Q110" s="210">
        <v>0.03</v>
      </c>
      <c r="R110" s="168">
        <f t="shared" si="1"/>
        <v>3310000</v>
      </c>
      <c r="S110" s="168">
        <f t="shared" si="2"/>
        <v>49402.985074626864</v>
      </c>
      <c r="T110" s="209"/>
      <c r="U110" s="210">
        <v>0.03</v>
      </c>
      <c r="V110" s="168">
        <f t="shared" ref="V110:V113" si="40">ROUNDUP(R110+R110*U110,-4)</f>
        <v>3410000</v>
      </c>
      <c r="W110" s="168">
        <f t="shared" si="3"/>
        <v>50895.522388059704</v>
      </c>
      <c r="X110" s="209"/>
      <c r="Y110" s="210">
        <f t="shared" si="16"/>
        <v>0.04</v>
      </c>
      <c r="Z110" s="168">
        <f t="shared" si="4"/>
        <v>3550000</v>
      </c>
      <c r="AA110" s="168">
        <f t="shared" si="5"/>
        <v>52985.074626865673</v>
      </c>
      <c r="AB110" s="209"/>
      <c r="AC110" s="210">
        <f t="shared" si="17"/>
        <v>0.04</v>
      </c>
      <c r="AD110" s="168">
        <f t="shared" si="6"/>
        <v>3700000</v>
      </c>
      <c r="AE110" s="168">
        <f t="shared" si="7"/>
        <v>55223.880597014926</v>
      </c>
      <c r="AF110" s="209"/>
      <c r="AG110" s="210">
        <f t="shared" si="18"/>
        <v>0.04</v>
      </c>
      <c r="AH110" s="168">
        <f t="shared" si="8"/>
        <v>3850000</v>
      </c>
      <c r="AI110" s="168">
        <f t="shared" si="9"/>
        <v>57462.686567164179</v>
      </c>
      <c r="AJ110" s="209"/>
      <c r="AK110" s="210">
        <f t="shared" si="19"/>
        <v>0.04</v>
      </c>
      <c r="AL110" s="168">
        <f t="shared" si="10"/>
        <v>4010000</v>
      </c>
      <c r="AM110" s="168">
        <f t="shared" si="11"/>
        <v>59850.746268656716</v>
      </c>
      <c r="AN110" s="209"/>
      <c r="AO110" s="210">
        <f t="shared" si="20"/>
        <v>0.04</v>
      </c>
      <c r="AP110" s="168">
        <f t="shared" si="12"/>
        <v>4180000</v>
      </c>
      <c r="AQ110" s="168">
        <f t="shared" si="13"/>
        <v>62388.059701492537</v>
      </c>
      <c r="AR110" s="209"/>
      <c r="AS110" s="210">
        <f t="shared" si="21"/>
        <v>0.04</v>
      </c>
      <c r="AT110" s="168">
        <f t="shared" si="14"/>
        <v>4350000</v>
      </c>
      <c r="AU110" s="168">
        <f t="shared" si="15"/>
        <v>64925.373134328358</v>
      </c>
    </row>
    <row r="111" spans="1:47" ht="14.25" customHeight="1" x14ac:dyDescent="0.35">
      <c r="A111" s="152">
        <f>+'Lista de precios F1 Privee'!A112</f>
        <v>107</v>
      </c>
      <c r="B111" s="152">
        <f>+'Lista de precios F1 Privee'!B112</f>
        <v>1603</v>
      </c>
      <c r="C111" s="207" t="str">
        <f>+'T. Generadora'!G122</f>
        <v>4 H</v>
      </c>
      <c r="D111" s="207">
        <f>+'T. Generadora'!R109</f>
        <v>1</v>
      </c>
      <c r="E111" s="207">
        <f>+'T. Generadora'!T109</f>
        <v>1</v>
      </c>
      <c r="F111" s="152">
        <f>+'Lista de precios F1 Privee'!C112</f>
        <v>1</v>
      </c>
      <c r="G111" s="152" t="str">
        <f>+'Lista de precios F1 Privee'!D112</f>
        <v>Madison</v>
      </c>
      <c r="H111" s="207">
        <f>+'Lista de precios F1 Privee'!G112</f>
        <v>57</v>
      </c>
      <c r="I111" s="207">
        <f>+'Lista de precios F1 Privee'!H112</f>
        <v>7</v>
      </c>
      <c r="J111" s="208">
        <f>+'Lista de precios F1 Privee'!K112</f>
        <v>64</v>
      </c>
      <c r="K111" s="208">
        <f>+'T. Generadora'!M109</f>
        <v>2</v>
      </c>
      <c r="L111" s="208">
        <f>+'T. Generadora'!N109</f>
        <v>2</v>
      </c>
      <c r="M111" s="208">
        <f>+'T. Generadora'!T109</f>
        <v>1</v>
      </c>
      <c r="N111" s="168">
        <f>+'Lista de precios F1 Privee'!S112</f>
        <v>3100000</v>
      </c>
      <c r="O111" s="168">
        <f t="shared" si="0"/>
        <v>48437.5</v>
      </c>
      <c r="P111" s="209"/>
      <c r="Q111" s="210">
        <v>0.03</v>
      </c>
      <c r="R111" s="168">
        <f t="shared" si="1"/>
        <v>3200000</v>
      </c>
      <c r="S111" s="168">
        <f t="shared" si="2"/>
        <v>50000</v>
      </c>
      <c r="T111" s="209"/>
      <c r="U111" s="210">
        <v>0.03</v>
      </c>
      <c r="V111" s="168">
        <f t="shared" si="40"/>
        <v>3300000</v>
      </c>
      <c r="W111" s="168">
        <f t="shared" si="3"/>
        <v>51562.5</v>
      </c>
      <c r="X111" s="209"/>
      <c r="Y111" s="210">
        <f t="shared" si="16"/>
        <v>0.04</v>
      </c>
      <c r="Z111" s="168">
        <f t="shared" si="4"/>
        <v>3440000</v>
      </c>
      <c r="AA111" s="168">
        <f t="shared" si="5"/>
        <v>53750</v>
      </c>
      <c r="AB111" s="209"/>
      <c r="AC111" s="210">
        <f t="shared" si="17"/>
        <v>0.04</v>
      </c>
      <c r="AD111" s="168">
        <f t="shared" si="6"/>
        <v>3580000</v>
      </c>
      <c r="AE111" s="168">
        <f t="shared" si="7"/>
        <v>55937.5</v>
      </c>
      <c r="AF111" s="209"/>
      <c r="AG111" s="210">
        <f t="shared" si="18"/>
        <v>0.04</v>
      </c>
      <c r="AH111" s="168">
        <f t="shared" si="8"/>
        <v>3730000</v>
      </c>
      <c r="AI111" s="168">
        <f t="shared" si="9"/>
        <v>58281.25</v>
      </c>
      <c r="AJ111" s="209"/>
      <c r="AK111" s="210">
        <f t="shared" si="19"/>
        <v>0.04</v>
      </c>
      <c r="AL111" s="168">
        <f t="shared" si="10"/>
        <v>3880000</v>
      </c>
      <c r="AM111" s="168">
        <f t="shared" si="11"/>
        <v>60625</v>
      </c>
      <c r="AN111" s="209"/>
      <c r="AO111" s="210">
        <f t="shared" si="20"/>
        <v>0.04</v>
      </c>
      <c r="AP111" s="168">
        <f t="shared" si="12"/>
        <v>4040000</v>
      </c>
      <c r="AQ111" s="168">
        <f t="shared" si="13"/>
        <v>63125</v>
      </c>
      <c r="AR111" s="209"/>
      <c r="AS111" s="210">
        <f t="shared" si="21"/>
        <v>0.04</v>
      </c>
      <c r="AT111" s="168">
        <f t="shared" si="14"/>
        <v>4210000</v>
      </c>
      <c r="AU111" s="168">
        <f t="shared" si="15"/>
        <v>65781.25</v>
      </c>
    </row>
    <row r="112" spans="1:47" ht="14.25" customHeight="1" x14ac:dyDescent="0.35">
      <c r="A112" s="152">
        <f>+'Lista de precios F1 Privee'!A113</f>
        <v>108</v>
      </c>
      <c r="B112" s="152">
        <f>+'Lista de precios F1 Privee'!B113</f>
        <v>1604</v>
      </c>
      <c r="C112" s="207" t="str">
        <f>+'T. Generadora'!G123</f>
        <v>1 H</v>
      </c>
      <c r="D112" s="207">
        <f>+'T. Generadora'!R110</f>
        <v>2</v>
      </c>
      <c r="E112" s="207">
        <f>+'T. Generadora'!T110</f>
        <v>2</v>
      </c>
      <c r="F112" s="152">
        <f>+'Lista de precios F1 Privee'!C113</f>
        <v>1</v>
      </c>
      <c r="G112" s="152" t="str">
        <f>+'Lista de precios F1 Privee'!D113</f>
        <v>Madison</v>
      </c>
      <c r="H112" s="207">
        <f>+'Lista de precios F1 Privee'!G113</f>
        <v>59</v>
      </c>
      <c r="I112" s="207">
        <f>+'Lista de precios F1 Privee'!H113</f>
        <v>13</v>
      </c>
      <c r="J112" s="208">
        <f>+'Lista de precios F1 Privee'!K113</f>
        <v>72</v>
      </c>
      <c r="K112" s="208">
        <f>+'T. Generadora'!M110</f>
        <v>2</v>
      </c>
      <c r="L112" s="208">
        <f>+'T. Generadora'!N110</f>
        <v>2</v>
      </c>
      <c r="M112" s="208">
        <f>+'T. Generadora'!T110</f>
        <v>2</v>
      </c>
      <c r="N112" s="168">
        <f>+'Lista de precios F1 Privee'!S113</f>
        <v>3350000</v>
      </c>
      <c r="O112" s="168">
        <f t="shared" si="0"/>
        <v>46527.777777777781</v>
      </c>
      <c r="P112" s="209"/>
      <c r="Q112" s="210">
        <v>0.03</v>
      </c>
      <c r="R112" s="168">
        <f t="shared" si="1"/>
        <v>3460000</v>
      </c>
      <c r="S112" s="168">
        <f t="shared" si="2"/>
        <v>48055.555555555555</v>
      </c>
      <c r="T112" s="209"/>
      <c r="U112" s="210">
        <v>0.03</v>
      </c>
      <c r="V112" s="168">
        <f t="shared" si="40"/>
        <v>3570000</v>
      </c>
      <c r="W112" s="168">
        <f t="shared" si="3"/>
        <v>49583.333333333336</v>
      </c>
      <c r="X112" s="209"/>
      <c r="Y112" s="210">
        <f t="shared" si="16"/>
        <v>0.04</v>
      </c>
      <c r="Z112" s="168">
        <f t="shared" si="4"/>
        <v>3720000</v>
      </c>
      <c r="AA112" s="168">
        <f t="shared" si="5"/>
        <v>51666.666666666664</v>
      </c>
      <c r="AB112" s="209"/>
      <c r="AC112" s="210">
        <f t="shared" si="17"/>
        <v>0.04</v>
      </c>
      <c r="AD112" s="168">
        <f t="shared" si="6"/>
        <v>3870000</v>
      </c>
      <c r="AE112" s="168">
        <f t="shared" si="7"/>
        <v>53750</v>
      </c>
      <c r="AF112" s="209"/>
      <c r="AG112" s="210">
        <f t="shared" si="18"/>
        <v>0.04</v>
      </c>
      <c r="AH112" s="168">
        <f t="shared" si="8"/>
        <v>4030000</v>
      </c>
      <c r="AI112" s="168">
        <f t="shared" si="9"/>
        <v>55972.222222222219</v>
      </c>
      <c r="AJ112" s="209"/>
      <c r="AK112" s="210">
        <f t="shared" si="19"/>
        <v>0.04</v>
      </c>
      <c r="AL112" s="168">
        <f t="shared" si="10"/>
        <v>4200000</v>
      </c>
      <c r="AM112" s="168">
        <f t="shared" si="11"/>
        <v>58333.333333333336</v>
      </c>
      <c r="AN112" s="209"/>
      <c r="AO112" s="210">
        <f t="shared" si="20"/>
        <v>0.04</v>
      </c>
      <c r="AP112" s="168">
        <f t="shared" si="12"/>
        <v>4370000</v>
      </c>
      <c r="AQ112" s="168">
        <f t="shared" si="13"/>
        <v>60694.444444444445</v>
      </c>
      <c r="AR112" s="209"/>
      <c r="AS112" s="210">
        <f t="shared" si="21"/>
        <v>0.04</v>
      </c>
      <c r="AT112" s="168">
        <f t="shared" si="14"/>
        <v>4550000</v>
      </c>
      <c r="AU112" s="168">
        <f t="shared" si="15"/>
        <v>63194.444444444445</v>
      </c>
    </row>
    <row r="113" spans="1:47" ht="14.25" customHeight="1" x14ac:dyDescent="0.35">
      <c r="A113" s="152">
        <f>+'Lista de precios F1 Privee'!A114</f>
        <v>109</v>
      </c>
      <c r="B113" s="152">
        <f>+'Lista de precios F1 Privee'!B114</f>
        <v>1605</v>
      </c>
      <c r="C113" s="207" t="str">
        <f>+'T. Generadora'!G124</f>
        <v>2 H</v>
      </c>
      <c r="D113" s="207">
        <f>+'T. Generadora'!R111</f>
        <v>1</v>
      </c>
      <c r="E113" s="207">
        <f>+'T. Generadora'!T111</f>
        <v>1</v>
      </c>
      <c r="F113" s="152">
        <f>+'Lista de precios F1 Privee'!C114</f>
        <v>1</v>
      </c>
      <c r="G113" s="152" t="str">
        <f>+'Lista de precios F1 Privee'!D114</f>
        <v>Madison</v>
      </c>
      <c r="H113" s="207">
        <f>+'Lista de precios F1 Privee'!G114</f>
        <v>56</v>
      </c>
      <c r="I113" s="207">
        <f>+'Lista de precios F1 Privee'!H114</f>
        <v>12</v>
      </c>
      <c r="J113" s="208">
        <f>+'Lista de precios F1 Privee'!K114</f>
        <v>68</v>
      </c>
      <c r="K113" s="208">
        <f>+'T. Generadora'!M111</f>
        <v>2</v>
      </c>
      <c r="L113" s="208">
        <f>+'T. Generadora'!N111</f>
        <v>2</v>
      </c>
      <c r="M113" s="208">
        <f>+'T. Generadora'!T111</f>
        <v>1</v>
      </c>
      <c r="N113" s="168">
        <f>+'Lista de precios F1 Privee'!S114</f>
        <v>3230000</v>
      </c>
      <c r="O113" s="168">
        <f t="shared" si="0"/>
        <v>47500</v>
      </c>
      <c r="P113" s="209"/>
      <c r="Q113" s="210">
        <v>0.03</v>
      </c>
      <c r="R113" s="168">
        <f t="shared" si="1"/>
        <v>3330000</v>
      </c>
      <c r="S113" s="168">
        <f t="shared" si="2"/>
        <v>48970.588235294119</v>
      </c>
      <c r="T113" s="209"/>
      <c r="U113" s="210">
        <v>0.03</v>
      </c>
      <c r="V113" s="168">
        <f t="shared" si="40"/>
        <v>3430000</v>
      </c>
      <c r="W113" s="168">
        <f t="shared" si="3"/>
        <v>50441.176470588238</v>
      </c>
      <c r="X113" s="209"/>
      <c r="Y113" s="210">
        <f t="shared" si="16"/>
        <v>0.04</v>
      </c>
      <c r="Z113" s="168">
        <f t="shared" si="4"/>
        <v>3570000</v>
      </c>
      <c r="AA113" s="168">
        <f t="shared" si="5"/>
        <v>52500</v>
      </c>
      <c r="AB113" s="209"/>
      <c r="AC113" s="210">
        <f t="shared" si="17"/>
        <v>0.04</v>
      </c>
      <c r="AD113" s="168">
        <f t="shared" si="6"/>
        <v>3720000</v>
      </c>
      <c r="AE113" s="168">
        <f t="shared" si="7"/>
        <v>54705.882352941175</v>
      </c>
      <c r="AF113" s="209"/>
      <c r="AG113" s="210">
        <f t="shared" si="18"/>
        <v>0.04</v>
      </c>
      <c r="AH113" s="168">
        <f t="shared" si="8"/>
        <v>3870000</v>
      </c>
      <c r="AI113" s="168">
        <f t="shared" si="9"/>
        <v>56911.76470588235</v>
      </c>
      <c r="AJ113" s="209"/>
      <c r="AK113" s="210">
        <f t="shared" si="19"/>
        <v>0.04</v>
      </c>
      <c r="AL113" s="168">
        <f t="shared" si="10"/>
        <v>4030000</v>
      </c>
      <c r="AM113" s="168">
        <f t="shared" si="11"/>
        <v>59264.705882352944</v>
      </c>
      <c r="AN113" s="209"/>
      <c r="AO113" s="210">
        <f t="shared" si="20"/>
        <v>0.04</v>
      </c>
      <c r="AP113" s="168">
        <f t="shared" si="12"/>
        <v>4200000</v>
      </c>
      <c r="AQ113" s="168">
        <f t="shared" si="13"/>
        <v>61764.705882352944</v>
      </c>
      <c r="AR113" s="209"/>
      <c r="AS113" s="210">
        <f t="shared" si="21"/>
        <v>0.04</v>
      </c>
      <c r="AT113" s="168">
        <f t="shared" si="14"/>
        <v>4370000</v>
      </c>
      <c r="AU113" s="168">
        <f t="shared" si="15"/>
        <v>64264.705882352944</v>
      </c>
    </row>
    <row r="114" spans="1:47" ht="14.25" customHeight="1" x14ac:dyDescent="0.35">
      <c r="A114" s="152">
        <f>+'Lista de precios F1 Privee'!A115</f>
        <v>110</v>
      </c>
      <c r="B114" s="152">
        <f>+'Lista de precios F1 Privee'!B115</f>
        <v>1606</v>
      </c>
      <c r="C114" s="207" t="str">
        <f>+'T. Generadora'!G125</f>
        <v>3 H</v>
      </c>
      <c r="D114" s="207">
        <f>+'T. Generadora'!R112</f>
        <v>1</v>
      </c>
      <c r="E114" s="207">
        <f>+'T. Generadora'!T112</f>
        <v>1</v>
      </c>
      <c r="F114" s="152">
        <f>+'Lista de precios F1 Privee'!C115</f>
        <v>1</v>
      </c>
      <c r="G114" s="152" t="str">
        <f>+'Lista de precios F1 Privee'!D115</f>
        <v>Madison</v>
      </c>
      <c r="H114" s="207">
        <f>+'Lista de precios F1 Privee'!G115</f>
        <v>52</v>
      </c>
      <c r="I114" s="207">
        <f>+'Lista de precios F1 Privee'!H115</f>
        <v>7</v>
      </c>
      <c r="J114" s="208">
        <f>+'Lista de precios F1 Privee'!K115</f>
        <v>59</v>
      </c>
      <c r="K114" s="208">
        <f>+'T. Generadora'!M112</f>
        <v>2</v>
      </c>
      <c r="L114" s="208">
        <f>+'T. Generadora'!N112</f>
        <v>2</v>
      </c>
      <c r="M114" s="208">
        <f>+'T. Generadora'!T112</f>
        <v>1</v>
      </c>
      <c r="N114" s="168">
        <f>+'Lista de precios F1 Privee'!S115</f>
        <v>2940000</v>
      </c>
      <c r="O114" s="168">
        <f t="shared" si="0"/>
        <v>49830.508474576272</v>
      </c>
      <c r="P114" s="209"/>
      <c r="Q114" s="210">
        <v>0.03</v>
      </c>
      <c r="R114" s="168">
        <f t="shared" si="1"/>
        <v>3030000</v>
      </c>
      <c r="S114" s="168">
        <f t="shared" si="2"/>
        <v>51355.932203389828</v>
      </c>
      <c r="T114" s="209"/>
      <c r="U114" s="210">
        <v>0.03</v>
      </c>
      <c r="V114" s="168">
        <v>2996000</v>
      </c>
      <c r="W114" s="168">
        <f t="shared" si="3"/>
        <v>50779.661016949154</v>
      </c>
      <c r="X114" s="209"/>
      <c r="Y114" s="210">
        <f t="shared" si="16"/>
        <v>0.04</v>
      </c>
      <c r="Z114" s="168">
        <f t="shared" si="4"/>
        <v>3120000</v>
      </c>
      <c r="AA114" s="168">
        <f t="shared" si="5"/>
        <v>52881.355932203391</v>
      </c>
      <c r="AB114" s="209"/>
      <c r="AC114" s="210">
        <f t="shared" si="17"/>
        <v>0.04</v>
      </c>
      <c r="AD114" s="168">
        <f t="shared" si="6"/>
        <v>3250000</v>
      </c>
      <c r="AE114" s="168">
        <f t="shared" si="7"/>
        <v>55084.745762711864</v>
      </c>
      <c r="AF114" s="209"/>
      <c r="AG114" s="210">
        <f t="shared" si="18"/>
        <v>0.04</v>
      </c>
      <c r="AH114" s="168">
        <f t="shared" si="8"/>
        <v>3380000</v>
      </c>
      <c r="AI114" s="168">
        <f t="shared" si="9"/>
        <v>57288.135593220337</v>
      </c>
      <c r="AJ114" s="209"/>
      <c r="AK114" s="210">
        <f t="shared" si="19"/>
        <v>0.04</v>
      </c>
      <c r="AL114" s="168">
        <f t="shared" si="10"/>
        <v>3520000</v>
      </c>
      <c r="AM114" s="168">
        <f t="shared" si="11"/>
        <v>59661.016949152545</v>
      </c>
      <c r="AN114" s="209"/>
      <c r="AO114" s="210">
        <f t="shared" si="20"/>
        <v>0.04</v>
      </c>
      <c r="AP114" s="168">
        <f t="shared" si="12"/>
        <v>3670000</v>
      </c>
      <c r="AQ114" s="168">
        <f t="shared" si="13"/>
        <v>62203.389830508473</v>
      </c>
      <c r="AR114" s="209"/>
      <c r="AS114" s="210">
        <f t="shared" si="21"/>
        <v>0.04</v>
      </c>
      <c r="AT114" s="168">
        <f t="shared" si="14"/>
        <v>3820000</v>
      </c>
      <c r="AU114" s="168">
        <f t="shared" si="15"/>
        <v>64745.762711864409</v>
      </c>
    </row>
    <row r="115" spans="1:47" ht="14.25" customHeight="1" x14ac:dyDescent="0.35">
      <c r="A115" s="152">
        <f>+'Lista de precios F1 Privee'!A116</f>
        <v>111</v>
      </c>
      <c r="B115" s="152">
        <f>+'Lista de precios F1 Privee'!B116</f>
        <v>1607</v>
      </c>
      <c r="C115" s="207" t="str">
        <f>+'T. Generadora'!G126</f>
        <v>4 H</v>
      </c>
      <c r="D115" s="207">
        <f>+'T. Generadora'!R113</f>
        <v>2</v>
      </c>
      <c r="E115" s="207">
        <f>+'T. Generadora'!T113</f>
        <v>2</v>
      </c>
      <c r="F115" s="152">
        <f>+'Lista de precios F1 Privee'!C116</f>
        <v>1</v>
      </c>
      <c r="G115" s="152" t="str">
        <f>+'Lista de precios F1 Privee'!D116</f>
        <v>Madison</v>
      </c>
      <c r="H115" s="207">
        <f>+'Lista de precios F1 Privee'!G116</f>
        <v>64</v>
      </c>
      <c r="I115" s="207">
        <f>+'Lista de precios F1 Privee'!H116</f>
        <v>7</v>
      </c>
      <c r="J115" s="208">
        <f>+'Lista de precios F1 Privee'!K116</f>
        <v>71</v>
      </c>
      <c r="K115" s="208">
        <f>+'T. Generadora'!M113</f>
        <v>2</v>
      </c>
      <c r="L115" s="208">
        <f>+'T. Generadora'!N113</f>
        <v>2</v>
      </c>
      <c r="M115" s="208">
        <f>+'T. Generadora'!T113</f>
        <v>2</v>
      </c>
      <c r="N115" s="168">
        <f>+'Lista de precios F1 Privee'!S116</f>
        <v>3330000</v>
      </c>
      <c r="O115" s="168">
        <f t="shared" si="0"/>
        <v>46901.408450704228</v>
      </c>
      <c r="P115" s="209"/>
      <c r="Q115" s="210">
        <v>0.03</v>
      </c>
      <c r="R115" s="168">
        <f t="shared" si="1"/>
        <v>3430000</v>
      </c>
      <c r="S115" s="168">
        <f t="shared" si="2"/>
        <v>48309.859154929574</v>
      </c>
      <c r="T115" s="209"/>
      <c r="U115" s="210">
        <v>0.03</v>
      </c>
      <c r="V115" s="168">
        <f t="shared" ref="V115:V117" si="41">ROUNDUP(R115+R115*U115,-4)</f>
        <v>3540000</v>
      </c>
      <c r="W115" s="168">
        <f t="shared" si="3"/>
        <v>49859.154929577468</v>
      </c>
      <c r="X115" s="209"/>
      <c r="Y115" s="210">
        <f t="shared" si="16"/>
        <v>0.04</v>
      </c>
      <c r="Z115" s="168">
        <f t="shared" si="4"/>
        <v>3690000</v>
      </c>
      <c r="AA115" s="168">
        <f t="shared" si="5"/>
        <v>51971.830985915491</v>
      </c>
      <c r="AB115" s="209"/>
      <c r="AC115" s="210">
        <f t="shared" si="17"/>
        <v>0.04</v>
      </c>
      <c r="AD115" s="168">
        <f t="shared" si="6"/>
        <v>3840000</v>
      </c>
      <c r="AE115" s="168">
        <f t="shared" si="7"/>
        <v>54084.507042253521</v>
      </c>
      <c r="AF115" s="209"/>
      <c r="AG115" s="210">
        <f t="shared" si="18"/>
        <v>0.04</v>
      </c>
      <c r="AH115" s="168">
        <f t="shared" si="8"/>
        <v>4000000</v>
      </c>
      <c r="AI115" s="168">
        <f t="shared" si="9"/>
        <v>56338.028169014084</v>
      </c>
      <c r="AJ115" s="209"/>
      <c r="AK115" s="210">
        <f t="shared" si="19"/>
        <v>0.04</v>
      </c>
      <c r="AL115" s="168">
        <f t="shared" si="10"/>
        <v>4160000</v>
      </c>
      <c r="AM115" s="168">
        <f t="shared" si="11"/>
        <v>58591.549295774646</v>
      </c>
      <c r="AN115" s="209"/>
      <c r="AO115" s="210">
        <f t="shared" si="20"/>
        <v>0.04</v>
      </c>
      <c r="AP115" s="168">
        <f t="shared" si="12"/>
        <v>4330000</v>
      </c>
      <c r="AQ115" s="168">
        <f t="shared" si="13"/>
        <v>60985.915492957749</v>
      </c>
      <c r="AR115" s="209"/>
      <c r="AS115" s="210">
        <f t="shared" si="21"/>
        <v>0.04</v>
      </c>
      <c r="AT115" s="168">
        <f t="shared" si="14"/>
        <v>4510000</v>
      </c>
      <c r="AU115" s="168">
        <f t="shared" si="15"/>
        <v>63521.126760563384</v>
      </c>
    </row>
    <row r="116" spans="1:47" ht="14.25" customHeight="1" x14ac:dyDescent="0.35">
      <c r="A116" s="152">
        <f>+'Lista de precios F1 Privee'!A117</f>
        <v>112</v>
      </c>
      <c r="B116" s="152">
        <f>+'Lista de precios F1 Privee'!B117</f>
        <v>1608</v>
      </c>
      <c r="C116" s="207" t="str">
        <f>+'T. Generadora'!G127</f>
        <v>1 H</v>
      </c>
      <c r="D116" s="207">
        <f>+'T. Generadora'!R114</f>
        <v>1</v>
      </c>
      <c r="E116" s="207">
        <f>+'T. Generadora'!T114</f>
        <v>1</v>
      </c>
      <c r="F116" s="152">
        <f>+'Lista de precios F1 Privee'!C117</f>
        <v>1</v>
      </c>
      <c r="G116" s="152" t="str">
        <f>+'Lista de precios F1 Privee'!D117</f>
        <v>Madison</v>
      </c>
      <c r="H116" s="207">
        <f>+'Lista de precios F1 Privee'!G117</f>
        <v>34</v>
      </c>
      <c r="I116" s="207">
        <f>+'Lista de precios F1 Privee'!H117</f>
        <v>3</v>
      </c>
      <c r="J116" s="208">
        <f>+'Lista de precios F1 Privee'!K117</f>
        <v>37</v>
      </c>
      <c r="K116" s="208">
        <f>+'T. Generadora'!M114</f>
        <v>1</v>
      </c>
      <c r="L116" s="208">
        <f>+'T. Generadora'!N114</f>
        <v>1</v>
      </c>
      <c r="M116" s="208">
        <f>+'T. Generadora'!T114</f>
        <v>1</v>
      </c>
      <c r="N116" s="168">
        <f>+'Lista de precios F1 Privee'!S117</f>
        <v>2000000</v>
      </c>
      <c r="O116" s="168">
        <f t="shared" si="0"/>
        <v>54054.054054054053</v>
      </c>
      <c r="P116" s="209"/>
      <c r="Q116" s="210">
        <v>0.03</v>
      </c>
      <c r="R116" s="168">
        <f t="shared" si="1"/>
        <v>2060000</v>
      </c>
      <c r="S116" s="168">
        <f t="shared" si="2"/>
        <v>55675.675675675673</v>
      </c>
      <c r="T116" s="209"/>
      <c r="U116" s="210">
        <v>0.03</v>
      </c>
      <c r="V116" s="168">
        <f t="shared" si="41"/>
        <v>2130000</v>
      </c>
      <c r="W116" s="168">
        <f t="shared" si="3"/>
        <v>57567.567567567567</v>
      </c>
      <c r="X116" s="209"/>
      <c r="Y116" s="210">
        <f t="shared" si="16"/>
        <v>0.04</v>
      </c>
      <c r="Z116" s="168">
        <f t="shared" si="4"/>
        <v>2220000</v>
      </c>
      <c r="AA116" s="168">
        <f t="shared" si="5"/>
        <v>60000</v>
      </c>
      <c r="AB116" s="209"/>
      <c r="AC116" s="210">
        <f t="shared" si="17"/>
        <v>0.04</v>
      </c>
      <c r="AD116" s="168">
        <f t="shared" si="6"/>
        <v>2310000</v>
      </c>
      <c r="AE116" s="168">
        <f t="shared" si="7"/>
        <v>62432.432432432433</v>
      </c>
      <c r="AF116" s="209"/>
      <c r="AG116" s="210">
        <f t="shared" si="18"/>
        <v>0.04</v>
      </c>
      <c r="AH116" s="168">
        <f t="shared" si="8"/>
        <v>2410000</v>
      </c>
      <c r="AI116" s="168">
        <f t="shared" si="9"/>
        <v>65135.135135135133</v>
      </c>
      <c r="AJ116" s="209"/>
      <c r="AK116" s="210">
        <f t="shared" si="19"/>
        <v>0.04</v>
      </c>
      <c r="AL116" s="168">
        <f t="shared" si="10"/>
        <v>2510000</v>
      </c>
      <c r="AM116" s="168">
        <f t="shared" si="11"/>
        <v>67837.83783783784</v>
      </c>
      <c r="AN116" s="209"/>
      <c r="AO116" s="210">
        <f t="shared" si="20"/>
        <v>0.04</v>
      </c>
      <c r="AP116" s="168">
        <f t="shared" si="12"/>
        <v>2620000</v>
      </c>
      <c r="AQ116" s="168">
        <f t="shared" si="13"/>
        <v>70810.810810810814</v>
      </c>
      <c r="AR116" s="209"/>
      <c r="AS116" s="210">
        <f t="shared" si="21"/>
        <v>0.04</v>
      </c>
      <c r="AT116" s="168">
        <f t="shared" si="14"/>
        <v>2730000</v>
      </c>
      <c r="AU116" s="168">
        <f t="shared" si="15"/>
        <v>73783.783783783787</v>
      </c>
    </row>
    <row r="117" spans="1:47" ht="14.25" customHeight="1" x14ac:dyDescent="0.35">
      <c r="A117" s="152">
        <f>+'Lista de precios F1 Privee'!A118</f>
        <v>113</v>
      </c>
      <c r="B117" s="152" t="str">
        <f>+'Lista de precios F1 Privee'!B118</f>
        <v>201</v>
      </c>
      <c r="C117" s="207" t="str">
        <f>+'T. Generadora'!G128</f>
        <v>2 H</v>
      </c>
      <c r="D117" s="207">
        <f>+'T. Generadora'!R115</f>
        <v>1</v>
      </c>
      <c r="E117" s="207">
        <f>+'T. Generadora'!T115</f>
        <v>1</v>
      </c>
      <c r="F117" s="152">
        <f>+'Lista de precios F1 Privee'!C118</f>
        <v>1</v>
      </c>
      <c r="G117" s="152" t="str">
        <f>+'Lista de precios F1 Privee'!D118</f>
        <v>Humbolt</v>
      </c>
      <c r="H117" s="207">
        <f>+'Lista de precios F1 Privee'!G118</f>
        <v>42</v>
      </c>
      <c r="I117" s="207">
        <f>+'Lista de precios F1 Privee'!H118</f>
        <v>10</v>
      </c>
      <c r="J117" s="208">
        <f>+'Lista de precios F1 Privee'!K118</f>
        <v>52</v>
      </c>
      <c r="K117" s="208">
        <f>+'T. Generadora'!M115</f>
        <v>1</v>
      </c>
      <c r="L117" s="208">
        <f>+'T. Generadora'!N115</f>
        <v>1</v>
      </c>
      <c r="M117" s="208">
        <f>+'T. Generadora'!T115</f>
        <v>1</v>
      </c>
      <c r="N117" s="168">
        <f>+'Lista de precios F1 Privee'!S118</f>
        <v>2350000</v>
      </c>
      <c r="O117" s="168">
        <f t="shared" si="0"/>
        <v>45192.307692307695</v>
      </c>
      <c r="P117" s="209"/>
      <c r="Q117" s="210">
        <v>0.03</v>
      </c>
      <c r="R117" s="168">
        <f t="shared" si="1"/>
        <v>2430000</v>
      </c>
      <c r="S117" s="168">
        <f t="shared" si="2"/>
        <v>46730.769230769234</v>
      </c>
      <c r="T117" s="209"/>
      <c r="U117" s="210">
        <v>0.03</v>
      </c>
      <c r="V117" s="168">
        <f t="shared" si="41"/>
        <v>2510000</v>
      </c>
      <c r="W117" s="168">
        <f t="shared" si="3"/>
        <v>48269.230769230766</v>
      </c>
      <c r="X117" s="209"/>
      <c r="Y117" s="210">
        <f t="shared" si="16"/>
        <v>0.04</v>
      </c>
      <c r="Z117" s="168">
        <f t="shared" si="4"/>
        <v>2620000</v>
      </c>
      <c r="AA117" s="168">
        <f t="shared" si="5"/>
        <v>50384.615384615383</v>
      </c>
      <c r="AB117" s="209"/>
      <c r="AC117" s="210">
        <f t="shared" si="17"/>
        <v>0.04</v>
      </c>
      <c r="AD117" s="168">
        <f t="shared" si="6"/>
        <v>2730000</v>
      </c>
      <c r="AE117" s="168">
        <f t="shared" si="7"/>
        <v>52500</v>
      </c>
      <c r="AF117" s="209"/>
      <c r="AG117" s="210">
        <f t="shared" si="18"/>
        <v>0.04</v>
      </c>
      <c r="AH117" s="168">
        <f t="shared" si="8"/>
        <v>2840000</v>
      </c>
      <c r="AI117" s="168">
        <f t="shared" si="9"/>
        <v>54615.384615384617</v>
      </c>
      <c r="AJ117" s="209"/>
      <c r="AK117" s="210">
        <f t="shared" si="19"/>
        <v>0.04</v>
      </c>
      <c r="AL117" s="168">
        <f t="shared" si="10"/>
        <v>2960000</v>
      </c>
      <c r="AM117" s="168">
        <f t="shared" si="11"/>
        <v>56923.076923076922</v>
      </c>
      <c r="AN117" s="209"/>
      <c r="AO117" s="210">
        <f t="shared" si="20"/>
        <v>0.04</v>
      </c>
      <c r="AP117" s="168">
        <f t="shared" si="12"/>
        <v>3080000</v>
      </c>
      <c r="AQ117" s="168">
        <f t="shared" si="13"/>
        <v>59230.769230769234</v>
      </c>
      <c r="AR117" s="209"/>
      <c r="AS117" s="210">
        <f t="shared" si="21"/>
        <v>0.04</v>
      </c>
      <c r="AT117" s="168">
        <f t="shared" si="14"/>
        <v>3210000</v>
      </c>
      <c r="AU117" s="168">
        <f t="shared" si="15"/>
        <v>61730.769230769234</v>
      </c>
    </row>
    <row r="118" spans="1:47" ht="14.25" customHeight="1" x14ac:dyDescent="0.35">
      <c r="A118" s="152">
        <f>+'Lista de precios F1 Privee'!A119</f>
        <v>114</v>
      </c>
      <c r="B118" s="152" t="str">
        <f>+'Lista de precios F1 Privee'!B119</f>
        <v>202</v>
      </c>
      <c r="C118" s="207" t="str">
        <f>+'T. Generadora'!G129</f>
        <v>3 H</v>
      </c>
      <c r="D118" s="207">
        <f>+'T. Generadora'!R116</f>
        <v>1</v>
      </c>
      <c r="E118" s="207">
        <f>+'T. Generadora'!T116</f>
        <v>1</v>
      </c>
      <c r="F118" s="152">
        <f>+'Lista de precios F1 Privee'!C119</f>
        <v>1</v>
      </c>
      <c r="G118" s="152" t="str">
        <f>+'Lista de precios F1 Privee'!D119</f>
        <v>Humbolt</v>
      </c>
      <c r="H118" s="207">
        <f>+'Lista de precios F1 Privee'!G119</f>
        <v>36</v>
      </c>
      <c r="I118" s="207">
        <f>+'Lista de precios F1 Privee'!H119</f>
        <v>4</v>
      </c>
      <c r="J118" s="208">
        <f>+'Lista de precios F1 Privee'!K119</f>
        <v>40</v>
      </c>
      <c r="K118" s="208">
        <f>+'T. Generadora'!M116</f>
        <v>1</v>
      </c>
      <c r="L118" s="208">
        <f>+'T. Generadora'!N116</f>
        <v>1</v>
      </c>
      <c r="M118" s="208">
        <f>+'T. Generadora'!T116</f>
        <v>1</v>
      </c>
      <c r="N118" s="168">
        <f>+'Lista de precios F1 Privee'!S119</f>
        <v>1900000</v>
      </c>
      <c r="O118" s="168">
        <f t="shared" si="0"/>
        <v>47500</v>
      </c>
      <c r="P118" s="209"/>
      <c r="Q118" s="210">
        <v>0.03</v>
      </c>
      <c r="R118" s="168">
        <f t="shared" si="1"/>
        <v>1960000</v>
      </c>
      <c r="S118" s="168">
        <f t="shared" si="2"/>
        <v>49000</v>
      </c>
      <c r="T118" s="209"/>
      <c r="U118" s="210">
        <v>0.03</v>
      </c>
      <c r="V118" s="168">
        <v>1998000</v>
      </c>
      <c r="W118" s="168">
        <f t="shared" si="3"/>
        <v>49950</v>
      </c>
      <c r="X118" s="209"/>
      <c r="Y118" s="210">
        <f t="shared" si="16"/>
        <v>0.04</v>
      </c>
      <c r="Z118" s="168">
        <f t="shared" si="4"/>
        <v>2080000</v>
      </c>
      <c r="AA118" s="168">
        <f t="shared" si="5"/>
        <v>52000</v>
      </c>
      <c r="AB118" s="209"/>
      <c r="AC118" s="210">
        <f t="shared" si="17"/>
        <v>0.04</v>
      </c>
      <c r="AD118" s="168">
        <f t="shared" si="6"/>
        <v>2170000</v>
      </c>
      <c r="AE118" s="168">
        <f t="shared" si="7"/>
        <v>54250</v>
      </c>
      <c r="AF118" s="209"/>
      <c r="AG118" s="210">
        <f t="shared" si="18"/>
        <v>0.04</v>
      </c>
      <c r="AH118" s="168">
        <f t="shared" si="8"/>
        <v>2260000</v>
      </c>
      <c r="AI118" s="168">
        <f t="shared" si="9"/>
        <v>56500</v>
      </c>
      <c r="AJ118" s="209"/>
      <c r="AK118" s="210">
        <f t="shared" si="19"/>
        <v>0.04</v>
      </c>
      <c r="AL118" s="168">
        <f t="shared" si="10"/>
        <v>2360000</v>
      </c>
      <c r="AM118" s="168">
        <f t="shared" si="11"/>
        <v>59000</v>
      </c>
      <c r="AN118" s="209"/>
      <c r="AO118" s="210">
        <f t="shared" si="20"/>
        <v>0.04</v>
      </c>
      <c r="AP118" s="168">
        <f t="shared" si="12"/>
        <v>2460000</v>
      </c>
      <c r="AQ118" s="168">
        <f t="shared" si="13"/>
        <v>61500</v>
      </c>
      <c r="AR118" s="209"/>
      <c r="AS118" s="210">
        <f t="shared" si="21"/>
        <v>0.04</v>
      </c>
      <c r="AT118" s="168">
        <f t="shared" si="14"/>
        <v>2560000</v>
      </c>
      <c r="AU118" s="168">
        <f t="shared" si="15"/>
        <v>64000</v>
      </c>
    </row>
    <row r="119" spans="1:47" ht="14.25" customHeight="1" x14ac:dyDescent="0.35">
      <c r="A119" s="152">
        <f>+'Lista de precios F1 Privee'!A120</f>
        <v>115</v>
      </c>
      <c r="B119" s="152" t="str">
        <f>+'Lista de precios F1 Privee'!B120</f>
        <v>203</v>
      </c>
      <c r="C119" s="207" t="str">
        <f>+'T. Generadora'!G130</f>
        <v>4 H</v>
      </c>
      <c r="D119" s="207">
        <f>+'T. Generadora'!R117</f>
        <v>1</v>
      </c>
      <c r="E119" s="207">
        <f>+'T. Generadora'!T117</f>
        <v>1</v>
      </c>
      <c r="F119" s="152">
        <f>+'Lista de precios F1 Privee'!C120</f>
        <v>1</v>
      </c>
      <c r="G119" s="152" t="str">
        <f>+'Lista de precios F1 Privee'!D120</f>
        <v>Humbolt</v>
      </c>
      <c r="H119" s="207">
        <f>+'Lista de precios F1 Privee'!G120</f>
        <v>61</v>
      </c>
      <c r="I119" s="207">
        <f>+'Lista de precios F1 Privee'!H120</f>
        <v>8</v>
      </c>
      <c r="J119" s="208">
        <f>+'Lista de precios F1 Privee'!K120</f>
        <v>69</v>
      </c>
      <c r="K119" s="208">
        <f>+'T. Generadora'!M117</f>
        <v>2</v>
      </c>
      <c r="L119" s="208">
        <f>+'T. Generadora'!N117</f>
        <v>2</v>
      </c>
      <c r="M119" s="208">
        <f>+'T. Generadora'!T117</f>
        <v>1</v>
      </c>
      <c r="N119" s="168">
        <f>+'Lista de precios F1 Privee'!S120</f>
        <v>2900000</v>
      </c>
      <c r="O119" s="168">
        <f t="shared" si="0"/>
        <v>42028.985507246376</v>
      </c>
      <c r="P119" s="209"/>
      <c r="Q119" s="210">
        <v>0.03</v>
      </c>
      <c r="R119" s="168">
        <f t="shared" si="1"/>
        <v>2990000</v>
      </c>
      <c r="S119" s="168">
        <f t="shared" si="2"/>
        <v>43333.333333333336</v>
      </c>
      <c r="T119" s="209"/>
      <c r="U119" s="210">
        <v>0.03</v>
      </c>
      <c r="V119" s="168">
        <v>2998000</v>
      </c>
      <c r="W119" s="168">
        <f t="shared" si="3"/>
        <v>43449.27536231884</v>
      </c>
      <c r="X119" s="209"/>
      <c r="Y119" s="210">
        <f t="shared" si="16"/>
        <v>0.04</v>
      </c>
      <c r="Z119" s="168">
        <f t="shared" si="4"/>
        <v>3120000</v>
      </c>
      <c r="AA119" s="168">
        <f t="shared" si="5"/>
        <v>45217.391304347824</v>
      </c>
      <c r="AB119" s="209"/>
      <c r="AC119" s="210">
        <f t="shared" si="17"/>
        <v>0.04</v>
      </c>
      <c r="AD119" s="168">
        <f t="shared" si="6"/>
        <v>3250000</v>
      </c>
      <c r="AE119" s="168">
        <f t="shared" si="7"/>
        <v>47101.44927536232</v>
      </c>
      <c r="AF119" s="209"/>
      <c r="AG119" s="210">
        <f t="shared" si="18"/>
        <v>0.04</v>
      </c>
      <c r="AH119" s="168">
        <f t="shared" si="8"/>
        <v>3380000</v>
      </c>
      <c r="AI119" s="168">
        <f t="shared" si="9"/>
        <v>48985.507246376808</v>
      </c>
      <c r="AJ119" s="209"/>
      <c r="AK119" s="210">
        <f t="shared" si="19"/>
        <v>0.04</v>
      </c>
      <c r="AL119" s="168">
        <f t="shared" si="10"/>
        <v>3520000</v>
      </c>
      <c r="AM119" s="168">
        <f t="shared" si="11"/>
        <v>51014.492753623192</v>
      </c>
      <c r="AN119" s="209"/>
      <c r="AO119" s="210">
        <f t="shared" si="20"/>
        <v>0.04</v>
      </c>
      <c r="AP119" s="168">
        <f t="shared" si="12"/>
        <v>3670000</v>
      </c>
      <c r="AQ119" s="168">
        <f t="shared" si="13"/>
        <v>53188.405797101448</v>
      </c>
      <c r="AR119" s="209"/>
      <c r="AS119" s="210">
        <f t="shared" si="21"/>
        <v>0.04</v>
      </c>
      <c r="AT119" s="168">
        <f t="shared" si="14"/>
        <v>3820000</v>
      </c>
      <c r="AU119" s="168">
        <f t="shared" si="15"/>
        <v>55362.318840579712</v>
      </c>
    </row>
    <row r="120" spans="1:47" ht="14.25" customHeight="1" x14ac:dyDescent="0.35">
      <c r="A120" s="152">
        <f>+'Lista de precios F1 Privee'!A121</f>
        <v>116</v>
      </c>
      <c r="B120" s="152" t="str">
        <f>+'Lista de precios F1 Privee'!B121</f>
        <v>204</v>
      </c>
      <c r="C120" s="207" t="str">
        <f>+'T. Generadora'!G131</f>
        <v>1 H</v>
      </c>
      <c r="D120" s="207">
        <f>+'T. Generadora'!R118</f>
        <v>1</v>
      </c>
      <c r="E120" s="207">
        <f>+'T. Generadora'!T118</f>
        <v>1</v>
      </c>
      <c r="F120" s="152">
        <f>+'Lista de precios F1 Privee'!C121</f>
        <v>1</v>
      </c>
      <c r="G120" s="152" t="str">
        <f>+'Lista de precios F1 Privee'!D121</f>
        <v>Humbolt</v>
      </c>
      <c r="H120" s="207">
        <f>+'Lista de precios F1 Privee'!G121</f>
        <v>36</v>
      </c>
      <c r="I120" s="207">
        <f>+'Lista de precios F1 Privee'!H121</f>
        <v>7</v>
      </c>
      <c r="J120" s="208">
        <f>+'Lista de precios F1 Privee'!K121</f>
        <v>43</v>
      </c>
      <c r="K120" s="208">
        <f>+'T. Generadora'!M118</f>
        <v>1</v>
      </c>
      <c r="L120" s="208">
        <f>+'T. Generadora'!N118</f>
        <v>1</v>
      </c>
      <c r="M120" s="208">
        <f>+'T. Generadora'!T118</f>
        <v>1</v>
      </c>
      <c r="N120" s="168">
        <f>+'Lista de precios F1 Privee'!S121</f>
        <v>2010000</v>
      </c>
      <c r="O120" s="168">
        <f t="shared" si="0"/>
        <v>46744.186046511626</v>
      </c>
      <c r="P120" s="209"/>
      <c r="Q120" s="210">
        <v>0.03</v>
      </c>
      <c r="R120" s="168">
        <f t="shared" si="1"/>
        <v>2080000</v>
      </c>
      <c r="S120" s="168">
        <f t="shared" si="2"/>
        <v>48372.093023255817</v>
      </c>
      <c r="T120" s="209"/>
      <c r="U120" s="210">
        <v>0.03</v>
      </c>
      <c r="V120" s="168">
        <f t="shared" ref="V120:V122" si="42">ROUNDUP(R120+R120*U120,-4)</f>
        <v>2150000</v>
      </c>
      <c r="W120" s="168">
        <f t="shared" si="3"/>
        <v>50000</v>
      </c>
      <c r="X120" s="209"/>
      <c r="Y120" s="210">
        <f t="shared" si="16"/>
        <v>0.04</v>
      </c>
      <c r="Z120" s="168">
        <f t="shared" si="4"/>
        <v>2240000</v>
      </c>
      <c r="AA120" s="168">
        <f t="shared" si="5"/>
        <v>52093.023255813954</v>
      </c>
      <c r="AB120" s="209"/>
      <c r="AC120" s="210">
        <f t="shared" si="17"/>
        <v>0.04</v>
      </c>
      <c r="AD120" s="168">
        <f t="shared" si="6"/>
        <v>2330000</v>
      </c>
      <c r="AE120" s="168">
        <f t="shared" si="7"/>
        <v>54186.046511627908</v>
      </c>
      <c r="AF120" s="209"/>
      <c r="AG120" s="210">
        <f t="shared" si="18"/>
        <v>0.04</v>
      </c>
      <c r="AH120" s="168">
        <f t="shared" si="8"/>
        <v>2430000</v>
      </c>
      <c r="AI120" s="168">
        <f t="shared" si="9"/>
        <v>56511.627906976741</v>
      </c>
      <c r="AJ120" s="209"/>
      <c r="AK120" s="210">
        <f t="shared" si="19"/>
        <v>0.04</v>
      </c>
      <c r="AL120" s="168">
        <f t="shared" si="10"/>
        <v>2530000</v>
      </c>
      <c r="AM120" s="168">
        <f t="shared" si="11"/>
        <v>58837.20930232558</v>
      </c>
      <c r="AN120" s="209"/>
      <c r="AO120" s="210">
        <f t="shared" si="20"/>
        <v>0.04</v>
      </c>
      <c r="AP120" s="168">
        <f t="shared" si="12"/>
        <v>2640000</v>
      </c>
      <c r="AQ120" s="168">
        <f t="shared" si="13"/>
        <v>61395.348837209305</v>
      </c>
      <c r="AR120" s="209"/>
      <c r="AS120" s="210">
        <f t="shared" si="21"/>
        <v>0.04</v>
      </c>
      <c r="AT120" s="168">
        <f t="shared" si="14"/>
        <v>2750000</v>
      </c>
      <c r="AU120" s="168">
        <f t="shared" si="15"/>
        <v>63953.488372093023</v>
      </c>
    </row>
    <row r="121" spans="1:47" ht="14.25" customHeight="1" x14ac:dyDescent="0.35">
      <c r="A121" s="152">
        <f>+'Lista de precios F1 Privee'!A122</f>
        <v>117</v>
      </c>
      <c r="B121" s="152">
        <f>+'Lista de precios F1 Privee'!B122</f>
        <v>301</v>
      </c>
      <c r="C121" s="207" t="str">
        <f>+'T. Generadora'!G132</f>
        <v>2 H</v>
      </c>
      <c r="D121" s="207">
        <f>+'T. Generadora'!R119</f>
        <v>1</v>
      </c>
      <c r="E121" s="207">
        <f>+'T. Generadora'!T119</f>
        <v>1</v>
      </c>
      <c r="F121" s="152">
        <f>+'Lista de precios F1 Privee'!C122</f>
        <v>1</v>
      </c>
      <c r="G121" s="152" t="str">
        <f>+'Lista de precios F1 Privee'!D122</f>
        <v>Humbolt</v>
      </c>
      <c r="H121" s="207">
        <f>+'Lista de precios F1 Privee'!G122</f>
        <v>42</v>
      </c>
      <c r="I121" s="207">
        <f>+'Lista de precios F1 Privee'!H122</f>
        <v>10</v>
      </c>
      <c r="J121" s="208">
        <f>+'Lista de precios F1 Privee'!K122</f>
        <v>52</v>
      </c>
      <c r="K121" s="208">
        <f>+'T. Generadora'!M119</f>
        <v>1</v>
      </c>
      <c r="L121" s="208">
        <f>+'T. Generadora'!N119</f>
        <v>1</v>
      </c>
      <c r="M121" s="208">
        <f>+'T. Generadora'!T119</f>
        <v>1</v>
      </c>
      <c r="N121" s="168">
        <f>+'Lista de precios F1 Privee'!S122</f>
        <v>2380000</v>
      </c>
      <c r="O121" s="168">
        <f t="shared" si="0"/>
        <v>45769.230769230766</v>
      </c>
      <c r="P121" s="209"/>
      <c r="Q121" s="210">
        <v>0.03</v>
      </c>
      <c r="R121" s="168">
        <f t="shared" si="1"/>
        <v>2460000</v>
      </c>
      <c r="S121" s="168">
        <f t="shared" si="2"/>
        <v>47307.692307692305</v>
      </c>
      <c r="T121" s="209"/>
      <c r="U121" s="210">
        <v>0.03</v>
      </c>
      <c r="V121" s="168">
        <f t="shared" si="42"/>
        <v>2540000</v>
      </c>
      <c r="W121" s="168">
        <f t="shared" si="3"/>
        <v>48846.153846153844</v>
      </c>
      <c r="X121" s="209"/>
      <c r="Y121" s="210">
        <f t="shared" si="16"/>
        <v>0.04</v>
      </c>
      <c r="Z121" s="168">
        <f t="shared" si="4"/>
        <v>2650000</v>
      </c>
      <c r="AA121" s="168">
        <f t="shared" si="5"/>
        <v>50961.538461538461</v>
      </c>
      <c r="AB121" s="209"/>
      <c r="AC121" s="210">
        <f t="shared" si="17"/>
        <v>0.04</v>
      </c>
      <c r="AD121" s="168">
        <f t="shared" si="6"/>
        <v>2760000</v>
      </c>
      <c r="AE121" s="168">
        <f t="shared" si="7"/>
        <v>53076.923076923078</v>
      </c>
      <c r="AF121" s="209"/>
      <c r="AG121" s="210">
        <f t="shared" si="18"/>
        <v>0.04</v>
      </c>
      <c r="AH121" s="168">
        <f t="shared" si="8"/>
        <v>2880000</v>
      </c>
      <c r="AI121" s="168">
        <f t="shared" si="9"/>
        <v>55384.615384615383</v>
      </c>
      <c r="AJ121" s="209"/>
      <c r="AK121" s="210">
        <f t="shared" si="19"/>
        <v>0.04</v>
      </c>
      <c r="AL121" s="168">
        <f t="shared" si="10"/>
        <v>3000000</v>
      </c>
      <c r="AM121" s="168">
        <f t="shared" si="11"/>
        <v>57692.307692307695</v>
      </c>
      <c r="AN121" s="209"/>
      <c r="AO121" s="210">
        <f t="shared" si="20"/>
        <v>0.04</v>
      </c>
      <c r="AP121" s="168">
        <f t="shared" si="12"/>
        <v>3120000</v>
      </c>
      <c r="AQ121" s="168">
        <f t="shared" si="13"/>
        <v>60000</v>
      </c>
      <c r="AR121" s="209"/>
      <c r="AS121" s="210">
        <f t="shared" si="21"/>
        <v>0.04</v>
      </c>
      <c r="AT121" s="168">
        <f t="shared" si="14"/>
        <v>3250000</v>
      </c>
      <c r="AU121" s="168">
        <f t="shared" si="15"/>
        <v>62500</v>
      </c>
    </row>
    <row r="122" spans="1:47" ht="14.25" customHeight="1" x14ac:dyDescent="0.35">
      <c r="A122" s="152">
        <f>+'Lista de precios F1 Privee'!A123</f>
        <v>118</v>
      </c>
      <c r="B122" s="152">
        <f>+'Lista de precios F1 Privee'!B123</f>
        <v>302</v>
      </c>
      <c r="C122" s="207" t="str">
        <f>+'T. Generadora'!G133</f>
        <v>3 H</v>
      </c>
      <c r="D122" s="207">
        <f>+'T. Generadora'!R120</f>
        <v>1</v>
      </c>
      <c r="E122" s="207">
        <f>+'T. Generadora'!T120</f>
        <v>1</v>
      </c>
      <c r="F122" s="152">
        <f>+'Lista de precios F1 Privee'!C123</f>
        <v>1</v>
      </c>
      <c r="G122" s="152" t="str">
        <f>+'Lista de precios F1 Privee'!D123</f>
        <v>Humbolt</v>
      </c>
      <c r="H122" s="207">
        <f>+'Lista de precios F1 Privee'!G123</f>
        <v>36</v>
      </c>
      <c r="I122" s="207">
        <f>+'Lista de precios F1 Privee'!H123</f>
        <v>4</v>
      </c>
      <c r="J122" s="208">
        <f>+'Lista de precios F1 Privee'!K123</f>
        <v>40</v>
      </c>
      <c r="K122" s="208">
        <f>+'T. Generadora'!M120</f>
        <v>1</v>
      </c>
      <c r="L122" s="208">
        <f>+'T. Generadora'!N120</f>
        <v>1</v>
      </c>
      <c r="M122" s="208">
        <f>+'T. Generadora'!T120</f>
        <v>1</v>
      </c>
      <c r="N122" s="168">
        <f>+'Lista de precios F1 Privee'!S123</f>
        <v>1920000</v>
      </c>
      <c r="O122" s="168">
        <f t="shared" si="0"/>
        <v>48000</v>
      </c>
      <c r="P122" s="209"/>
      <c r="Q122" s="210">
        <v>0.03</v>
      </c>
      <c r="R122" s="168">
        <f t="shared" si="1"/>
        <v>1980000</v>
      </c>
      <c r="S122" s="168">
        <f t="shared" si="2"/>
        <v>49500</v>
      </c>
      <c r="T122" s="209"/>
      <c r="U122" s="210">
        <v>0.03</v>
      </c>
      <c r="V122" s="168">
        <f t="shared" si="42"/>
        <v>2040000</v>
      </c>
      <c r="W122" s="168">
        <f t="shared" si="3"/>
        <v>51000</v>
      </c>
      <c r="X122" s="209"/>
      <c r="Y122" s="210">
        <f t="shared" si="16"/>
        <v>0.04</v>
      </c>
      <c r="Z122" s="168">
        <f t="shared" si="4"/>
        <v>2130000</v>
      </c>
      <c r="AA122" s="168">
        <f t="shared" si="5"/>
        <v>53250</v>
      </c>
      <c r="AB122" s="209"/>
      <c r="AC122" s="210">
        <f t="shared" si="17"/>
        <v>0.04</v>
      </c>
      <c r="AD122" s="168">
        <f t="shared" si="6"/>
        <v>2220000</v>
      </c>
      <c r="AE122" s="168">
        <f t="shared" si="7"/>
        <v>55500</v>
      </c>
      <c r="AF122" s="209"/>
      <c r="AG122" s="210">
        <f t="shared" si="18"/>
        <v>0.04</v>
      </c>
      <c r="AH122" s="168">
        <f t="shared" si="8"/>
        <v>2310000</v>
      </c>
      <c r="AI122" s="168">
        <f t="shared" si="9"/>
        <v>57750</v>
      </c>
      <c r="AJ122" s="209"/>
      <c r="AK122" s="210">
        <f t="shared" si="19"/>
        <v>0.04</v>
      </c>
      <c r="AL122" s="168">
        <f t="shared" si="10"/>
        <v>2410000</v>
      </c>
      <c r="AM122" s="168">
        <f t="shared" si="11"/>
        <v>60250</v>
      </c>
      <c r="AN122" s="209"/>
      <c r="AO122" s="210">
        <f t="shared" si="20"/>
        <v>0.04</v>
      </c>
      <c r="AP122" s="168">
        <f t="shared" si="12"/>
        <v>2510000</v>
      </c>
      <c r="AQ122" s="168">
        <f t="shared" si="13"/>
        <v>62750</v>
      </c>
      <c r="AR122" s="209"/>
      <c r="AS122" s="210">
        <f t="shared" si="21"/>
        <v>0.04</v>
      </c>
      <c r="AT122" s="168">
        <f t="shared" si="14"/>
        <v>2620000</v>
      </c>
      <c r="AU122" s="168">
        <f t="shared" si="15"/>
        <v>65500</v>
      </c>
    </row>
    <row r="123" spans="1:47" ht="14.25" customHeight="1" x14ac:dyDescent="0.35">
      <c r="A123" s="152">
        <f>+'Lista de precios F1 Privee'!A124</f>
        <v>119</v>
      </c>
      <c r="B123" s="152">
        <f>+'Lista de precios F1 Privee'!B124</f>
        <v>303</v>
      </c>
      <c r="C123" s="207" t="str">
        <f>+'T. Generadora'!G134</f>
        <v>4 H</v>
      </c>
      <c r="D123" s="207">
        <f>+'T. Generadora'!R121</f>
        <v>1</v>
      </c>
      <c r="E123" s="207">
        <f>+'T. Generadora'!T121</f>
        <v>1</v>
      </c>
      <c r="F123" s="152">
        <f>+'Lista de precios F1 Privee'!C124</f>
        <v>1</v>
      </c>
      <c r="G123" s="152" t="str">
        <f>+'Lista de precios F1 Privee'!D124</f>
        <v>Humbolt</v>
      </c>
      <c r="H123" s="207">
        <f>+'Lista de precios F1 Privee'!G124</f>
        <v>61</v>
      </c>
      <c r="I123" s="207">
        <f>+'Lista de precios F1 Privee'!H124</f>
        <v>8</v>
      </c>
      <c r="J123" s="208">
        <f>+'Lista de precios F1 Privee'!K124</f>
        <v>69</v>
      </c>
      <c r="K123" s="208">
        <f>+'T. Generadora'!M121</f>
        <v>2</v>
      </c>
      <c r="L123" s="208">
        <f>+'T. Generadora'!N121</f>
        <v>2</v>
      </c>
      <c r="M123" s="208">
        <f>+'T. Generadora'!T121</f>
        <v>1</v>
      </c>
      <c r="N123" s="168">
        <f>+'Lista de precios F1 Privee'!S124</f>
        <v>2930000</v>
      </c>
      <c r="O123" s="168">
        <f t="shared" si="0"/>
        <v>42463.768115942032</v>
      </c>
      <c r="P123" s="209"/>
      <c r="Q123" s="210">
        <v>0.03</v>
      </c>
      <c r="R123" s="168">
        <f t="shared" si="1"/>
        <v>3020000</v>
      </c>
      <c r="S123" s="168">
        <f t="shared" si="2"/>
        <v>43768.115942028984</v>
      </c>
      <c r="T123" s="209"/>
      <c r="U123" s="210">
        <v>0.03</v>
      </c>
      <c r="V123" s="168">
        <v>2996000</v>
      </c>
      <c r="W123" s="168">
        <f t="shared" si="3"/>
        <v>43420.289855072464</v>
      </c>
      <c r="X123" s="209"/>
      <c r="Y123" s="210">
        <f t="shared" si="16"/>
        <v>0.04</v>
      </c>
      <c r="Z123" s="168">
        <f t="shared" si="4"/>
        <v>3120000</v>
      </c>
      <c r="AA123" s="168">
        <f t="shared" si="5"/>
        <v>45217.391304347824</v>
      </c>
      <c r="AB123" s="209"/>
      <c r="AC123" s="210">
        <f t="shared" si="17"/>
        <v>0.04</v>
      </c>
      <c r="AD123" s="168">
        <f t="shared" si="6"/>
        <v>3250000</v>
      </c>
      <c r="AE123" s="168">
        <f t="shared" si="7"/>
        <v>47101.44927536232</v>
      </c>
      <c r="AF123" s="209"/>
      <c r="AG123" s="210">
        <f t="shared" si="18"/>
        <v>0.04</v>
      </c>
      <c r="AH123" s="168">
        <f t="shared" si="8"/>
        <v>3380000</v>
      </c>
      <c r="AI123" s="168">
        <f t="shared" si="9"/>
        <v>48985.507246376808</v>
      </c>
      <c r="AJ123" s="209"/>
      <c r="AK123" s="210">
        <f t="shared" si="19"/>
        <v>0.04</v>
      </c>
      <c r="AL123" s="168">
        <f t="shared" si="10"/>
        <v>3520000</v>
      </c>
      <c r="AM123" s="168">
        <f t="shared" si="11"/>
        <v>51014.492753623192</v>
      </c>
      <c r="AN123" s="209"/>
      <c r="AO123" s="210">
        <f t="shared" si="20"/>
        <v>0.04</v>
      </c>
      <c r="AP123" s="168">
        <f t="shared" si="12"/>
        <v>3670000</v>
      </c>
      <c r="AQ123" s="168">
        <f t="shared" si="13"/>
        <v>53188.405797101448</v>
      </c>
      <c r="AR123" s="209"/>
      <c r="AS123" s="210">
        <f t="shared" si="21"/>
        <v>0.04</v>
      </c>
      <c r="AT123" s="168">
        <f t="shared" si="14"/>
        <v>3820000</v>
      </c>
      <c r="AU123" s="168">
        <f t="shared" si="15"/>
        <v>55362.318840579712</v>
      </c>
    </row>
    <row r="124" spans="1:47" ht="14.25" customHeight="1" x14ac:dyDescent="0.35">
      <c r="A124" s="152">
        <f>+'Lista de precios F1 Privee'!A125</f>
        <v>120</v>
      </c>
      <c r="B124" s="152">
        <f>+'Lista de precios F1 Privee'!B125</f>
        <v>304</v>
      </c>
      <c r="C124" s="207" t="str">
        <f>+'T. Generadora'!G135</f>
        <v>1 H</v>
      </c>
      <c r="D124" s="207">
        <f>+'T. Generadora'!R122</f>
        <v>1</v>
      </c>
      <c r="E124" s="207">
        <f>+'T. Generadora'!T122</f>
        <v>1</v>
      </c>
      <c r="F124" s="152">
        <f>+'Lista de precios F1 Privee'!C125</f>
        <v>1</v>
      </c>
      <c r="G124" s="152" t="str">
        <f>+'Lista de precios F1 Privee'!D125</f>
        <v>Humbolt</v>
      </c>
      <c r="H124" s="207">
        <f>+'Lista de precios F1 Privee'!G125</f>
        <v>36</v>
      </c>
      <c r="I124" s="207">
        <f>+'Lista de precios F1 Privee'!H125</f>
        <v>7</v>
      </c>
      <c r="J124" s="208">
        <f>+'Lista de precios F1 Privee'!K125</f>
        <v>43</v>
      </c>
      <c r="K124" s="208">
        <f>+'T. Generadora'!M122</f>
        <v>1</v>
      </c>
      <c r="L124" s="208">
        <f>+'T. Generadora'!N122</f>
        <v>1</v>
      </c>
      <c r="M124" s="208">
        <f>+'T. Generadora'!T122</f>
        <v>1</v>
      </c>
      <c r="N124" s="168">
        <f>+'Lista de precios F1 Privee'!S125</f>
        <v>2030000</v>
      </c>
      <c r="O124" s="168">
        <f t="shared" si="0"/>
        <v>47209.302325581397</v>
      </c>
      <c r="P124" s="209"/>
      <c r="Q124" s="210">
        <v>0.03</v>
      </c>
      <c r="R124" s="168">
        <f t="shared" si="1"/>
        <v>2100000</v>
      </c>
      <c r="S124" s="168">
        <f t="shared" si="2"/>
        <v>48837.20930232558</v>
      </c>
      <c r="T124" s="209"/>
      <c r="U124" s="210">
        <v>0.03</v>
      </c>
      <c r="V124" s="168">
        <f t="shared" ref="V124:V126" si="43">ROUNDUP(R124+R124*U124,-4)</f>
        <v>2170000</v>
      </c>
      <c r="W124" s="168">
        <f t="shared" si="3"/>
        <v>50465.116279069771</v>
      </c>
      <c r="X124" s="209"/>
      <c r="Y124" s="210">
        <f t="shared" si="16"/>
        <v>0.04</v>
      </c>
      <c r="Z124" s="168">
        <f t="shared" si="4"/>
        <v>2260000</v>
      </c>
      <c r="AA124" s="168">
        <f t="shared" si="5"/>
        <v>52558.139534883718</v>
      </c>
      <c r="AB124" s="209"/>
      <c r="AC124" s="210">
        <f t="shared" si="17"/>
        <v>0.04</v>
      </c>
      <c r="AD124" s="168">
        <f t="shared" si="6"/>
        <v>2360000</v>
      </c>
      <c r="AE124" s="168">
        <f t="shared" si="7"/>
        <v>54883.720930232557</v>
      </c>
      <c r="AF124" s="209"/>
      <c r="AG124" s="210">
        <f t="shared" si="18"/>
        <v>0.04</v>
      </c>
      <c r="AH124" s="168">
        <f t="shared" si="8"/>
        <v>2460000</v>
      </c>
      <c r="AI124" s="168">
        <f t="shared" si="9"/>
        <v>57209.302325581397</v>
      </c>
      <c r="AJ124" s="209"/>
      <c r="AK124" s="210">
        <f t="shared" si="19"/>
        <v>0.04</v>
      </c>
      <c r="AL124" s="168">
        <f t="shared" si="10"/>
        <v>2560000</v>
      </c>
      <c r="AM124" s="168">
        <f t="shared" si="11"/>
        <v>59534.883720930229</v>
      </c>
      <c r="AN124" s="209"/>
      <c r="AO124" s="210">
        <f t="shared" si="20"/>
        <v>0.04</v>
      </c>
      <c r="AP124" s="168">
        <f t="shared" si="12"/>
        <v>2670000</v>
      </c>
      <c r="AQ124" s="168">
        <f t="shared" si="13"/>
        <v>62093.023255813954</v>
      </c>
      <c r="AR124" s="209"/>
      <c r="AS124" s="210">
        <f t="shared" si="21"/>
        <v>0.04</v>
      </c>
      <c r="AT124" s="168">
        <f t="shared" si="14"/>
        <v>2780000</v>
      </c>
      <c r="AU124" s="168">
        <f t="shared" si="15"/>
        <v>64651.162790697672</v>
      </c>
    </row>
    <row r="125" spans="1:47" ht="14.25" customHeight="1" x14ac:dyDescent="0.35">
      <c r="A125" s="152">
        <f>+'Lista de precios F1 Privee'!A126</f>
        <v>121</v>
      </c>
      <c r="B125" s="152">
        <f>+'Lista de precios F1 Privee'!B126</f>
        <v>401</v>
      </c>
      <c r="C125" s="207" t="str">
        <f>+'T. Generadora'!G136</f>
        <v>2 H</v>
      </c>
      <c r="D125" s="207">
        <f>+'T. Generadora'!R123</f>
        <v>1</v>
      </c>
      <c r="E125" s="207">
        <f>+'T. Generadora'!T123</f>
        <v>1</v>
      </c>
      <c r="F125" s="152">
        <f>+'Lista de precios F1 Privee'!C126</f>
        <v>1</v>
      </c>
      <c r="G125" s="152" t="str">
        <f>+'Lista de precios F1 Privee'!D126</f>
        <v>Humbolt</v>
      </c>
      <c r="H125" s="207">
        <f>+'Lista de precios F1 Privee'!G126</f>
        <v>42</v>
      </c>
      <c r="I125" s="207">
        <f>+'Lista de precios F1 Privee'!H126</f>
        <v>10</v>
      </c>
      <c r="J125" s="208">
        <f>+'Lista de precios F1 Privee'!K126</f>
        <v>52</v>
      </c>
      <c r="K125" s="208">
        <f>+'T. Generadora'!M123</f>
        <v>1</v>
      </c>
      <c r="L125" s="208">
        <f>+'T. Generadora'!N123</f>
        <v>1</v>
      </c>
      <c r="M125" s="208">
        <f>+'T. Generadora'!T123</f>
        <v>1</v>
      </c>
      <c r="N125" s="168">
        <f>+'Lista de precios F1 Privee'!S126</f>
        <v>2400000</v>
      </c>
      <c r="O125" s="168">
        <f t="shared" si="0"/>
        <v>46153.846153846156</v>
      </c>
      <c r="P125" s="209"/>
      <c r="Q125" s="210">
        <v>0.03</v>
      </c>
      <c r="R125" s="168">
        <f t="shared" si="1"/>
        <v>2480000</v>
      </c>
      <c r="S125" s="168">
        <f t="shared" si="2"/>
        <v>47692.307692307695</v>
      </c>
      <c r="T125" s="209"/>
      <c r="U125" s="210">
        <v>0.03</v>
      </c>
      <c r="V125" s="168">
        <f t="shared" si="43"/>
        <v>2560000</v>
      </c>
      <c r="W125" s="168">
        <f t="shared" si="3"/>
        <v>49230.769230769234</v>
      </c>
      <c r="X125" s="209"/>
      <c r="Y125" s="210">
        <f t="shared" si="16"/>
        <v>0.04</v>
      </c>
      <c r="Z125" s="168">
        <f t="shared" si="4"/>
        <v>2670000</v>
      </c>
      <c r="AA125" s="168">
        <f t="shared" si="5"/>
        <v>51346.153846153844</v>
      </c>
      <c r="AB125" s="209"/>
      <c r="AC125" s="210">
        <f t="shared" si="17"/>
        <v>0.04</v>
      </c>
      <c r="AD125" s="168">
        <f t="shared" si="6"/>
        <v>2780000</v>
      </c>
      <c r="AE125" s="168">
        <f t="shared" si="7"/>
        <v>53461.538461538461</v>
      </c>
      <c r="AF125" s="209"/>
      <c r="AG125" s="210">
        <f t="shared" si="18"/>
        <v>0.04</v>
      </c>
      <c r="AH125" s="168">
        <f t="shared" si="8"/>
        <v>2900000</v>
      </c>
      <c r="AI125" s="168">
        <f t="shared" si="9"/>
        <v>55769.230769230766</v>
      </c>
      <c r="AJ125" s="209"/>
      <c r="AK125" s="210">
        <f t="shared" si="19"/>
        <v>0.04</v>
      </c>
      <c r="AL125" s="168">
        <f t="shared" si="10"/>
        <v>3020000</v>
      </c>
      <c r="AM125" s="168">
        <f t="shared" si="11"/>
        <v>58076.923076923078</v>
      </c>
      <c r="AN125" s="209"/>
      <c r="AO125" s="210">
        <f t="shared" si="20"/>
        <v>0.04</v>
      </c>
      <c r="AP125" s="168">
        <f t="shared" si="12"/>
        <v>3150000</v>
      </c>
      <c r="AQ125" s="168">
        <f t="shared" si="13"/>
        <v>60576.923076923078</v>
      </c>
      <c r="AR125" s="209"/>
      <c r="AS125" s="210">
        <f t="shared" si="21"/>
        <v>0.04</v>
      </c>
      <c r="AT125" s="168">
        <f t="shared" si="14"/>
        <v>3280000</v>
      </c>
      <c r="AU125" s="168">
        <f t="shared" si="15"/>
        <v>63076.923076923078</v>
      </c>
    </row>
    <row r="126" spans="1:47" ht="14.25" customHeight="1" x14ac:dyDescent="0.35">
      <c r="A126" s="152">
        <f>+'Lista de precios F1 Privee'!A127</f>
        <v>122</v>
      </c>
      <c r="B126" s="152">
        <f>+'Lista de precios F1 Privee'!B127</f>
        <v>402</v>
      </c>
      <c r="C126" s="207" t="str">
        <f>+'T. Generadora'!G137</f>
        <v>3 H</v>
      </c>
      <c r="D126" s="207">
        <f>+'T. Generadora'!R124</f>
        <v>1</v>
      </c>
      <c r="E126" s="207">
        <f>+'T. Generadora'!T124</f>
        <v>1</v>
      </c>
      <c r="F126" s="152">
        <f>+'Lista de precios F1 Privee'!C127</f>
        <v>1</v>
      </c>
      <c r="G126" s="152" t="str">
        <f>+'Lista de precios F1 Privee'!D127</f>
        <v>Humbolt</v>
      </c>
      <c r="H126" s="207">
        <f>+'Lista de precios F1 Privee'!G127</f>
        <v>36</v>
      </c>
      <c r="I126" s="207">
        <f>+'Lista de precios F1 Privee'!H127</f>
        <v>4</v>
      </c>
      <c r="J126" s="208">
        <f>+'Lista de precios F1 Privee'!K127</f>
        <v>40</v>
      </c>
      <c r="K126" s="208">
        <f>+'T. Generadora'!M124</f>
        <v>1</v>
      </c>
      <c r="L126" s="208">
        <f>+'T. Generadora'!N124</f>
        <v>1</v>
      </c>
      <c r="M126" s="208">
        <f>+'T. Generadora'!T124</f>
        <v>1</v>
      </c>
      <c r="N126" s="168">
        <f>+'Lista de precios F1 Privee'!S127</f>
        <v>1940000</v>
      </c>
      <c r="O126" s="168">
        <f t="shared" si="0"/>
        <v>48500</v>
      </c>
      <c r="P126" s="209"/>
      <c r="Q126" s="210">
        <v>0.03</v>
      </c>
      <c r="R126" s="168">
        <f t="shared" si="1"/>
        <v>2000000</v>
      </c>
      <c r="S126" s="168">
        <f t="shared" si="2"/>
        <v>50000</v>
      </c>
      <c r="T126" s="209"/>
      <c r="U126" s="210">
        <v>0.03</v>
      </c>
      <c r="V126" s="168">
        <f t="shared" si="43"/>
        <v>2060000</v>
      </c>
      <c r="W126" s="168">
        <f t="shared" si="3"/>
        <v>51500</v>
      </c>
      <c r="X126" s="209"/>
      <c r="Y126" s="210">
        <f t="shared" si="16"/>
        <v>0.04</v>
      </c>
      <c r="Z126" s="168">
        <f t="shared" si="4"/>
        <v>2150000</v>
      </c>
      <c r="AA126" s="168">
        <f t="shared" si="5"/>
        <v>53750</v>
      </c>
      <c r="AB126" s="209"/>
      <c r="AC126" s="210">
        <f t="shared" si="17"/>
        <v>0.04</v>
      </c>
      <c r="AD126" s="168">
        <f t="shared" si="6"/>
        <v>2240000</v>
      </c>
      <c r="AE126" s="168">
        <f t="shared" si="7"/>
        <v>56000</v>
      </c>
      <c r="AF126" s="209"/>
      <c r="AG126" s="210">
        <f t="shared" si="18"/>
        <v>0.04</v>
      </c>
      <c r="AH126" s="168">
        <f t="shared" si="8"/>
        <v>2330000</v>
      </c>
      <c r="AI126" s="168">
        <f t="shared" si="9"/>
        <v>58250</v>
      </c>
      <c r="AJ126" s="209"/>
      <c r="AK126" s="210">
        <f t="shared" si="19"/>
        <v>0.04</v>
      </c>
      <c r="AL126" s="168">
        <f t="shared" si="10"/>
        <v>2430000</v>
      </c>
      <c r="AM126" s="168">
        <f t="shared" si="11"/>
        <v>60750</v>
      </c>
      <c r="AN126" s="209"/>
      <c r="AO126" s="210">
        <f t="shared" si="20"/>
        <v>0.04</v>
      </c>
      <c r="AP126" s="168">
        <f t="shared" si="12"/>
        <v>2530000</v>
      </c>
      <c r="AQ126" s="168">
        <f t="shared" si="13"/>
        <v>63250</v>
      </c>
      <c r="AR126" s="209"/>
      <c r="AS126" s="210">
        <f t="shared" si="21"/>
        <v>0.04</v>
      </c>
      <c r="AT126" s="168">
        <f t="shared" si="14"/>
        <v>2640000</v>
      </c>
      <c r="AU126" s="168">
        <f t="shared" si="15"/>
        <v>66000</v>
      </c>
    </row>
    <row r="127" spans="1:47" ht="14.25" customHeight="1" x14ac:dyDescent="0.35">
      <c r="A127" s="152">
        <f>+'Lista de precios F1 Privee'!A128</f>
        <v>123</v>
      </c>
      <c r="B127" s="152">
        <f>+'Lista de precios F1 Privee'!B128</f>
        <v>403</v>
      </c>
      <c r="C127" s="207" t="str">
        <f>+'T. Generadora'!G138</f>
        <v>4 H</v>
      </c>
      <c r="D127" s="207">
        <f>+'T. Generadora'!R125</f>
        <v>1</v>
      </c>
      <c r="E127" s="207">
        <f>+'T. Generadora'!T125</f>
        <v>1</v>
      </c>
      <c r="F127" s="152">
        <f>+'Lista de precios F1 Privee'!C128</f>
        <v>1</v>
      </c>
      <c r="G127" s="152" t="str">
        <f>+'Lista de precios F1 Privee'!D128</f>
        <v>Humbolt</v>
      </c>
      <c r="H127" s="207">
        <f>+'Lista de precios F1 Privee'!G128</f>
        <v>61</v>
      </c>
      <c r="I127" s="207">
        <f>+'Lista de precios F1 Privee'!H128</f>
        <v>8</v>
      </c>
      <c r="J127" s="208">
        <f>+'Lista de precios F1 Privee'!K128</f>
        <v>69</v>
      </c>
      <c r="K127" s="208">
        <f>+'T. Generadora'!M125</f>
        <v>2</v>
      </c>
      <c r="L127" s="208">
        <f>+'T. Generadora'!N125</f>
        <v>2</v>
      </c>
      <c r="M127" s="208">
        <f>+'T. Generadora'!T125</f>
        <v>1</v>
      </c>
      <c r="N127" s="168">
        <f>+'Lista de precios F1 Privee'!S128</f>
        <v>2960000</v>
      </c>
      <c r="O127" s="168">
        <f t="shared" si="0"/>
        <v>42898.55072463768</v>
      </c>
      <c r="P127" s="209"/>
      <c r="Q127" s="210">
        <v>0.03</v>
      </c>
      <c r="R127" s="168">
        <f t="shared" si="1"/>
        <v>3050000</v>
      </c>
      <c r="S127" s="168">
        <f t="shared" si="2"/>
        <v>44202.89855072464</v>
      </c>
      <c r="T127" s="209"/>
      <c r="U127" s="210">
        <v>0.03</v>
      </c>
      <c r="V127" s="168">
        <v>2998000</v>
      </c>
      <c r="W127" s="168">
        <f t="shared" si="3"/>
        <v>43449.27536231884</v>
      </c>
      <c r="X127" s="209"/>
      <c r="Y127" s="210">
        <f t="shared" si="16"/>
        <v>0.04</v>
      </c>
      <c r="Z127" s="168">
        <f t="shared" si="4"/>
        <v>3120000</v>
      </c>
      <c r="AA127" s="168">
        <f t="shared" si="5"/>
        <v>45217.391304347824</v>
      </c>
      <c r="AB127" s="209"/>
      <c r="AC127" s="210">
        <f t="shared" si="17"/>
        <v>0.04</v>
      </c>
      <c r="AD127" s="168">
        <f t="shared" si="6"/>
        <v>3250000</v>
      </c>
      <c r="AE127" s="168">
        <f t="shared" si="7"/>
        <v>47101.44927536232</v>
      </c>
      <c r="AF127" s="209"/>
      <c r="AG127" s="210">
        <f t="shared" si="18"/>
        <v>0.04</v>
      </c>
      <c r="AH127" s="168">
        <f t="shared" si="8"/>
        <v>3380000</v>
      </c>
      <c r="AI127" s="168">
        <f t="shared" si="9"/>
        <v>48985.507246376808</v>
      </c>
      <c r="AJ127" s="209"/>
      <c r="AK127" s="210">
        <f t="shared" si="19"/>
        <v>0.04</v>
      </c>
      <c r="AL127" s="168">
        <f t="shared" si="10"/>
        <v>3520000</v>
      </c>
      <c r="AM127" s="168">
        <f t="shared" si="11"/>
        <v>51014.492753623192</v>
      </c>
      <c r="AN127" s="209"/>
      <c r="AO127" s="210">
        <f t="shared" si="20"/>
        <v>0.04</v>
      </c>
      <c r="AP127" s="168">
        <f t="shared" si="12"/>
        <v>3670000</v>
      </c>
      <c r="AQ127" s="168">
        <f t="shared" si="13"/>
        <v>53188.405797101448</v>
      </c>
      <c r="AR127" s="209"/>
      <c r="AS127" s="210">
        <f t="shared" si="21"/>
        <v>0.04</v>
      </c>
      <c r="AT127" s="168">
        <f t="shared" si="14"/>
        <v>3820000</v>
      </c>
      <c r="AU127" s="168">
        <f t="shared" si="15"/>
        <v>55362.318840579712</v>
      </c>
    </row>
    <row r="128" spans="1:47" ht="14.25" customHeight="1" x14ac:dyDescent="0.35">
      <c r="A128" s="152">
        <f>+'Lista de precios F1 Privee'!A129</f>
        <v>124</v>
      </c>
      <c r="B128" s="152">
        <f>+'Lista de precios F1 Privee'!B129</f>
        <v>404</v>
      </c>
      <c r="C128" s="207" t="str">
        <f>+'T. Generadora'!G139</f>
        <v>1 H</v>
      </c>
      <c r="D128" s="207">
        <f>+'T. Generadora'!R126</f>
        <v>1</v>
      </c>
      <c r="E128" s="207">
        <f>+'T. Generadora'!T126</f>
        <v>1</v>
      </c>
      <c r="F128" s="152">
        <f>+'Lista de precios F1 Privee'!C129</f>
        <v>1</v>
      </c>
      <c r="G128" s="152" t="str">
        <f>+'Lista de precios F1 Privee'!D129</f>
        <v>Humbolt</v>
      </c>
      <c r="H128" s="207">
        <f>+'Lista de precios F1 Privee'!G129</f>
        <v>36</v>
      </c>
      <c r="I128" s="207">
        <f>+'Lista de precios F1 Privee'!H129</f>
        <v>7</v>
      </c>
      <c r="J128" s="208">
        <f>+'Lista de precios F1 Privee'!K129</f>
        <v>43</v>
      </c>
      <c r="K128" s="208">
        <f>+'T. Generadora'!M126</f>
        <v>1</v>
      </c>
      <c r="L128" s="208">
        <f>+'T. Generadora'!N126</f>
        <v>1</v>
      </c>
      <c r="M128" s="208">
        <f>+'T. Generadora'!T126</f>
        <v>1</v>
      </c>
      <c r="N128" s="168">
        <f>+'Lista de precios F1 Privee'!S129</f>
        <v>2050000</v>
      </c>
      <c r="O128" s="168">
        <f t="shared" si="0"/>
        <v>47674.41860465116</v>
      </c>
      <c r="P128" s="209"/>
      <c r="Q128" s="210">
        <v>0.03</v>
      </c>
      <c r="R128" s="168">
        <f t="shared" si="1"/>
        <v>2120000</v>
      </c>
      <c r="S128" s="168">
        <f t="shared" si="2"/>
        <v>49302.325581395351</v>
      </c>
      <c r="T128" s="209"/>
      <c r="U128" s="210">
        <v>0.03</v>
      </c>
      <c r="V128" s="168">
        <f t="shared" ref="V128:V172" si="44">ROUNDUP(R128+R128*U128,-4)</f>
        <v>2190000</v>
      </c>
      <c r="W128" s="168">
        <f t="shared" si="3"/>
        <v>50930.232558139534</v>
      </c>
      <c r="X128" s="209"/>
      <c r="Y128" s="210">
        <f t="shared" si="16"/>
        <v>0.04</v>
      </c>
      <c r="Z128" s="168">
        <f t="shared" si="4"/>
        <v>2280000</v>
      </c>
      <c r="AA128" s="168">
        <f t="shared" si="5"/>
        <v>53023.255813953489</v>
      </c>
      <c r="AB128" s="209"/>
      <c r="AC128" s="210">
        <f t="shared" si="17"/>
        <v>0.04</v>
      </c>
      <c r="AD128" s="168">
        <f t="shared" si="6"/>
        <v>2380000</v>
      </c>
      <c r="AE128" s="168">
        <f t="shared" si="7"/>
        <v>55348.837209302328</v>
      </c>
      <c r="AF128" s="209"/>
      <c r="AG128" s="210">
        <f t="shared" si="18"/>
        <v>0.04</v>
      </c>
      <c r="AH128" s="168">
        <f t="shared" si="8"/>
        <v>2480000</v>
      </c>
      <c r="AI128" s="168">
        <f t="shared" si="9"/>
        <v>57674.41860465116</v>
      </c>
      <c r="AJ128" s="209"/>
      <c r="AK128" s="210">
        <f t="shared" si="19"/>
        <v>0.04</v>
      </c>
      <c r="AL128" s="168">
        <f t="shared" si="10"/>
        <v>2580000</v>
      </c>
      <c r="AM128" s="168">
        <f t="shared" si="11"/>
        <v>60000</v>
      </c>
      <c r="AN128" s="209"/>
      <c r="AO128" s="210">
        <f t="shared" si="20"/>
        <v>0.04</v>
      </c>
      <c r="AP128" s="168">
        <f t="shared" si="12"/>
        <v>2690000</v>
      </c>
      <c r="AQ128" s="168">
        <f t="shared" si="13"/>
        <v>62558.139534883718</v>
      </c>
      <c r="AR128" s="209"/>
      <c r="AS128" s="210">
        <f t="shared" si="21"/>
        <v>0.04</v>
      </c>
      <c r="AT128" s="168">
        <f t="shared" si="14"/>
        <v>2800000</v>
      </c>
      <c r="AU128" s="168">
        <f t="shared" si="15"/>
        <v>65116.279069767443</v>
      </c>
    </row>
    <row r="129" spans="1:47" ht="14.25" customHeight="1" x14ac:dyDescent="0.35">
      <c r="A129" s="152">
        <f>+'Lista de precios F1 Privee'!A130</f>
        <v>125</v>
      </c>
      <c r="B129" s="152">
        <f>+'Lista de precios F1 Privee'!B130</f>
        <v>501</v>
      </c>
      <c r="C129" s="207" t="str">
        <f>+'T. Generadora'!G140</f>
        <v>2 H</v>
      </c>
      <c r="D129" s="207">
        <f>+'T. Generadora'!R127</f>
        <v>1</v>
      </c>
      <c r="E129" s="207">
        <f>+'T. Generadora'!T127</f>
        <v>1</v>
      </c>
      <c r="F129" s="152">
        <f>+'Lista de precios F1 Privee'!C130</f>
        <v>1</v>
      </c>
      <c r="G129" s="152" t="str">
        <f>+'Lista de precios F1 Privee'!D130</f>
        <v>Humbolt</v>
      </c>
      <c r="H129" s="207">
        <f>+'Lista de precios F1 Privee'!G130</f>
        <v>42</v>
      </c>
      <c r="I129" s="207">
        <f>+'Lista de precios F1 Privee'!H130</f>
        <v>10</v>
      </c>
      <c r="J129" s="208">
        <f>+'Lista de precios F1 Privee'!K130</f>
        <v>52</v>
      </c>
      <c r="K129" s="208">
        <f>+'T. Generadora'!M127</f>
        <v>1</v>
      </c>
      <c r="L129" s="208">
        <f>+'T. Generadora'!N127</f>
        <v>1</v>
      </c>
      <c r="M129" s="208">
        <f>+'T. Generadora'!T127</f>
        <v>1</v>
      </c>
      <c r="N129" s="168">
        <f>+'Lista de precios F1 Privee'!S130</f>
        <v>2420000</v>
      </c>
      <c r="O129" s="168">
        <f t="shared" si="0"/>
        <v>46538.461538461539</v>
      </c>
      <c r="P129" s="209"/>
      <c r="Q129" s="210">
        <v>0.03</v>
      </c>
      <c r="R129" s="168">
        <f t="shared" si="1"/>
        <v>2500000</v>
      </c>
      <c r="S129" s="168">
        <f t="shared" si="2"/>
        <v>48076.923076923078</v>
      </c>
      <c r="T129" s="209"/>
      <c r="U129" s="210">
        <v>0.03</v>
      </c>
      <c r="V129" s="168">
        <f t="shared" si="44"/>
        <v>2580000</v>
      </c>
      <c r="W129" s="168">
        <f t="shared" si="3"/>
        <v>49615.384615384617</v>
      </c>
      <c r="X129" s="209"/>
      <c r="Y129" s="210">
        <f t="shared" si="16"/>
        <v>0.04</v>
      </c>
      <c r="Z129" s="168">
        <f t="shared" si="4"/>
        <v>2690000</v>
      </c>
      <c r="AA129" s="168">
        <f t="shared" si="5"/>
        <v>51730.769230769234</v>
      </c>
      <c r="AB129" s="209"/>
      <c r="AC129" s="210">
        <f t="shared" si="17"/>
        <v>0.04</v>
      </c>
      <c r="AD129" s="168">
        <f t="shared" si="6"/>
        <v>2800000</v>
      </c>
      <c r="AE129" s="168">
        <f t="shared" si="7"/>
        <v>53846.153846153844</v>
      </c>
      <c r="AF129" s="209"/>
      <c r="AG129" s="210">
        <f t="shared" si="18"/>
        <v>0.04</v>
      </c>
      <c r="AH129" s="168">
        <f t="shared" si="8"/>
        <v>2920000</v>
      </c>
      <c r="AI129" s="168">
        <f t="shared" si="9"/>
        <v>56153.846153846156</v>
      </c>
      <c r="AJ129" s="209"/>
      <c r="AK129" s="210">
        <f t="shared" si="19"/>
        <v>0.04</v>
      </c>
      <c r="AL129" s="168">
        <f t="shared" si="10"/>
        <v>3040000</v>
      </c>
      <c r="AM129" s="168">
        <f t="shared" si="11"/>
        <v>58461.538461538461</v>
      </c>
      <c r="AN129" s="209"/>
      <c r="AO129" s="210">
        <f t="shared" si="20"/>
        <v>0.04</v>
      </c>
      <c r="AP129" s="168">
        <f t="shared" si="12"/>
        <v>3170000</v>
      </c>
      <c r="AQ129" s="168">
        <f t="shared" si="13"/>
        <v>60961.538461538461</v>
      </c>
      <c r="AR129" s="209"/>
      <c r="AS129" s="210">
        <f t="shared" si="21"/>
        <v>0.04</v>
      </c>
      <c r="AT129" s="168">
        <f t="shared" si="14"/>
        <v>3300000</v>
      </c>
      <c r="AU129" s="168">
        <f t="shared" si="15"/>
        <v>63461.538461538461</v>
      </c>
    </row>
    <row r="130" spans="1:47" ht="14.25" customHeight="1" x14ac:dyDescent="0.35">
      <c r="A130" s="152">
        <f>+'Lista de precios F1 Privee'!A131</f>
        <v>126</v>
      </c>
      <c r="B130" s="152">
        <f>+'Lista de precios F1 Privee'!B131</f>
        <v>502</v>
      </c>
      <c r="C130" s="207" t="str">
        <f>+'T. Generadora'!G141</f>
        <v>3 H</v>
      </c>
      <c r="D130" s="207">
        <f>+'T. Generadora'!R128</f>
        <v>1</v>
      </c>
      <c r="E130" s="207">
        <f>+'T. Generadora'!T128</f>
        <v>1</v>
      </c>
      <c r="F130" s="152">
        <f>+'Lista de precios F1 Privee'!C131</f>
        <v>1</v>
      </c>
      <c r="G130" s="152" t="str">
        <f>+'Lista de precios F1 Privee'!D131</f>
        <v>Humbolt</v>
      </c>
      <c r="H130" s="207">
        <f>+'Lista de precios F1 Privee'!G131</f>
        <v>36</v>
      </c>
      <c r="I130" s="207">
        <f>+'Lista de precios F1 Privee'!H131</f>
        <v>4</v>
      </c>
      <c r="J130" s="208">
        <f>+'Lista de precios F1 Privee'!K131</f>
        <v>40</v>
      </c>
      <c r="K130" s="208">
        <f>+'T. Generadora'!M128</f>
        <v>1</v>
      </c>
      <c r="L130" s="208">
        <f>+'T. Generadora'!N128</f>
        <v>1</v>
      </c>
      <c r="M130" s="208">
        <f>+'T. Generadora'!T128</f>
        <v>1</v>
      </c>
      <c r="N130" s="168">
        <f>+'Lista de precios F1 Privee'!S131</f>
        <v>1960000</v>
      </c>
      <c r="O130" s="168">
        <f t="shared" si="0"/>
        <v>49000</v>
      </c>
      <c r="P130" s="209"/>
      <c r="Q130" s="210">
        <v>0.03</v>
      </c>
      <c r="R130" s="168">
        <f t="shared" si="1"/>
        <v>2020000</v>
      </c>
      <c r="S130" s="168">
        <f t="shared" si="2"/>
        <v>50500</v>
      </c>
      <c r="T130" s="209"/>
      <c r="U130" s="210">
        <v>0.03</v>
      </c>
      <c r="V130" s="168">
        <f t="shared" si="44"/>
        <v>2090000</v>
      </c>
      <c r="W130" s="168">
        <f t="shared" si="3"/>
        <v>52250</v>
      </c>
      <c r="X130" s="209"/>
      <c r="Y130" s="210">
        <f t="shared" si="16"/>
        <v>0.04</v>
      </c>
      <c r="Z130" s="168">
        <f t="shared" si="4"/>
        <v>2180000</v>
      </c>
      <c r="AA130" s="168">
        <f t="shared" si="5"/>
        <v>54500</v>
      </c>
      <c r="AB130" s="209"/>
      <c r="AC130" s="210">
        <f t="shared" si="17"/>
        <v>0.04</v>
      </c>
      <c r="AD130" s="168">
        <f t="shared" si="6"/>
        <v>2270000</v>
      </c>
      <c r="AE130" s="168">
        <f t="shared" si="7"/>
        <v>56750</v>
      </c>
      <c r="AF130" s="209"/>
      <c r="AG130" s="210">
        <f t="shared" si="18"/>
        <v>0.04</v>
      </c>
      <c r="AH130" s="168">
        <f t="shared" si="8"/>
        <v>2370000</v>
      </c>
      <c r="AI130" s="168">
        <f t="shared" si="9"/>
        <v>59250</v>
      </c>
      <c r="AJ130" s="209"/>
      <c r="AK130" s="210">
        <f t="shared" si="19"/>
        <v>0.04</v>
      </c>
      <c r="AL130" s="168">
        <f t="shared" si="10"/>
        <v>2470000</v>
      </c>
      <c r="AM130" s="168">
        <f t="shared" si="11"/>
        <v>61750</v>
      </c>
      <c r="AN130" s="209"/>
      <c r="AO130" s="210">
        <f t="shared" si="20"/>
        <v>0.04</v>
      </c>
      <c r="AP130" s="168">
        <f t="shared" si="12"/>
        <v>2570000</v>
      </c>
      <c r="AQ130" s="168">
        <f t="shared" si="13"/>
        <v>64250</v>
      </c>
      <c r="AR130" s="209"/>
      <c r="AS130" s="210">
        <f t="shared" si="21"/>
        <v>0.04</v>
      </c>
      <c r="AT130" s="168">
        <f t="shared" si="14"/>
        <v>2680000</v>
      </c>
      <c r="AU130" s="168">
        <f t="shared" si="15"/>
        <v>67000</v>
      </c>
    </row>
    <row r="131" spans="1:47" ht="14.25" customHeight="1" x14ac:dyDescent="0.35">
      <c r="A131" s="152">
        <f>+'Lista de precios F1 Privee'!A132</f>
        <v>127</v>
      </c>
      <c r="B131" s="152">
        <f>+'Lista de precios F1 Privee'!B132</f>
        <v>503</v>
      </c>
      <c r="C131" s="207" t="str">
        <f>+'T. Generadora'!G142</f>
        <v>4 H</v>
      </c>
      <c r="D131" s="207">
        <f>+'T. Generadora'!R129</f>
        <v>1</v>
      </c>
      <c r="E131" s="207">
        <f>+'T. Generadora'!T129</f>
        <v>1</v>
      </c>
      <c r="F131" s="152">
        <f>+'Lista de precios F1 Privee'!C132</f>
        <v>1</v>
      </c>
      <c r="G131" s="152" t="str">
        <f>+'Lista de precios F1 Privee'!D132</f>
        <v>Humbolt</v>
      </c>
      <c r="H131" s="207">
        <f>+'Lista de precios F1 Privee'!G132</f>
        <v>61</v>
      </c>
      <c r="I131" s="207">
        <f>+'Lista de precios F1 Privee'!H132</f>
        <v>8</v>
      </c>
      <c r="J131" s="208">
        <f>+'Lista de precios F1 Privee'!K132</f>
        <v>69</v>
      </c>
      <c r="K131" s="208">
        <f>+'T. Generadora'!M129</f>
        <v>2</v>
      </c>
      <c r="L131" s="208">
        <f>+'T. Generadora'!N129</f>
        <v>2</v>
      </c>
      <c r="M131" s="208">
        <f>+'T. Generadora'!T129</f>
        <v>1</v>
      </c>
      <c r="N131" s="168">
        <f>+'Lista de precios F1 Privee'!S132</f>
        <v>2980000</v>
      </c>
      <c r="O131" s="168">
        <f t="shared" si="0"/>
        <v>43188.405797101448</v>
      </c>
      <c r="P131" s="209"/>
      <c r="Q131" s="210">
        <v>0.03</v>
      </c>
      <c r="R131" s="168">
        <f t="shared" si="1"/>
        <v>3070000</v>
      </c>
      <c r="S131" s="168">
        <f t="shared" si="2"/>
        <v>44492.753623188408</v>
      </c>
      <c r="T131" s="209"/>
      <c r="U131" s="210">
        <v>0.03</v>
      </c>
      <c r="V131" s="168">
        <f t="shared" si="44"/>
        <v>3170000</v>
      </c>
      <c r="W131" s="168">
        <f t="shared" si="3"/>
        <v>45942.028985507248</v>
      </c>
      <c r="X131" s="209"/>
      <c r="Y131" s="210">
        <f t="shared" si="16"/>
        <v>0.04</v>
      </c>
      <c r="Z131" s="168">
        <f t="shared" si="4"/>
        <v>3300000</v>
      </c>
      <c r="AA131" s="168">
        <f t="shared" si="5"/>
        <v>47826.086956521736</v>
      </c>
      <c r="AB131" s="209"/>
      <c r="AC131" s="210">
        <f t="shared" si="17"/>
        <v>0.04</v>
      </c>
      <c r="AD131" s="168">
        <f t="shared" si="6"/>
        <v>3440000</v>
      </c>
      <c r="AE131" s="168">
        <f t="shared" si="7"/>
        <v>49855.072463768112</v>
      </c>
      <c r="AF131" s="209"/>
      <c r="AG131" s="210">
        <f t="shared" si="18"/>
        <v>0.04</v>
      </c>
      <c r="AH131" s="168">
        <f t="shared" si="8"/>
        <v>3580000</v>
      </c>
      <c r="AI131" s="168">
        <f t="shared" si="9"/>
        <v>51884.057971014496</v>
      </c>
      <c r="AJ131" s="209"/>
      <c r="AK131" s="210">
        <f t="shared" si="19"/>
        <v>0.04</v>
      </c>
      <c r="AL131" s="168">
        <f t="shared" si="10"/>
        <v>3730000</v>
      </c>
      <c r="AM131" s="168">
        <f t="shared" si="11"/>
        <v>54057.971014492752</v>
      </c>
      <c r="AN131" s="209"/>
      <c r="AO131" s="210">
        <f t="shared" si="20"/>
        <v>0.04</v>
      </c>
      <c r="AP131" s="168">
        <f t="shared" si="12"/>
        <v>3880000</v>
      </c>
      <c r="AQ131" s="168">
        <f t="shared" si="13"/>
        <v>56231.884057971016</v>
      </c>
      <c r="AR131" s="209"/>
      <c r="AS131" s="210">
        <f t="shared" si="21"/>
        <v>0.04</v>
      </c>
      <c r="AT131" s="168">
        <f t="shared" si="14"/>
        <v>4040000</v>
      </c>
      <c r="AU131" s="168">
        <f t="shared" si="15"/>
        <v>58550.72463768116</v>
      </c>
    </row>
    <row r="132" spans="1:47" ht="14.25" customHeight="1" x14ac:dyDescent="0.35">
      <c r="A132" s="152">
        <f>+'Lista de precios F1 Privee'!A133</f>
        <v>128</v>
      </c>
      <c r="B132" s="152">
        <f>+'Lista de precios F1 Privee'!B133</f>
        <v>504</v>
      </c>
      <c r="C132" s="207" t="str">
        <f>+'T. Generadora'!G143</f>
        <v>1 H</v>
      </c>
      <c r="D132" s="207">
        <f>+'T. Generadora'!R130</f>
        <v>1</v>
      </c>
      <c r="E132" s="207">
        <f>+'T. Generadora'!T130</f>
        <v>1</v>
      </c>
      <c r="F132" s="152">
        <f>+'Lista de precios F1 Privee'!C133</f>
        <v>1</v>
      </c>
      <c r="G132" s="152" t="str">
        <f>+'Lista de precios F1 Privee'!D133</f>
        <v>Humbolt</v>
      </c>
      <c r="H132" s="207">
        <f>+'Lista de precios F1 Privee'!G133</f>
        <v>36</v>
      </c>
      <c r="I132" s="207">
        <f>+'Lista de precios F1 Privee'!H133</f>
        <v>7</v>
      </c>
      <c r="J132" s="208">
        <f>+'Lista de precios F1 Privee'!K133</f>
        <v>43</v>
      </c>
      <c r="K132" s="208">
        <f>+'T. Generadora'!M130</f>
        <v>1</v>
      </c>
      <c r="L132" s="208">
        <f>+'T. Generadora'!N130</f>
        <v>1</v>
      </c>
      <c r="M132" s="208">
        <f>+'T. Generadora'!T130</f>
        <v>1</v>
      </c>
      <c r="N132" s="168">
        <f>+'Lista de precios F1 Privee'!S133</f>
        <v>2070000</v>
      </c>
      <c r="O132" s="168">
        <f t="shared" si="0"/>
        <v>48139.534883720931</v>
      </c>
      <c r="P132" s="209"/>
      <c r="Q132" s="210">
        <v>0.03</v>
      </c>
      <c r="R132" s="168">
        <f t="shared" si="1"/>
        <v>2140000</v>
      </c>
      <c r="S132" s="168">
        <f t="shared" si="2"/>
        <v>49767.441860465115</v>
      </c>
      <c r="T132" s="209"/>
      <c r="U132" s="210">
        <v>0.03</v>
      </c>
      <c r="V132" s="168">
        <f t="shared" si="44"/>
        <v>2210000</v>
      </c>
      <c r="W132" s="168">
        <f t="shared" si="3"/>
        <v>51395.348837209305</v>
      </c>
      <c r="X132" s="209"/>
      <c r="Y132" s="210">
        <f t="shared" si="16"/>
        <v>0.04</v>
      </c>
      <c r="Z132" s="168">
        <f t="shared" si="4"/>
        <v>2300000</v>
      </c>
      <c r="AA132" s="168">
        <f t="shared" si="5"/>
        <v>53488.372093023259</v>
      </c>
      <c r="AB132" s="209"/>
      <c r="AC132" s="210">
        <f t="shared" si="17"/>
        <v>0.04</v>
      </c>
      <c r="AD132" s="168">
        <f t="shared" si="6"/>
        <v>2400000</v>
      </c>
      <c r="AE132" s="168">
        <f t="shared" si="7"/>
        <v>55813.953488372092</v>
      </c>
      <c r="AF132" s="209"/>
      <c r="AG132" s="210">
        <f t="shared" si="18"/>
        <v>0.04</v>
      </c>
      <c r="AH132" s="168">
        <f t="shared" si="8"/>
        <v>2500000</v>
      </c>
      <c r="AI132" s="168">
        <f t="shared" si="9"/>
        <v>58139.534883720931</v>
      </c>
      <c r="AJ132" s="209"/>
      <c r="AK132" s="210">
        <f t="shared" si="19"/>
        <v>0.04</v>
      </c>
      <c r="AL132" s="168">
        <f t="shared" si="10"/>
        <v>2600000</v>
      </c>
      <c r="AM132" s="168">
        <f t="shared" si="11"/>
        <v>60465.116279069771</v>
      </c>
      <c r="AN132" s="209"/>
      <c r="AO132" s="210">
        <f t="shared" si="20"/>
        <v>0.04</v>
      </c>
      <c r="AP132" s="168">
        <f t="shared" si="12"/>
        <v>2710000</v>
      </c>
      <c r="AQ132" s="168">
        <f t="shared" si="13"/>
        <v>63023.255813953489</v>
      </c>
      <c r="AR132" s="209"/>
      <c r="AS132" s="210">
        <f t="shared" si="21"/>
        <v>0.04</v>
      </c>
      <c r="AT132" s="168">
        <f t="shared" si="14"/>
        <v>2820000</v>
      </c>
      <c r="AU132" s="168">
        <f t="shared" si="15"/>
        <v>65581.395348837206</v>
      </c>
    </row>
    <row r="133" spans="1:47" ht="14.25" customHeight="1" x14ac:dyDescent="0.35">
      <c r="A133" s="152">
        <f>+'Lista de precios F1 Privee'!A134</f>
        <v>129</v>
      </c>
      <c r="B133" s="152">
        <f>+'Lista de precios F1 Privee'!B134</f>
        <v>601</v>
      </c>
      <c r="C133" s="207" t="str">
        <f>+'T. Generadora'!G144</f>
        <v>2 H</v>
      </c>
      <c r="D133" s="207">
        <f>+'T. Generadora'!R131</f>
        <v>1</v>
      </c>
      <c r="E133" s="207">
        <f>+'T. Generadora'!T131</f>
        <v>1</v>
      </c>
      <c r="F133" s="152">
        <f>+'Lista de precios F1 Privee'!C134</f>
        <v>1</v>
      </c>
      <c r="G133" s="152" t="str">
        <f>+'Lista de precios F1 Privee'!D134</f>
        <v>Humbolt</v>
      </c>
      <c r="H133" s="207">
        <f>+'Lista de precios F1 Privee'!G134</f>
        <v>42</v>
      </c>
      <c r="I133" s="207">
        <f>+'Lista de precios F1 Privee'!H134</f>
        <v>10</v>
      </c>
      <c r="J133" s="208">
        <f>+'Lista de precios F1 Privee'!K134</f>
        <v>52</v>
      </c>
      <c r="K133" s="208">
        <f>+'T. Generadora'!M131</f>
        <v>1</v>
      </c>
      <c r="L133" s="208">
        <f>+'T. Generadora'!N131</f>
        <v>1</v>
      </c>
      <c r="M133" s="208">
        <f>+'T. Generadora'!T131</f>
        <v>1</v>
      </c>
      <c r="N133" s="168">
        <f>+'Lista de precios F1 Privee'!S134</f>
        <v>2440000</v>
      </c>
      <c r="O133" s="168">
        <f t="shared" si="0"/>
        <v>46923.076923076922</v>
      </c>
      <c r="P133" s="209"/>
      <c r="Q133" s="210">
        <v>0.03</v>
      </c>
      <c r="R133" s="168">
        <f t="shared" si="1"/>
        <v>2520000</v>
      </c>
      <c r="S133" s="168">
        <f t="shared" si="2"/>
        <v>48461.538461538461</v>
      </c>
      <c r="T133" s="209"/>
      <c r="U133" s="210">
        <v>0.03</v>
      </c>
      <c r="V133" s="168">
        <f t="shared" si="44"/>
        <v>2600000</v>
      </c>
      <c r="W133" s="168">
        <f t="shared" si="3"/>
        <v>50000</v>
      </c>
      <c r="X133" s="209"/>
      <c r="Y133" s="210">
        <f t="shared" si="16"/>
        <v>0.04</v>
      </c>
      <c r="Z133" s="168">
        <f t="shared" si="4"/>
        <v>2710000</v>
      </c>
      <c r="AA133" s="168">
        <f t="shared" si="5"/>
        <v>52115.384615384617</v>
      </c>
      <c r="AB133" s="209"/>
      <c r="AC133" s="210">
        <f t="shared" si="17"/>
        <v>0.04</v>
      </c>
      <c r="AD133" s="168">
        <f t="shared" si="6"/>
        <v>2820000</v>
      </c>
      <c r="AE133" s="168">
        <f t="shared" si="7"/>
        <v>54230.769230769234</v>
      </c>
      <c r="AF133" s="209"/>
      <c r="AG133" s="210">
        <f t="shared" si="18"/>
        <v>0.04</v>
      </c>
      <c r="AH133" s="168">
        <f t="shared" si="8"/>
        <v>2940000</v>
      </c>
      <c r="AI133" s="168">
        <f t="shared" si="9"/>
        <v>56538.461538461539</v>
      </c>
      <c r="AJ133" s="209"/>
      <c r="AK133" s="210">
        <f t="shared" si="19"/>
        <v>0.04</v>
      </c>
      <c r="AL133" s="168">
        <f t="shared" si="10"/>
        <v>3060000</v>
      </c>
      <c r="AM133" s="168">
        <f t="shared" si="11"/>
        <v>58846.153846153844</v>
      </c>
      <c r="AN133" s="209"/>
      <c r="AO133" s="210">
        <f t="shared" si="20"/>
        <v>0.04</v>
      </c>
      <c r="AP133" s="168">
        <f t="shared" si="12"/>
        <v>3190000</v>
      </c>
      <c r="AQ133" s="168">
        <f t="shared" si="13"/>
        <v>61346.153846153844</v>
      </c>
      <c r="AR133" s="209"/>
      <c r="AS133" s="210">
        <f t="shared" si="21"/>
        <v>0.04</v>
      </c>
      <c r="AT133" s="168">
        <f t="shared" si="14"/>
        <v>3320000</v>
      </c>
      <c r="AU133" s="168">
        <f t="shared" si="15"/>
        <v>63846.153846153844</v>
      </c>
    </row>
    <row r="134" spans="1:47" ht="14.25" customHeight="1" x14ac:dyDescent="0.35">
      <c r="A134" s="152">
        <f>+'Lista de precios F1 Privee'!A135</f>
        <v>130</v>
      </c>
      <c r="B134" s="152">
        <f>+'Lista de precios F1 Privee'!B135</f>
        <v>602</v>
      </c>
      <c r="C134" s="207" t="str">
        <f>+'T. Generadora'!G145</f>
        <v>3 H</v>
      </c>
      <c r="D134" s="207">
        <f>+'T. Generadora'!R132</f>
        <v>1</v>
      </c>
      <c r="E134" s="207">
        <f>+'T. Generadora'!T132</f>
        <v>1</v>
      </c>
      <c r="F134" s="152">
        <f>+'Lista de precios F1 Privee'!C135</f>
        <v>1</v>
      </c>
      <c r="G134" s="152" t="str">
        <f>+'Lista de precios F1 Privee'!D135</f>
        <v>Humbolt</v>
      </c>
      <c r="H134" s="207">
        <f>+'Lista de precios F1 Privee'!G135</f>
        <v>36</v>
      </c>
      <c r="I134" s="207">
        <f>+'Lista de precios F1 Privee'!H135</f>
        <v>4</v>
      </c>
      <c r="J134" s="208">
        <f>+'Lista de precios F1 Privee'!K135</f>
        <v>40</v>
      </c>
      <c r="K134" s="208">
        <f>+'T. Generadora'!M132</f>
        <v>1</v>
      </c>
      <c r="L134" s="208">
        <f>+'T. Generadora'!N132</f>
        <v>1</v>
      </c>
      <c r="M134" s="208">
        <f>+'T. Generadora'!T132</f>
        <v>1</v>
      </c>
      <c r="N134" s="168">
        <f>+'Lista de precios F1 Privee'!S135</f>
        <v>1970000</v>
      </c>
      <c r="O134" s="168">
        <f t="shared" si="0"/>
        <v>49250</v>
      </c>
      <c r="P134" s="209"/>
      <c r="Q134" s="210">
        <v>0.03</v>
      </c>
      <c r="R134" s="168">
        <f t="shared" si="1"/>
        <v>2030000</v>
      </c>
      <c r="S134" s="168">
        <f t="shared" si="2"/>
        <v>50750</v>
      </c>
      <c r="T134" s="209"/>
      <c r="U134" s="210">
        <v>0.03</v>
      </c>
      <c r="V134" s="168">
        <f t="shared" si="44"/>
        <v>2100000</v>
      </c>
      <c r="W134" s="168">
        <f t="shared" si="3"/>
        <v>52500</v>
      </c>
      <c r="X134" s="209"/>
      <c r="Y134" s="210">
        <f t="shared" si="16"/>
        <v>0.04</v>
      </c>
      <c r="Z134" s="168">
        <f t="shared" si="4"/>
        <v>2190000</v>
      </c>
      <c r="AA134" s="168">
        <f t="shared" si="5"/>
        <v>54750</v>
      </c>
      <c r="AB134" s="209"/>
      <c r="AC134" s="210">
        <f t="shared" si="17"/>
        <v>0.04</v>
      </c>
      <c r="AD134" s="168">
        <f t="shared" si="6"/>
        <v>2280000</v>
      </c>
      <c r="AE134" s="168">
        <f t="shared" si="7"/>
        <v>57000</v>
      </c>
      <c r="AF134" s="209"/>
      <c r="AG134" s="210">
        <f t="shared" si="18"/>
        <v>0.04</v>
      </c>
      <c r="AH134" s="168">
        <f t="shared" si="8"/>
        <v>2380000</v>
      </c>
      <c r="AI134" s="168">
        <f t="shared" si="9"/>
        <v>59500</v>
      </c>
      <c r="AJ134" s="209"/>
      <c r="AK134" s="210">
        <f t="shared" si="19"/>
        <v>0.04</v>
      </c>
      <c r="AL134" s="168">
        <f t="shared" si="10"/>
        <v>2480000</v>
      </c>
      <c r="AM134" s="168">
        <f t="shared" si="11"/>
        <v>62000</v>
      </c>
      <c r="AN134" s="209"/>
      <c r="AO134" s="210">
        <f t="shared" si="20"/>
        <v>0.04</v>
      </c>
      <c r="AP134" s="168">
        <f t="shared" si="12"/>
        <v>2580000</v>
      </c>
      <c r="AQ134" s="168">
        <f t="shared" si="13"/>
        <v>64500</v>
      </c>
      <c r="AR134" s="209"/>
      <c r="AS134" s="210">
        <f t="shared" si="21"/>
        <v>0.04</v>
      </c>
      <c r="AT134" s="168">
        <f t="shared" si="14"/>
        <v>2690000</v>
      </c>
      <c r="AU134" s="168">
        <f t="shared" si="15"/>
        <v>67250</v>
      </c>
    </row>
    <row r="135" spans="1:47" ht="14.25" customHeight="1" x14ac:dyDescent="0.35">
      <c r="A135" s="152">
        <f>+'Lista de precios F1 Privee'!A136</f>
        <v>131</v>
      </c>
      <c r="B135" s="152">
        <f>+'Lista de precios F1 Privee'!B136</f>
        <v>603</v>
      </c>
      <c r="C135" s="207" t="str">
        <f>+'T. Generadora'!G146</f>
        <v>4 H</v>
      </c>
      <c r="D135" s="207">
        <f>+'T. Generadora'!R133</f>
        <v>1</v>
      </c>
      <c r="E135" s="207">
        <f>+'T. Generadora'!T133</f>
        <v>2</v>
      </c>
      <c r="F135" s="152">
        <f>+'Lista de precios F1 Privee'!C136</f>
        <v>1</v>
      </c>
      <c r="G135" s="152" t="str">
        <f>+'Lista de precios F1 Privee'!D136</f>
        <v>Humbolt</v>
      </c>
      <c r="H135" s="207">
        <f>+'Lista de precios F1 Privee'!G136</f>
        <v>61</v>
      </c>
      <c r="I135" s="207">
        <f>+'Lista de precios F1 Privee'!H136</f>
        <v>8</v>
      </c>
      <c r="J135" s="208">
        <f>+'Lista de precios F1 Privee'!K136</f>
        <v>69</v>
      </c>
      <c r="K135" s="208">
        <f>+'T. Generadora'!M133</f>
        <v>2</v>
      </c>
      <c r="L135" s="208">
        <f>+'T. Generadora'!N133</f>
        <v>2</v>
      </c>
      <c r="M135" s="208">
        <f>+'T. Generadora'!T133</f>
        <v>2</v>
      </c>
      <c r="N135" s="168">
        <f>+'Lista de precios F1 Privee'!S136</f>
        <v>3010000</v>
      </c>
      <c r="O135" s="168">
        <f t="shared" si="0"/>
        <v>43623.188405797104</v>
      </c>
      <c r="P135" s="209"/>
      <c r="Q135" s="210">
        <v>0.03</v>
      </c>
      <c r="R135" s="168">
        <f t="shared" si="1"/>
        <v>3110000</v>
      </c>
      <c r="S135" s="168">
        <f t="shared" si="2"/>
        <v>45072.463768115944</v>
      </c>
      <c r="T135" s="209"/>
      <c r="U135" s="210">
        <v>0.03</v>
      </c>
      <c r="V135" s="168">
        <f t="shared" si="44"/>
        <v>3210000</v>
      </c>
      <c r="W135" s="168">
        <f t="shared" si="3"/>
        <v>46521.739130434784</v>
      </c>
      <c r="X135" s="209"/>
      <c r="Y135" s="210">
        <f t="shared" si="16"/>
        <v>0.04</v>
      </c>
      <c r="Z135" s="168">
        <f t="shared" si="4"/>
        <v>3340000</v>
      </c>
      <c r="AA135" s="168">
        <f t="shared" si="5"/>
        <v>48405.797101449272</v>
      </c>
      <c r="AB135" s="209"/>
      <c r="AC135" s="210">
        <f t="shared" si="17"/>
        <v>0.04</v>
      </c>
      <c r="AD135" s="168">
        <f t="shared" si="6"/>
        <v>3480000</v>
      </c>
      <c r="AE135" s="168">
        <f t="shared" si="7"/>
        <v>50434.782608695656</v>
      </c>
      <c r="AF135" s="209"/>
      <c r="AG135" s="210">
        <f t="shared" si="18"/>
        <v>0.04</v>
      </c>
      <c r="AH135" s="168">
        <f t="shared" si="8"/>
        <v>3620000</v>
      </c>
      <c r="AI135" s="168">
        <f t="shared" si="9"/>
        <v>52463.768115942032</v>
      </c>
      <c r="AJ135" s="209"/>
      <c r="AK135" s="210">
        <f t="shared" si="19"/>
        <v>0.04</v>
      </c>
      <c r="AL135" s="168">
        <f t="shared" si="10"/>
        <v>3770000</v>
      </c>
      <c r="AM135" s="168">
        <f t="shared" si="11"/>
        <v>54637.681159420288</v>
      </c>
      <c r="AN135" s="209"/>
      <c r="AO135" s="210">
        <f t="shared" si="20"/>
        <v>0.04</v>
      </c>
      <c r="AP135" s="168">
        <f t="shared" si="12"/>
        <v>3930000</v>
      </c>
      <c r="AQ135" s="168">
        <f t="shared" si="13"/>
        <v>56956.521739130432</v>
      </c>
      <c r="AR135" s="209"/>
      <c r="AS135" s="210">
        <f t="shared" si="21"/>
        <v>0.04</v>
      </c>
      <c r="AT135" s="168">
        <f t="shared" si="14"/>
        <v>4090000</v>
      </c>
      <c r="AU135" s="168">
        <f t="shared" si="15"/>
        <v>59275.362318840576</v>
      </c>
    </row>
    <row r="136" spans="1:47" ht="14.25" customHeight="1" x14ac:dyDescent="0.35">
      <c r="A136" s="152">
        <f>+'Lista de precios F1 Privee'!A137</f>
        <v>132</v>
      </c>
      <c r="B136" s="152">
        <f>+'Lista de precios F1 Privee'!B137</f>
        <v>604</v>
      </c>
      <c r="C136" s="207" t="str">
        <f>+'T. Generadora'!G147</f>
        <v>1 H</v>
      </c>
      <c r="D136" s="207">
        <f>+'T. Generadora'!R134</f>
        <v>1</v>
      </c>
      <c r="E136" s="207">
        <f>+'T. Generadora'!T134</f>
        <v>1</v>
      </c>
      <c r="F136" s="152">
        <f>+'Lista de precios F1 Privee'!C137</f>
        <v>1</v>
      </c>
      <c r="G136" s="152" t="str">
        <f>+'Lista de precios F1 Privee'!D137</f>
        <v>Humbolt</v>
      </c>
      <c r="H136" s="207">
        <f>+'Lista de precios F1 Privee'!G137</f>
        <v>36</v>
      </c>
      <c r="I136" s="207">
        <f>+'Lista de precios F1 Privee'!H137</f>
        <v>7</v>
      </c>
      <c r="J136" s="208">
        <f>+'Lista de precios F1 Privee'!K137</f>
        <v>43</v>
      </c>
      <c r="K136" s="208">
        <f>+'T. Generadora'!M134</f>
        <v>1</v>
      </c>
      <c r="L136" s="208">
        <f>+'T. Generadora'!N134</f>
        <v>1</v>
      </c>
      <c r="M136" s="208">
        <f>+'T. Generadora'!T134</f>
        <v>1</v>
      </c>
      <c r="N136" s="168">
        <f>+'Lista de precios F1 Privee'!S137</f>
        <v>2090000</v>
      </c>
      <c r="O136" s="168">
        <f t="shared" si="0"/>
        <v>48604.651162790695</v>
      </c>
      <c r="P136" s="209"/>
      <c r="Q136" s="210">
        <v>0.03</v>
      </c>
      <c r="R136" s="168">
        <f t="shared" si="1"/>
        <v>2160000</v>
      </c>
      <c r="S136" s="168">
        <f t="shared" si="2"/>
        <v>50232.558139534885</v>
      </c>
      <c r="T136" s="209"/>
      <c r="U136" s="210">
        <v>0.03</v>
      </c>
      <c r="V136" s="168">
        <f t="shared" si="44"/>
        <v>2230000</v>
      </c>
      <c r="W136" s="168">
        <f t="shared" si="3"/>
        <v>51860.465116279069</v>
      </c>
      <c r="X136" s="209"/>
      <c r="Y136" s="210">
        <f t="shared" si="16"/>
        <v>0.04</v>
      </c>
      <c r="Z136" s="168">
        <f t="shared" si="4"/>
        <v>2320000</v>
      </c>
      <c r="AA136" s="168">
        <f t="shared" si="5"/>
        <v>53953.488372093023</v>
      </c>
      <c r="AB136" s="209"/>
      <c r="AC136" s="210">
        <f t="shared" si="17"/>
        <v>0.04</v>
      </c>
      <c r="AD136" s="168">
        <f t="shared" si="6"/>
        <v>2420000</v>
      </c>
      <c r="AE136" s="168">
        <f t="shared" si="7"/>
        <v>56279.069767441862</v>
      </c>
      <c r="AF136" s="209"/>
      <c r="AG136" s="210">
        <f t="shared" si="18"/>
        <v>0.04</v>
      </c>
      <c r="AH136" s="168">
        <f t="shared" si="8"/>
        <v>2520000</v>
      </c>
      <c r="AI136" s="168">
        <f t="shared" si="9"/>
        <v>58604.651162790695</v>
      </c>
      <c r="AJ136" s="209"/>
      <c r="AK136" s="210">
        <f t="shared" si="19"/>
        <v>0.04</v>
      </c>
      <c r="AL136" s="168">
        <f t="shared" si="10"/>
        <v>2630000</v>
      </c>
      <c r="AM136" s="168">
        <f t="shared" si="11"/>
        <v>61162.79069767442</v>
      </c>
      <c r="AN136" s="209"/>
      <c r="AO136" s="210">
        <f t="shared" si="20"/>
        <v>0.04</v>
      </c>
      <c r="AP136" s="168">
        <f t="shared" si="12"/>
        <v>2740000</v>
      </c>
      <c r="AQ136" s="168">
        <f t="shared" si="13"/>
        <v>63720.930232558138</v>
      </c>
      <c r="AR136" s="209"/>
      <c r="AS136" s="210">
        <f t="shared" si="21"/>
        <v>0.04</v>
      </c>
      <c r="AT136" s="168">
        <f t="shared" si="14"/>
        <v>2850000</v>
      </c>
      <c r="AU136" s="168">
        <f t="shared" si="15"/>
        <v>66279.069767441862</v>
      </c>
    </row>
    <row r="137" spans="1:47" ht="14.25" customHeight="1" x14ac:dyDescent="0.35">
      <c r="A137" s="152">
        <f>+'Lista de precios F1 Privee'!A138</f>
        <v>133</v>
      </c>
      <c r="B137" s="152">
        <f>+'Lista de precios F1 Privee'!B138</f>
        <v>701</v>
      </c>
      <c r="C137" s="207" t="str">
        <f>+'T. Generadora'!G148</f>
        <v>2 H</v>
      </c>
      <c r="D137" s="207">
        <f>+'T. Generadora'!R135</f>
        <v>1</v>
      </c>
      <c r="E137" s="207">
        <f>+'T. Generadora'!T135</f>
        <v>1</v>
      </c>
      <c r="F137" s="152">
        <f>+'Lista de precios F1 Privee'!C138</f>
        <v>1</v>
      </c>
      <c r="G137" s="152" t="str">
        <f>+'Lista de precios F1 Privee'!D138</f>
        <v>Humbolt</v>
      </c>
      <c r="H137" s="207">
        <f>+'Lista de precios F1 Privee'!G138</f>
        <v>42</v>
      </c>
      <c r="I137" s="207">
        <f>+'Lista de precios F1 Privee'!H138</f>
        <v>10</v>
      </c>
      <c r="J137" s="208">
        <f>+'Lista de precios F1 Privee'!K138</f>
        <v>52</v>
      </c>
      <c r="K137" s="208">
        <f>+'T. Generadora'!M135</f>
        <v>1</v>
      </c>
      <c r="L137" s="208">
        <f>+'T. Generadora'!N135</f>
        <v>1</v>
      </c>
      <c r="M137" s="208">
        <f>+'T. Generadora'!T135</f>
        <v>1</v>
      </c>
      <c r="N137" s="168">
        <f>+'Lista de precios F1 Privee'!S138</f>
        <v>2470000</v>
      </c>
      <c r="O137" s="168">
        <f t="shared" si="0"/>
        <v>47500</v>
      </c>
      <c r="P137" s="209"/>
      <c r="Q137" s="210">
        <v>0.03</v>
      </c>
      <c r="R137" s="168">
        <f t="shared" si="1"/>
        <v>2550000</v>
      </c>
      <c r="S137" s="168">
        <f t="shared" si="2"/>
        <v>49038.461538461539</v>
      </c>
      <c r="T137" s="209"/>
      <c r="U137" s="210">
        <v>0.03</v>
      </c>
      <c r="V137" s="168">
        <f t="shared" si="44"/>
        <v>2630000</v>
      </c>
      <c r="W137" s="168">
        <f t="shared" si="3"/>
        <v>50576.923076923078</v>
      </c>
      <c r="X137" s="209"/>
      <c r="Y137" s="210">
        <f t="shared" si="16"/>
        <v>0.04</v>
      </c>
      <c r="Z137" s="168">
        <f t="shared" si="4"/>
        <v>2740000</v>
      </c>
      <c r="AA137" s="168">
        <f t="shared" si="5"/>
        <v>52692.307692307695</v>
      </c>
      <c r="AB137" s="209"/>
      <c r="AC137" s="210">
        <f t="shared" si="17"/>
        <v>0.04</v>
      </c>
      <c r="AD137" s="168">
        <f t="shared" si="6"/>
        <v>2850000</v>
      </c>
      <c r="AE137" s="168">
        <f t="shared" si="7"/>
        <v>54807.692307692305</v>
      </c>
      <c r="AF137" s="209"/>
      <c r="AG137" s="210">
        <f t="shared" si="18"/>
        <v>0.04</v>
      </c>
      <c r="AH137" s="168">
        <f t="shared" si="8"/>
        <v>2970000</v>
      </c>
      <c r="AI137" s="168">
        <f t="shared" si="9"/>
        <v>57115.384615384617</v>
      </c>
      <c r="AJ137" s="209"/>
      <c r="AK137" s="210">
        <f t="shared" si="19"/>
        <v>0.04</v>
      </c>
      <c r="AL137" s="168">
        <f t="shared" si="10"/>
        <v>3090000</v>
      </c>
      <c r="AM137" s="168">
        <f t="shared" si="11"/>
        <v>59423.076923076922</v>
      </c>
      <c r="AN137" s="209"/>
      <c r="AO137" s="210">
        <f t="shared" si="20"/>
        <v>0.04</v>
      </c>
      <c r="AP137" s="168">
        <f t="shared" si="12"/>
        <v>3220000</v>
      </c>
      <c r="AQ137" s="168">
        <f t="shared" si="13"/>
        <v>61923.076923076922</v>
      </c>
      <c r="AR137" s="209"/>
      <c r="AS137" s="210">
        <f t="shared" si="21"/>
        <v>0.04</v>
      </c>
      <c r="AT137" s="168">
        <f t="shared" si="14"/>
        <v>3350000</v>
      </c>
      <c r="AU137" s="168">
        <f t="shared" si="15"/>
        <v>64423.076923076922</v>
      </c>
    </row>
    <row r="138" spans="1:47" ht="14.25" customHeight="1" x14ac:dyDescent="0.35">
      <c r="A138" s="152">
        <f>+'Lista de precios F1 Privee'!A139</f>
        <v>134</v>
      </c>
      <c r="B138" s="152">
        <f>+'Lista de precios F1 Privee'!B139</f>
        <v>702</v>
      </c>
      <c r="C138" s="207" t="str">
        <f>+'T. Generadora'!G149</f>
        <v>3 H</v>
      </c>
      <c r="D138" s="207">
        <f>+'T. Generadora'!R136</f>
        <v>1</v>
      </c>
      <c r="E138" s="207">
        <f>+'T. Generadora'!T136</f>
        <v>1</v>
      </c>
      <c r="F138" s="152">
        <f>+'Lista de precios F1 Privee'!C139</f>
        <v>1</v>
      </c>
      <c r="G138" s="152" t="str">
        <f>+'Lista de precios F1 Privee'!D139</f>
        <v>Humbolt</v>
      </c>
      <c r="H138" s="207">
        <f>+'Lista de precios F1 Privee'!G139</f>
        <v>36</v>
      </c>
      <c r="I138" s="207">
        <f>+'Lista de precios F1 Privee'!H139</f>
        <v>4</v>
      </c>
      <c r="J138" s="208">
        <f>+'Lista de precios F1 Privee'!K139</f>
        <v>40</v>
      </c>
      <c r="K138" s="208">
        <f>+'T. Generadora'!M136</f>
        <v>1</v>
      </c>
      <c r="L138" s="208">
        <f>+'T. Generadora'!N136</f>
        <v>1</v>
      </c>
      <c r="M138" s="208">
        <f>+'T. Generadora'!T136</f>
        <v>1</v>
      </c>
      <c r="N138" s="168">
        <f>+'Lista de precios F1 Privee'!S139</f>
        <v>1990000</v>
      </c>
      <c r="O138" s="168">
        <f t="shared" si="0"/>
        <v>49750</v>
      </c>
      <c r="P138" s="209"/>
      <c r="Q138" s="210">
        <v>0.03</v>
      </c>
      <c r="R138" s="168">
        <f t="shared" si="1"/>
        <v>2050000</v>
      </c>
      <c r="S138" s="168">
        <f t="shared" si="2"/>
        <v>51250</v>
      </c>
      <c r="T138" s="209"/>
      <c r="U138" s="210">
        <v>0.03</v>
      </c>
      <c r="V138" s="168">
        <f t="shared" si="44"/>
        <v>2120000</v>
      </c>
      <c r="W138" s="168">
        <f t="shared" si="3"/>
        <v>53000</v>
      </c>
      <c r="X138" s="209"/>
      <c r="Y138" s="210">
        <f t="shared" si="16"/>
        <v>0.04</v>
      </c>
      <c r="Z138" s="168">
        <f t="shared" si="4"/>
        <v>2210000</v>
      </c>
      <c r="AA138" s="168">
        <f t="shared" si="5"/>
        <v>55250</v>
      </c>
      <c r="AB138" s="209"/>
      <c r="AC138" s="210">
        <f t="shared" si="17"/>
        <v>0.04</v>
      </c>
      <c r="AD138" s="168">
        <f t="shared" si="6"/>
        <v>2300000</v>
      </c>
      <c r="AE138" s="168">
        <f t="shared" si="7"/>
        <v>57500</v>
      </c>
      <c r="AF138" s="209"/>
      <c r="AG138" s="210">
        <f t="shared" si="18"/>
        <v>0.04</v>
      </c>
      <c r="AH138" s="168">
        <f t="shared" si="8"/>
        <v>2400000</v>
      </c>
      <c r="AI138" s="168">
        <f t="shared" si="9"/>
        <v>60000</v>
      </c>
      <c r="AJ138" s="209"/>
      <c r="AK138" s="210">
        <f t="shared" si="19"/>
        <v>0.04</v>
      </c>
      <c r="AL138" s="168">
        <f t="shared" si="10"/>
        <v>2500000</v>
      </c>
      <c r="AM138" s="168">
        <f t="shared" si="11"/>
        <v>62500</v>
      </c>
      <c r="AN138" s="209"/>
      <c r="AO138" s="210">
        <f t="shared" si="20"/>
        <v>0.04</v>
      </c>
      <c r="AP138" s="168">
        <f t="shared" si="12"/>
        <v>2600000</v>
      </c>
      <c r="AQ138" s="168">
        <f t="shared" si="13"/>
        <v>65000</v>
      </c>
      <c r="AR138" s="209"/>
      <c r="AS138" s="210">
        <f t="shared" si="21"/>
        <v>0.04</v>
      </c>
      <c r="AT138" s="168">
        <f t="shared" si="14"/>
        <v>2710000</v>
      </c>
      <c r="AU138" s="168">
        <f t="shared" si="15"/>
        <v>67750</v>
      </c>
    </row>
    <row r="139" spans="1:47" ht="14.25" customHeight="1" x14ac:dyDescent="0.35">
      <c r="A139" s="152">
        <f>+'Lista de precios F1 Privee'!A140</f>
        <v>135</v>
      </c>
      <c r="B139" s="152">
        <f>+'Lista de precios F1 Privee'!B140</f>
        <v>703</v>
      </c>
      <c r="C139" s="207" t="str">
        <f>+'T. Generadora'!G150</f>
        <v>4 H</v>
      </c>
      <c r="D139" s="207">
        <f>+'T. Generadora'!R137</f>
        <v>1</v>
      </c>
      <c r="E139" s="207">
        <f>+'T. Generadora'!T137</f>
        <v>2</v>
      </c>
      <c r="F139" s="152">
        <f>+'Lista de precios F1 Privee'!C140</f>
        <v>1</v>
      </c>
      <c r="G139" s="152" t="str">
        <f>+'Lista de precios F1 Privee'!D140</f>
        <v>Humbolt</v>
      </c>
      <c r="H139" s="207">
        <f>+'Lista de precios F1 Privee'!G140</f>
        <v>61</v>
      </c>
      <c r="I139" s="207">
        <f>+'Lista de precios F1 Privee'!H140</f>
        <v>8</v>
      </c>
      <c r="J139" s="208">
        <f>+'Lista de precios F1 Privee'!K140</f>
        <v>69</v>
      </c>
      <c r="K139" s="208">
        <f>+'T. Generadora'!M137</f>
        <v>2</v>
      </c>
      <c r="L139" s="208">
        <f>+'T. Generadora'!N137</f>
        <v>2</v>
      </c>
      <c r="M139" s="208">
        <f>+'T. Generadora'!T137</f>
        <v>2</v>
      </c>
      <c r="N139" s="168">
        <f>+'Lista de precios F1 Privee'!S140</f>
        <v>3040000</v>
      </c>
      <c r="O139" s="168">
        <f t="shared" si="0"/>
        <v>44057.971014492752</v>
      </c>
      <c r="P139" s="209"/>
      <c r="Q139" s="210">
        <v>0.03</v>
      </c>
      <c r="R139" s="168">
        <f t="shared" si="1"/>
        <v>3140000</v>
      </c>
      <c r="S139" s="168">
        <f t="shared" si="2"/>
        <v>45507.246376811592</v>
      </c>
      <c r="T139" s="209"/>
      <c r="U139" s="210">
        <v>0.03</v>
      </c>
      <c r="V139" s="168">
        <f t="shared" si="44"/>
        <v>3240000</v>
      </c>
      <c r="W139" s="168">
        <f t="shared" si="3"/>
        <v>46956.521739130432</v>
      </c>
      <c r="X139" s="209"/>
      <c r="Y139" s="210">
        <f t="shared" si="16"/>
        <v>0.04</v>
      </c>
      <c r="Z139" s="168">
        <f t="shared" si="4"/>
        <v>3370000</v>
      </c>
      <c r="AA139" s="168">
        <f t="shared" si="5"/>
        <v>48840.579710144928</v>
      </c>
      <c r="AB139" s="209"/>
      <c r="AC139" s="210">
        <f t="shared" si="17"/>
        <v>0.04</v>
      </c>
      <c r="AD139" s="168">
        <f t="shared" si="6"/>
        <v>3510000</v>
      </c>
      <c r="AE139" s="168">
        <f t="shared" si="7"/>
        <v>50869.565217391304</v>
      </c>
      <c r="AF139" s="209"/>
      <c r="AG139" s="210">
        <f t="shared" si="18"/>
        <v>0.04</v>
      </c>
      <c r="AH139" s="168">
        <f t="shared" si="8"/>
        <v>3660000</v>
      </c>
      <c r="AI139" s="168">
        <f t="shared" si="9"/>
        <v>53043.478260869568</v>
      </c>
      <c r="AJ139" s="209"/>
      <c r="AK139" s="210">
        <f t="shared" si="19"/>
        <v>0.04</v>
      </c>
      <c r="AL139" s="168">
        <f t="shared" si="10"/>
        <v>3810000</v>
      </c>
      <c r="AM139" s="168">
        <f t="shared" si="11"/>
        <v>55217.391304347824</v>
      </c>
      <c r="AN139" s="209"/>
      <c r="AO139" s="210">
        <f t="shared" si="20"/>
        <v>0.04</v>
      </c>
      <c r="AP139" s="168">
        <f t="shared" si="12"/>
        <v>3970000</v>
      </c>
      <c r="AQ139" s="168">
        <f t="shared" si="13"/>
        <v>57536.231884057968</v>
      </c>
      <c r="AR139" s="209"/>
      <c r="AS139" s="210">
        <f t="shared" si="21"/>
        <v>0.04</v>
      </c>
      <c r="AT139" s="168">
        <f t="shared" si="14"/>
        <v>4130000</v>
      </c>
      <c r="AU139" s="168">
        <f t="shared" si="15"/>
        <v>59855.072463768112</v>
      </c>
    </row>
    <row r="140" spans="1:47" ht="14.25" customHeight="1" x14ac:dyDescent="0.35">
      <c r="A140" s="152">
        <f>+'Lista de precios F1 Privee'!A141</f>
        <v>136</v>
      </c>
      <c r="B140" s="152">
        <f>+'Lista de precios F1 Privee'!B141</f>
        <v>704</v>
      </c>
      <c r="C140" s="207" t="str">
        <f>+'T. Generadora'!G151</f>
        <v>1 H</v>
      </c>
      <c r="D140" s="207">
        <f>+'T. Generadora'!R138</f>
        <v>1</v>
      </c>
      <c r="E140" s="207">
        <f>+'T. Generadora'!T138</f>
        <v>1</v>
      </c>
      <c r="F140" s="152">
        <f>+'Lista de precios F1 Privee'!C141</f>
        <v>1</v>
      </c>
      <c r="G140" s="152" t="str">
        <f>+'Lista de precios F1 Privee'!D141</f>
        <v>Humbolt</v>
      </c>
      <c r="H140" s="207">
        <f>+'Lista de precios F1 Privee'!G141</f>
        <v>36</v>
      </c>
      <c r="I140" s="207">
        <f>+'Lista de precios F1 Privee'!H141</f>
        <v>7</v>
      </c>
      <c r="J140" s="208">
        <f>+'Lista de precios F1 Privee'!K141</f>
        <v>43</v>
      </c>
      <c r="K140" s="208">
        <f>+'T. Generadora'!M138</f>
        <v>1</v>
      </c>
      <c r="L140" s="208">
        <f>+'T. Generadora'!N138</f>
        <v>1</v>
      </c>
      <c r="M140" s="208">
        <f>+'T. Generadora'!T138</f>
        <v>1</v>
      </c>
      <c r="N140" s="168">
        <f>+'Lista de precios F1 Privee'!S141</f>
        <v>2110000</v>
      </c>
      <c r="O140" s="168">
        <f t="shared" si="0"/>
        <v>49069.767441860466</v>
      </c>
      <c r="P140" s="209"/>
      <c r="Q140" s="210">
        <v>0.03</v>
      </c>
      <c r="R140" s="168">
        <f t="shared" si="1"/>
        <v>2180000</v>
      </c>
      <c r="S140" s="168">
        <f t="shared" si="2"/>
        <v>50697.674418604649</v>
      </c>
      <c r="T140" s="209"/>
      <c r="U140" s="210">
        <v>0.03</v>
      </c>
      <c r="V140" s="168">
        <f t="shared" si="44"/>
        <v>2250000</v>
      </c>
      <c r="W140" s="168">
        <f t="shared" si="3"/>
        <v>52325.58139534884</v>
      </c>
      <c r="X140" s="209"/>
      <c r="Y140" s="210">
        <f t="shared" si="16"/>
        <v>0.04</v>
      </c>
      <c r="Z140" s="168">
        <f t="shared" si="4"/>
        <v>2340000</v>
      </c>
      <c r="AA140" s="168">
        <f t="shared" si="5"/>
        <v>54418.604651162794</v>
      </c>
      <c r="AB140" s="209"/>
      <c r="AC140" s="210">
        <f t="shared" si="17"/>
        <v>0.04</v>
      </c>
      <c r="AD140" s="168">
        <f t="shared" si="6"/>
        <v>2440000</v>
      </c>
      <c r="AE140" s="168">
        <f t="shared" si="7"/>
        <v>56744.186046511626</v>
      </c>
      <c r="AF140" s="209"/>
      <c r="AG140" s="210">
        <f t="shared" si="18"/>
        <v>0.04</v>
      </c>
      <c r="AH140" s="168">
        <f t="shared" si="8"/>
        <v>2540000</v>
      </c>
      <c r="AI140" s="168">
        <f t="shared" si="9"/>
        <v>59069.767441860466</v>
      </c>
      <c r="AJ140" s="209"/>
      <c r="AK140" s="210">
        <f t="shared" si="19"/>
        <v>0.04</v>
      </c>
      <c r="AL140" s="168">
        <f t="shared" si="10"/>
        <v>2650000</v>
      </c>
      <c r="AM140" s="168">
        <f t="shared" si="11"/>
        <v>61627.906976744183</v>
      </c>
      <c r="AN140" s="209"/>
      <c r="AO140" s="210">
        <f t="shared" si="20"/>
        <v>0.04</v>
      </c>
      <c r="AP140" s="168">
        <f t="shared" si="12"/>
        <v>2760000</v>
      </c>
      <c r="AQ140" s="168">
        <f t="shared" si="13"/>
        <v>64186.046511627908</v>
      </c>
      <c r="AR140" s="209"/>
      <c r="AS140" s="210">
        <f t="shared" si="21"/>
        <v>0.04</v>
      </c>
      <c r="AT140" s="168">
        <f t="shared" si="14"/>
        <v>2880000</v>
      </c>
      <c r="AU140" s="168">
        <f t="shared" si="15"/>
        <v>66976.744186046519</v>
      </c>
    </row>
    <row r="141" spans="1:47" ht="14.25" customHeight="1" x14ac:dyDescent="0.35">
      <c r="A141" s="152">
        <f>+'Lista de precios F1 Privee'!A142</f>
        <v>137</v>
      </c>
      <c r="B141" s="152">
        <f>+'Lista de precios F1 Privee'!B142</f>
        <v>801</v>
      </c>
      <c r="C141" s="207" t="str">
        <f>+'T. Generadora'!G152</f>
        <v>2 H</v>
      </c>
      <c r="D141" s="207">
        <f>+'T. Generadora'!R139</f>
        <v>1</v>
      </c>
      <c r="E141" s="207">
        <f>+'T. Generadora'!T139</f>
        <v>1</v>
      </c>
      <c r="F141" s="152">
        <f>+'Lista de precios F1 Privee'!C142</f>
        <v>1</v>
      </c>
      <c r="G141" s="152" t="str">
        <f>+'Lista de precios F1 Privee'!D142</f>
        <v>Humbolt</v>
      </c>
      <c r="H141" s="207">
        <f>+'Lista de precios F1 Privee'!G142</f>
        <v>42</v>
      </c>
      <c r="I141" s="207">
        <f>+'Lista de precios F1 Privee'!H142</f>
        <v>10</v>
      </c>
      <c r="J141" s="208">
        <f>+'Lista de precios F1 Privee'!K142</f>
        <v>52</v>
      </c>
      <c r="K141" s="208">
        <f>+'T. Generadora'!M139</f>
        <v>1</v>
      </c>
      <c r="L141" s="208">
        <f>+'T. Generadora'!N139</f>
        <v>1</v>
      </c>
      <c r="M141" s="208">
        <f>+'T. Generadora'!T139</f>
        <v>1</v>
      </c>
      <c r="N141" s="168">
        <f>+'Lista de precios F1 Privee'!S142</f>
        <v>2490000</v>
      </c>
      <c r="O141" s="168">
        <f t="shared" si="0"/>
        <v>47884.615384615383</v>
      </c>
      <c r="P141" s="209"/>
      <c r="Q141" s="210">
        <v>0.03</v>
      </c>
      <c r="R141" s="168">
        <f t="shared" si="1"/>
        <v>2570000</v>
      </c>
      <c r="S141" s="168">
        <f t="shared" si="2"/>
        <v>49423.076923076922</v>
      </c>
      <c r="T141" s="209"/>
      <c r="U141" s="210">
        <v>0.03</v>
      </c>
      <c r="V141" s="168">
        <f t="shared" si="44"/>
        <v>2650000</v>
      </c>
      <c r="W141" s="168">
        <f t="shared" si="3"/>
        <v>50961.538461538461</v>
      </c>
      <c r="X141" s="209"/>
      <c r="Y141" s="210">
        <f t="shared" si="16"/>
        <v>0.04</v>
      </c>
      <c r="Z141" s="168">
        <f t="shared" si="4"/>
        <v>2760000</v>
      </c>
      <c r="AA141" s="168">
        <f t="shared" si="5"/>
        <v>53076.923076923078</v>
      </c>
      <c r="AB141" s="209"/>
      <c r="AC141" s="210">
        <f t="shared" si="17"/>
        <v>0.04</v>
      </c>
      <c r="AD141" s="168">
        <f t="shared" si="6"/>
        <v>2880000</v>
      </c>
      <c r="AE141" s="168">
        <f t="shared" si="7"/>
        <v>55384.615384615383</v>
      </c>
      <c r="AF141" s="209"/>
      <c r="AG141" s="210">
        <f t="shared" si="18"/>
        <v>0.04</v>
      </c>
      <c r="AH141" s="168">
        <f t="shared" si="8"/>
        <v>3000000</v>
      </c>
      <c r="AI141" s="168">
        <f t="shared" si="9"/>
        <v>57692.307692307695</v>
      </c>
      <c r="AJ141" s="209"/>
      <c r="AK141" s="210">
        <f t="shared" si="19"/>
        <v>0.04</v>
      </c>
      <c r="AL141" s="168">
        <f t="shared" si="10"/>
        <v>3120000</v>
      </c>
      <c r="AM141" s="168">
        <f t="shared" si="11"/>
        <v>60000</v>
      </c>
      <c r="AN141" s="209"/>
      <c r="AO141" s="210">
        <f t="shared" si="20"/>
        <v>0.04</v>
      </c>
      <c r="AP141" s="168">
        <f t="shared" si="12"/>
        <v>3250000</v>
      </c>
      <c r="AQ141" s="168">
        <f t="shared" si="13"/>
        <v>62500</v>
      </c>
      <c r="AR141" s="209"/>
      <c r="AS141" s="210">
        <f t="shared" si="21"/>
        <v>0.04</v>
      </c>
      <c r="AT141" s="168">
        <f t="shared" si="14"/>
        <v>3380000</v>
      </c>
      <c r="AU141" s="168">
        <f t="shared" si="15"/>
        <v>65000</v>
      </c>
    </row>
    <row r="142" spans="1:47" ht="14.25" customHeight="1" x14ac:dyDescent="0.35">
      <c r="A142" s="152">
        <f>+'Lista de precios F1 Privee'!A143</f>
        <v>138</v>
      </c>
      <c r="B142" s="152">
        <f>+'Lista de precios F1 Privee'!B143</f>
        <v>802</v>
      </c>
      <c r="C142" s="207" t="str">
        <f>+'T. Generadora'!G153</f>
        <v>3 H</v>
      </c>
      <c r="D142" s="207">
        <f>+'T. Generadora'!R140</f>
        <v>1</v>
      </c>
      <c r="E142" s="207">
        <f>+'T. Generadora'!T140</f>
        <v>1</v>
      </c>
      <c r="F142" s="152">
        <f>+'Lista de precios F1 Privee'!C143</f>
        <v>1</v>
      </c>
      <c r="G142" s="152" t="str">
        <f>+'Lista de precios F1 Privee'!D143</f>
        <v>Humbolt</v>
      </c>
      <c r="H142" s="207">
        <f>+'Lista de precios F1 Privee'!G143</f>
        <v>36</v>
      </c>
      <c r="I142" s="207">
        <f>+'Lista de precios F1 Privee'!H143</f>
        <v>4</v>
      </c>
      <c r="J142" s="208">
        <f>+'Lista de precios F1 Privee'!K143</f>
        <v>40</v>
      </c>
      <c r="K142" s="208">
        <f>+'T. Generadora'!M140</f>
        <v>1</v>
      </c>
      <c r="L142" s="208">
        <f>+'T. Generadora'!N140</f>
        <v>1</v>
      </c>
      <c r="M142" s="208">
        <f>+'T. Generadora'!T140</f>
        <v>1</v>
      </c>
      <c r="N142" s="168">
        <f>+'Lista de precios F1 Privee'!S143</f>
        <v>2010000</v>
      </c>
      <c r="O142" s="168">
        <f t="shared" si="0"/>
        <v>50250</v>
      </c>
      <c r="P142" s="209"/>
      <c r="Q142" s="210">
        <v>0.03</v>
      </c>
      <c r="R142" s="168">
        <f t="shared" si="1"/>
        <v>2080000</v>
      </c>
      <c r="S142" s="168">
        <f t="shared" si="2"/>
        <v>52000</v>
      </c>
      <c r="T142" s="209"/>
      <c r="U142" s="210">
        <v>0.03</v>
      </c>
      <c r="V142" s="168">
        <f t="shared" si="44"/>
        <v>2150000</v>
      </c>
      <c r="W142" s="168">
        <f t="shared" si="3"/>
        <v>53750</v>
      </c>
      <c r="X142" s="209"/>
      <c r="Y142" s="210">
        <f t="shared" si="16"/>
        <v>0.04</v>
      </c>
      <c r="Z142" s="168">
        <f t="shared" si="4"/>
        <v>2240000</v>
      </c>
      <c r="AA142" s="168">
        <f t="shared" si="5"/>
        <v>56000</v>
      </c>
      <c r="AB142" s="209"/>
      <c r="AC142" s="210">
        <f t="shared" si="17"/>
        <v>0.04</v>
      </c>
      <c r="AD142" s="168">
        <f t="shared" si="6"/>
        <v>2330000</v>
      </c>
      <c r="AE142" s="168">
        <f t="shared" si="7"/>
        <v>58250</v>
      </c>
      <c r="AF142" s="209"/>
      <c r="AG142" s="210">
        <f t="shared" si="18"/>
        <v>0.04</v>
      </c>
      <c r="AH142" s="168">
        <f t="shared" si="8"/>
        <v>2430000</v>
      </c>
      <c r="AI142" s="168">
        <f t="shared" si="9"/>
        <v>60750</v>
      </c>
      <c r="AJ142" s="209"/>
      <c r="AK142" s="210">
        <f t="shared" si="19"/>
        <v>0.04</v>
      </c>
      <c r="AL142" s="168">
        <f t="shared" si="10"/>
        <v>2530000</v>
      </c>
      <c r="AM142" s="168">
        <f t="shared" si="11"/>
        <v>63250</v>
      </c>
      <c r="AN142" s="209"/>
      <c r="AO142" s="210">
        <f t="shared" si="20"/>
        <v>0.04</v>
      </c>
      <c r="AP142" s="168">
        <f t="shared" si="12"/>
        <v>2640000</v>
      </c>
      <c r="AQ142" s="168">
        <f t="shared" si="13"/>
        <v>66000</v>
      </c>
      <c r="AR142" s="209"/>
      <c r="AS142" s="210">
        <f t="shared" si="21"/>
        <v>0.04</v>
      </c>
      <c r="AT142" s="168">
        <f t="shared" si="14"/>
        <v>2750000</v>
      </c>
      <c r="AU142" s="168">
        <f t="shared" si="15"/>
        <v>68750</v>
      </c>
    </row>
    <row r="143" spans="1:47" ht="14.25" customHeight="1" x14ac:dyDescent="0.35">
      <c r="A143" s="152">
        <f>+'Lista de precios F1 Privee'!A144</f>
        <v>139</v>
      </c>
      <c r="B143" s="152">
        <f>+'Lista de precios F1 Privee'!B144</f>
        <v>803</v>
      </c>
      <c r="C143" s="207" t="str">
        <f>+'T. Generadora'!G154</f>
        <v>4 H</v>
      </c>
      <c r="D143" s="207">
        <f>+'T. Generadora'!R141</f>
        <v>1</v>
      </c>
      <c r="E143" s="207">
        <f>+'T. Generadora'!T141</f>
        <v>2</v>
      </c>
      <c r="F143" s="152">
        <f>+'Lista de precios F1 Privee'!C144</f>
        <v>1</v>
      </c>
      <c r="G143" s="152" t="str">
        <f>+'Lista de precios F1 Privee'!D144</f>
        <v>Humbolt</v>
      </c>
      <c r="H143" s="207">
        <f>+'Lista de precios F1 Privee'!G144</f>
        <v>61</v>
      </c>
      <c r="I143" s="207">
        <f>+'Lista de precios F1 Privee'!H144</f>
        <v>8</v>
      </c>
      <c r="J143" s="208">
        <f>+'Lista de precios F1 Privee'!K144</f>
        <v>69</v>
      </c>
      <c r="K143" s="208">
        <f>+'T. Generadora'!M141</f>
        <v>2</v>
      </c>
      <c r="L143" s="208">
        <f>+'T. Generadora'!N141</f>
        <v>2</v>
      </c>
      <c r="M143" s="208">
        <f>+'T. Generadora'!T141</f>
        <v>2</v>
      </c>
      <c r="N143" s="168">
        <f>+'Lista de precios F1 Privee'!S144</f>
        <v>3070000</v>
      </c>
      <c r="O143" s="168">
        <f t="shared" si="0"/>
        <v>44492.753623188408</v>
      </c>
      <c r="P143" s="209"/>
      <c r="Q143" s="210">
        <v>0.03</v>
      </c>
      <c r="R143" s="168">
        <f t="shared" si="1"/>
        <v>3170000</v>
      </c>
      <c r="S143" s="168">
        <f t="shared" si="2"/>
        <v>45942.028985507248</v>
      </c>
      <c r="T143" s="209"/>
      <c r="U143" s="210">
        <v>0.03</v>
      </c>
      <c r="V143" s="168">
        <f t="shared" si="44"/>
        <v>3270000</v>
      </c>
      <c r="W143" s="168">
        <f t="shared" si="3"/>
        <v>47391.304347826088</v>
      </c>
      <c r="X143" s="209"/>
      <c r="Y143" s="210">
        <f t="shared" si="16"/>
        <v>0.04</v>
      </c>
      <c r="Z143" s="168">
        <f t="shared" si="4"/>
        <v>3410000</v>
      </c>
      <c r="AA143" s="168">
        <f t="shared" si="5"/>
        <v>49420.289855072464</v>
      </c>
      <c r="AB143" s="209"/>
      <c r="AC143" s="210">
        <f t="shared" si="17"/>
        <v>0.04</v>
      </c>
      <c r="AD143" s="168">
        <f t="shared" si="6"/>
        <v>3550000</v>
      </c>
      <c r="AE143" s="168">
        <f t="shared" si="7"/>
        <v>51449.27536231884</v>
      </c>
      <c r="AF143" s="209"/>
      <c r="AG143" s="210">
        <f t="shared" si="18"/>
        <v>0.04</v>
      </c>
      <c r="AH143" s="168">
        <f t="shared" si="8"/>
        <v>3700000</v>
      </c>
      <c r="AI143" s="168">
        <f t="shared" si="9"/>
        <v>53623.188405797104</v>
      </c>
      <c r="AJ143" s="209"/>
      <c r="AK143" s="210">
        <f t="shared" si="19"/>
        <v>0.04</v>
      </c>
      <c r="AL143" s="168">
        <f t="shared" si="10"/>
        <v>3850000</v>
      </c>
      <c r="AM143" s="168">
        <f t="shared" si="11"/>
        <v>55797.10144927536</v>
      </c>
      <c r="AN143" s="209"/>
      <c r="AO143" s="210">
        <f t="shared" si="20"/>
        <v>0.04</v>
      </c>
      <c r="AP143" s="168">
        <f t="shared" si="12"/>
        <v>4010000</v>
      </c>
      <c r="AQ143" s="168">
        <f t="shared" si="13"/>
        <v>58115.942028985504</v>
      </c>
      <c r="AR143" s="209"/>
      <c r="AS143" s="210">
        <f t="shared" si="21"/>
        <v>0.04</v>
      </c>
      <c r="AT143" s="168">
        <f t="shared" si="14"/>
        <v>4180000</v>
      </c>
      <c r="AU143" s="168">
        <f t="shared" si="15"/>
        <v>60579.710144927536</v>
      </c>
    </row>
    <row r="144" spans="1:47" ht="14.25" customHeight="1" x14ac:dyDescent="0.35">
      <c r="A144" s="152">
        <f>+'Lista de precios F1 Privee'!A145</f>
        <v>140</v>
      </c>
      <c r="B144" s="152">
        <f>+'Lista de precios F1 Privee'!B145</f>
        <v>804</v>
      </c>
      <c r="C144" s="207" t="str">
        <f>+'T. Generadora'!G155</f>
        <v>1 H</v>
      </c>
      <c r="D144" s="207">
        <f>+'T. Generadora'!R142</f>
        <v>1</v>
      </c>
      <c r="E144" s="207">
        <f>+'T. Generadora'!T142</f>
        <v>1</v>
      </c>
      <c r="F144" s="152">
        <f>+'Lista de precios F1 Privee'!C145</f>
        <v>1</v>
      </c>
      <c r="G144" s="152" t="str">
        <f>+'Lista de precios F1 Privee'!D145</f>
        <v>Humbolt</v>
      </c>
      <c r="H144" s="207">
        <f>+'Lista de precios F1 Privee'!G145</f>
        <v>36</v>
      </c>
      <c r="I144" s="207">
        <f>+'Lista de precios F1 Privee'!H145</f>
        <v>7</v>
      </c>
      <c r="J144" s="208">
        <f>+'Lista de precios F1 Privee'!K145</f>
        <v>43</v>
      </c>
      <c r="K144" s="208">
        <f>+'T. Generadora'!M142</f>
        <v>1</v>
      </c>
      <c r="L144" s="208">
        <f>+'T. Generadora'!N142</f>
        <v>1</v>
      </c>
      <c r="M144" s="208">
        <f>+'T. Generadora'!T142</f>
        <v>1</v>
      </c>
      <c r="N144" s="168">
        <f>+'Lista de precios F1 Privee'!S145</f>
        <v>2130000</v>
      </c>
      <c r="O144" s="168">
        <f t="shared" si="0"/>
        <v>49534.883720930229</v>
      </c>
      <c r="P144" s="209"/>
      <c r="Q144" s="210">
        <v>0.03</v>
      </c>
      <c r="R144" s="168">
        <f t="shared" si="1"/>
        <v>2200000</v>
      </c>
      <c r="S144" s="168">
        <f t="shared" si="2"/>
        <v>51162.79069767442</v>
      </c>
      <c r="T144" s="209"/>
      <c r="U144" s="210">
        <v>0.03</v>
      </c>
      <c r="V144" s="168">
        <f t="shared" si="44"/>
        <v>2270000</v>
      </c>
      <c r="W144" s="168">
        <f t="shared" si="3"/>
        <v>52790.697674418603</v>
      </c>
      <c r="X144" s="209"/>
      <c r="Y144" s="210">
        <f t="shared" si="16"/>
        <v>0.04</v>
      </c>
      <c r="Z144" s="168">
        <f t="shared" si="4"/>
        <v>2370000</v>
      </c>
      <c r="AA144" s="168">
        <f t="shared" si="5"/>
        <v>55116.279069767443</v>
      </c>
      <c r="AB144" s="209"/>
      <c r="AC144" s="210">
        <f t="shared" si="17"/>
        <v>0.04</v>
      </c>
      <c r="AD144" s="168">
        <f t="shared" si="6"/>
        <v>2470000</v>
      </c>
      <c r="AE144" s="168">
        <f t="shared" si="7"/>
        <v>57441.860465116282</v>
      </c>
      <c r="AF144" s="209"/>
      <c r="AG144" s="210">
        <f t="shared" si="18"/>
        <v>0.04</v>
      </c>
      <c r="AH144" s="168">
        <f t="shared" si="8"/>
        <v>2570000</v>
      </c>
      <c r="AI144" s="168">
        <f t="shared" si="9"/>
        <v>59767.441860465115</v>
      </c>
      <c r="AJ144" s="209"/>
      <c r="AK144" s="210">
        <f t="shared" si="19"/>
        <v>0.04</v>
      </c>
      <c r="AL144" s="168">
        <f t="shared" si="10"/>
        <v>2680000</v>
      </c>
      <c r="AM144" s="168">
        <f t="shared" si="11"/>
        <v>62325.58139534884</v>
      </c>
      <c r="AN144" s="209"/>
      <c r="AO144" s="210">
        <f t="shared" si="20"/>
        <v>0.04</v>
      </c>
      <c r="AP144" s="168">
        <f t="shared" si="12"/>
        <v>2790000</v>
      </c>
      <c r="AQ144" s="168">
        <f t="shared" si="13"/>
        <v>64883.720930232557</v>
      </c>
      <c r="AR144" s="209"/>
      <c r="AS144" s="210">
        <f t="shared" si="21"/>
        <v>0.04</v>
      </c>
      <c r="AT144" s="168">
        <f t="shared" si="14"/>
        <v>2910000</v>
      </c>
      <c r="AU144" s="168">
        <f t="shared" si="15"/>
        <v>67674.41860465116</v>
      </c>
    </row>
    <row r="145" spans="1:47" ht="14.25" customHeight="1" x14ac:dyDescent="0.35">
      <c r="A145" s="152">
        <f>+'Lista de precios F1 Privee'!A146</f>
        <v>141</v>
      </c>
      <c r="B145" s="152">
        <f>+'Lista de precios F1 Privee'!B146</f>
        <v>901</v>
      </c>
      <c r="C145" s="207" t="str">
        <f>+'T. Generadora'!G156</f>
        <v>2 H</v>
      </c>
      <c r="D145" s="207">
        <f>+'T. Generadora'!R143</f>
        <v>1</v>
      </c>
      <c r="E145" s="207">
        <f>+'T. Generadora'!T143</f>
        <v>1</v>
      </c>
      <c r="F145" s="152">
        <f>+'Lista de precios F1 Privee'!C146</f>
        <v>1</v>
      </c>
      <c r="G145" s="152" t="str">
        <f>+'Lista de precios F1 Privee'!D146</f>
        <v>Humbolt</v>
      </c>
      <c r="H145" s="207">
        <f>+'Lista de precios F1 Privee'!G146</f>
        <v>42</v>
      </c>
      <c r="I145" s="207">
        <f>+'Lista de precios F1 Privee'!H146</f>
        <v>10</v>
      </c>
      <c r="J145" s="208">
        <f>+'Lista de precios F1 Privee'!K146</f>
        <v>52</v>
      </c>
      <c r="K145" s="208">
        <f>+'T. Generadora'!M143</f>
        <v>1</v>
      </c>
      <c r="L145" s="208">
        <f>+'T. Generadora'!N143</f>
        <v>1</v>
      </c>
      <c r="M145" s="208">
        <f>+'T. Generadora'!T143</f>
        <v>1</v>
      </c>
      <c r="N145" s="168">
        <f>+'Lista de precios F1 Privee'!S146</f>
        <v>2510000</v>
      </c>
      <c r="O145" s="168">
        <f t="shared" si="0"/>
        <v>48269.230769230766</v>
      </c>
      <c r="P145" s="209"/>
      <c r="Q145" s="210">
        <v>0.03</v>
      </c>
      <c r="R145" s="168">
        <f t="shared" si="1"/>
        <v>2590000</v>
      </c>
      <c r="S145" s="168">
        <f t="shared" si="2"/>
        <v>49807.692307692305</v>
      </c>
      <c r="T145" s="209"/>
      <c r="U145" s="210">
        <v>0.03</v>
      </c>
      <c r="V145" s="168">
        <f t="shared" si="44"/>
        <v>2670000</v>
      </c>
      <c r="W145" s="168">
        <f t="shared" si="3"/>
        <v>51346.153846153844</v>
      </c>
      <c r="X145" s="209"/>
      <c r="Y145" s="210">
        <f t="shared" si="16"/>
        <v>0.04</v>
      </c>
      <c r="Z145" s="168">
        <f t="shared" si="4"/>
        <v>2780000</v>
      </c>
      <c r="AA145" s="168">
        <f t="shared" si="5"/>
        <v>53461.538461538461</v>
      </c>
      <c r="AB145" s="209"/>
      <c r="AC145" s="210">
        <f t="shared" si="17"/>
        <v>0.04</v>
      </c>
      <c r="AD145" s="168">
        <f t="shared" si="6"/>
        <v>2900000</v>
      </c>
      <c r="AE145" s="168">
        <f t="shared" si="7"/>
        <v>55769.230769230766</v>
      </c>
      <c r="AF145" s="209"/>
      <c r="AG145" s="210">
        <f t="shared" si="18"/>
        <v>0.04</v>
      </c>
      <c r="AH145" s="168">
        <f t="shared" si="8"/>
        <v>3020000</v>
      </c>
      <c r="AI145" s="168">
        <f t="shared" si="9"/>
        <v>58076.923076923078</v>
      </c>
      <c r="AJ145" s="209"/>
      <c r="AK145" s="210">
        <f t="shared" si="19"/>
        <v>0.04</v>
      </c>
      <c r="AL145" s="168">
        <f t="shared" si="10"/>
        <v>3150000</v>
      </c>
      <c r="AM145" s="168">
        <f t="shared" si="11"/>
        <v>60576.923076923078</v>
      </c>
      <c r="AN145" s="209"/>
      <c r="AO145" s="210">
        <f t="shared" si="20"/>
        <v>0.04</v>
      </c>
      <c r="AP145" s="168">
        <f t="shared" si="12"/>
        <v>3280000</v>
      </c>
      <c r="AQ145" s="168">
        <f t="shared" si="13"/>
        <v>63076.923076923078</v>
      </c>
      <c r="AR145" s="209"/>
      <c r="AS145" s="210">
        <f t="shared" si="21"/>
        <v>0.04</v>
      </c>
      <c r="AT145" s="168">
        <f t="shared" si="14"/>
        <v>3420000</v>
      </c>
      <c r="AU145" s="168">
        <f t="shared" si="15"/>
        <v>65769.230769230766</v>
      </c>
    </row>
    <row r="146" spans="1:47" ht="14.25" customHeight="1" x14ac:dyDescent="0.35">
      <c r="A146" s="152">
        <f>+'Lista de precios F1 Privee'!A147</f>
        <v>142</v>
      </c>
      <c r="B146" s="152">
        <f>+'Lista de precios F1 Privee'!B147</f>
        <v>902</v>
      </c>
      <c r="C146" s="207" t="str">
        <f>+'T. Generadora'!G157</f>
        <v>3 H</v>
      </c>
      <c r="D146" s="207">
        <f>+'T. Generadora'!R144</f>
        <v>1</v>
      </c>
      <c r="E146" s="207">
        <f>+'T. Generadora'!T144</f>
        <v>1</v>
      </c>
      <c r="F146" s="152">
        <f>+'Lista de precios F1 Privee'!C147</f>
        <v>1</v>
      </c>
      <c r="G146" s="152" t="str">
        <f>+'Lista de precios F1 Privee'!D147</f>
        <v>Humbolt</v>
      </c>
      <c r="H146" s="207">
        <f>+'Lista de precios F1 Privee'!G147</f>
        <v>36</v>
      </c>
      <c r="I146" s="207">
        <f>+'Lista de precios F1 Privee'!H147</f>
        <v>4</v>
      </c>
      <c r="J146" s="208">
        <f>+'Lista de precios F1 Privee'!K147</f>
        <v>40</v>
      </c>
      <c r="K146" s="208">
        <f>+'T. Generadora'!M144</f>
        <v>1</v>
      </c>
      <c r="L146" s="208">
        <f>+'T. Generadora'!N144</f>
        <v>1</v>
      </c>
      <c r="M146" s="208">
        <f>+'T. Generadora'!T144</f>
        <v>1</v>
      </c>
      <c r="N146" s="168">
        <f>+'Lista de precios F1 Privee'!S147</f>
        <v>2030000</v>
      </c>
      <c r="O146" s="168">
        <f t="shared" si="0"/>
        <v>50750</v>
      </c>
      <c r="P146" s="209"/>
      <c r="Q146" s="210">
        <v>0.03</v>
      </c>
      <c r="R146" s="168">
        <f t="shared" si="1"/>
        <v>2100000</v>
      </c>
      <c r="S146" s="168">
        <f t="shared" si="2"/>
        <v>52500</v>
      </c>
      <c r="T146" s="209"/>
      <c r="U146" s="210">
        <v>0.03</v>
      </c>
      <c r="V146" s="168">
        <f t="shared" si="44"/>
        <v>2170000</v>
      </c>
      <c r="W146" s="168">
        <f t="shared" si="3"/>
        <v>54250</v>
      </c>
      <c r="X146" s="209"/>
      <c r="Y146" s="210">
        <f t="shared" si="16"/>
        <v>0.04</v>
      </c>
      <c r="Z146" s="168">
        <f t="shared" si="4"/>
        <v>2260000</v>
      </c>
      <c r="AA146" s="168">
        <f t="shared" si="5"/>
        <v>56500</v>
      </c>
      <c r="AB146" s="209"/>
      <c r="AC146" s="210">
        <f t="shared" si="17"/>
        <v>0.04</v>
      </c>
      <c r="AD146" s="168">
        <f t="shared" si="6"/>
        <v>2360000</v>
      </c>
      <c r="AE146" s="168">
        <f t="shared" si="7"/>
        <v>59000</v>
      </c>
      <c r="AF146" s="209"/>
      <c r="AG146" s="210">
        <f t="shared" si="18"/>
        <v>0.04</v>
      </c>
      <c r="AH146" s="168">
        <f t="shared" si="8"/>
        <v>2460000</v>
      </c>
      <c r="AI146" s="168">
        <f t="shared" si="9"/>
        <v>61500</v>
      </c>
      <c r="AJ146" s="209"/>
      <c r="AK146" s="210">
        <f t="shared" si="19"/>
        <v>0.04</v>
      </c>
      <c r="AL146" s="168">
        <f t="shared" si="10"/>
        <v>2560000</v>
      </c>
      <c r="AM146" s="168">
        <f t="shared" si="11"/>
        <v>64000</v>
      </c>
      <c r="AN146" s="209"/>
      <c r="AO146" s="210">
        <f t="shared" si="20"/>
        <v>0.04</v>
      </c>
      <c r="AP146" s="168">
        <f t="shared" si="12"/>
        <v>2670000</v>
      </c>
      <c r="AQ146" s="168">
        <f t="shared" si="13"/>
        <v>66750</v>
      </c>
      <c r="AR146" s="209"/>
      <c r="AS146" s="210">
        <f t="shared" si="21"/>
        <v>0.04</v>
      </c>
      <c r="AT146" s="168">
        <f t="shared" si="14"/>
        <v>2780000</v>
      </c>
      <c r="AU146" s="168">
        <f t="shared" si="15"/>
        <v>69500</v>
      </c>
    </row>
    <row r="147" spans="1:47" ht="14.25" customHeight="1" x14ac:dyDescent="0.35">
      <c r="A147" s="152">
        <f>+'Lista de precios F1 Privee'!A148</f>
        <v>143</v>
      </c>
      <c r="B147" s="152">
        <f>+'Lista de precios F1 Privee'!B148</f>
        <v>903</v>
      </c>
      <c r="C147" s="207" t="str">
        <f>+'T. Generadora'!G158</f>
        <v>4 H</v>
      </c>
      <c r="D147" s="207">
        <f>+'T. Generadora'!R145</f>
        <v>1</v>
      </c>
      <c r="E147" s="207">
        <f>+'T. Generadora'!T145</f>
        <v>1</v>
      </c>
      <c r="F147" s="152">
        <f>+'Lista de precios F1 Privee'!C148</f>
        <v>1</v>
      </c>
      <c r="G147" s="152" t="str">
        <f>+'Lista de precios F1 Privee'!D148</f>
        <v>Humbolt</v>
      </c>
      <c r="H147" s="207">
        <f>+'Lista de precios F1 Privee'!G148</f>
        <v>61</v>
      </c>
      <c r="I147" s="207">
        <f>+'Lista de precios F1 Privee'!H148</f>
        <v>8</v>
      </c>
      <c r="J147" s="208">
        <f>+'Lista de precios F1 Privee'!K148</f>
        <v>69</v>
      </c>
      <c r="K147" s="208">
        <f>+'T. Generadora'!M145</f>
        <v>2</v>
      </c>
      <c r="L147" s="208">
        <f>+'T. Generadora'!N145</f>
        <v>2</v>
      </c>
      <c r="M147" s="208">
        <f>+'T. Generadora'!T145</f>
        <v>1</v>
      </c>
      <c r="N147" s="168">
        <f>+'Lista de precios F1 Privee'!S148</f>
        <v>3100000</v>
      </c>
      <c r="O147" s="168">
        <f t="shared" si="0"/>
        <v>44927.536231884056</v>
      </c>
      <c r="P147" s="209"/>
      <c r="Q147" s="210">
        <v>0.03</v>
      </c>
      <c r="R147" s="168">
        <f t="shared" si="1"/>
        <v>3200000</v>
      </c>
      <c r="S147" s="168">
        <f t="shared" si="2"/>
        <v>46376.811594202896</v>
      </c>
      <c r="T147" s="209"/>
      <c r="U147" s="210">
        <v>0.03</v>
      </c>
      <c r="V147" s="168">
        <f t="shared" si="44"/>
        <v>3300000</v>
      </c>
      <c r="W147" s="168">
        <f t="shared" si="3"/>
        <v>47826.086956521736</v>
      </c>
      <c r="X147" s="209"/>
      <c r="Y147" s="210">
        <f t="shared" si="16"/>
        <v>0.04</v>
      </c>
      <c r="Z147" s="168">
        <f t="shared" si="4"/>
        <v>3440000</v>
      </c>
      <c r="AA147" s="168">
        <f t="shared" si="5"/>
        <v>49855.072463768112</v>
      </c>
      <c r="AB147" s="209"/>
      <c r="AC147" s="210">
        <f t="shared" si="17"/>
        <v>0.04</v>
      </c>
      <c r="AD147" s="168">
        <f t="shared" si="6"/>
        <v>3580000</v>
      </c>
      <c r="AE147" s="168">
        <f t="shared" si="7"/>
        <v>51884.057971014496</v>
      </c>
      <c r="AF147" s="209"/>
      <c r="AG147" s="210">
        <f t="shared" si="18"/>
        <v>0.04</v>
      </c>
      <c r="AH147" s="168">
        <f t="shared" si="8"/>
        <v>3730000</v>
      </c>
      <c r="AI147" s="168">
        <f t="shared" si="9"/>
        <v>54057.971014492752</v>
      </c>
      <c r="AJ147" s="209"/>
      <c r="AK147" s="210">
        <f t="shared" si="19"/>
        <v>0.04</v>
      </c>
      <c r="AL147" s="168">
        <f t="shared" si="10"/>
        <v>3880000</v>
      </c>
      <c r="AM147" s="168">
        <f t="shared" si="11"/>
        <v>56231.884057971016</v>
      </c>
      <c r="AN147" s="209"/>
      <c r="AO147" s="210">
        <f t="shared" si="20"/>
        <v>0.04</v>
      </c>
      <c r="AP147" s="168">
        <f t="shared" si="12"/>
        <v>4040000</v>
      </c>
      <c r="AQ147" s="168">
        <f t="shared" si="13"/>
        <v>58550.72463768116</v>
      </c>
      <c r="AR147" s="209"/>
      <c r="AS147" s="210">
        <f t="shared" si="21"/>
        <v>0.04</v>
      </c>
      <c r="AT147" s="168">
        <f t="shared" si="14"/>
        <v>4210000</v>
      </c>
      <c r="AU147" s="168">
        <f t="shared" si="15"/>
        <v>61014.492753623192</v>
      </c>
    </row>
    <row r="148" spans="1:47" ht="14.25" customHeight="1" x14ac:dyDescent="0.35">
      <c r="A148" s="152">
        <f>+'Lista de precios F1 Privee'!A149</f>
        <v>144</v>
      </c>
      <c r="B148" s="152">
        <f>+'Lista de precios F1 Privee'!B149</f>
        <v>904</v>
      </c>
      <c r="C148" s="207" t="str">
        <f>+'T. Generadora'!G159</f>
        <v>1 H</v>
      </c>
      <c r="D148" s="207">
        <f>+'T. Generadora'!R146</f>
        <v>1</v>
      </c>
      <c r="E148" s="207">
        <f>+'T. Generadora'!T146</f>
        <v>1</v>
      </c>
      <c r="F148" s="152">
        <f>+'Lista de precios F1 Privee'!C149</f>
        <v>1</v>
      </c>
      <c r="G148" s="152" t="str">
        <f>+'Lista de precios F1 Privee'!D149</f>
        <v>Humbolt</v>
      </c>
      <c r="H148" s="207">
        <f>+'Lista de precios F1 Privee'!G149</f>
        <v>36</v>
      </c>
      <c r="I148" s="207">
        <f>+'Lista de precios F1 Privee'!H149</f>
        <v>7</v>
      </c>
      <c r="J148" s="208">
        <f>+'Lista de precios F1 Privee'!K149</f>
        <v>43</v>
      </c>
      <c r="K148" s="208">
        <f>+'T. Generadora'!M146</f>
        <v>1</v>
      </c>
      <c r="L148" s="208">
        <f>+'T. Generadora'!N146</f>
        <v>1</v>
      </c>
      <c r="M148" s="208">
        <f>+'T. Generadora'!T146</f>
        <v>1</v>
      </c>
      <c r="N148" s="168">
        <f>+'Lista de precios F1 Privee'!S149</f>
        <v>2150000</v>
      </c>
      <c r="O148" s="168">
        <f t="shared" si="0"/>
        <v>50000</v>
      </c>
      <c r="P148" s="209"/>
      <c r="Q148" s="210">
        <v>0.03</v>
      </c>
      <c r="R148" s="168">
        <f t="shared" si="1"/>
        <v>2220000</v>
      </c>
      <c r="S148" s="168">
        <f t="shared" si="2"/>
        <v>51627.906976744183</v>
      </c>
      <c r="T148" s="209"/>
      <c r="U148" s="210">
        <v>0.03</v>
      </c>
      <c r="V148" s="168">
        <f t="shared" si="44"/>
        <v>2290000</v>
      </c>
      <c r="W148" s="168">
        <f t="shared" si="3"/>
        <v>53255.813953488374</v>
      </c>
      <c r="X148" s="209"/>
      <c r="Y148" s="210">
        <f t="shared" si="16"/>
        <v>0.04</v>
      </c>
      <c r="Z148" s="168">
        <f t="shared" si="4"/>
        <v>2390000</v>
      </c>
      <c r="AA148" s="168">
        <f t="shared" si="5"/>
        <v>55581.395348837206</v>
      </c>
      <c r="AB148" s="209"/>
      <c r="AC148" s="210">
        <f t="shared" si="17"/>
        <v>0.04</v>
      </c>
      <c r="AD148" s="168">
        <f t="shared" si="6"/>
        <v>2490000</v>
      </c>
      <c r="AE148" s="168">
        <f t="shared" si="7"/>
        <v>57906.976744186046</v>
      </c>
      <c r="AF148" s="209"/>
      <c r="AG148" s="210">
        <f t="shared" si="18"/>
        <v>0.04</v>
      </c>
      <c r="AH148" s="168">
        <f t="shared" si="8"/>
        <v>2590000</v>
      </c>
      <c r="AI148" s="168">
        <f t="shared" si="9"/>
        <v>60232.558139534885</v>
      </c>
      <c r="AJ148" s="209"/>
      <c r="AK148" s="210">
        <f t="shared" si="19"/>
        <v>0.04</v>
      </c>
      <c r="AL148" s="168">
        <f t="shared" si="10"/>
        <v>2700000</v>
      </c>
      <c r="AM148" s="168">
        <f t="shared" si="11"/>
        <v>62790.697674418603</v>
      </c>
      <c r="AN148" s="209"/>
      <c r="AO148" s="210">
        <f t="shared" si="20"/>
        <v>0.04</v>
      </c>
      <c r="AP148" s="168">
        <f t="shared" si="12"/>
        <v>2810000</v>
      </c>
      <c r="AQ148" s="168">
        <f t="shared" si="13"/>
        <v>65348.837209302328</v>
      </c>
      <c r="AR148" s="209"/>
      <c r="AS148" s="210">
        <f t="shared" si="21"/>
        <v>0.04</v>
      </c>
      <c r="AT148" s="168">
        <f t="shared" si="14"/>
        <v>2930000</v>
      </c>
      <c r="AU148" s="168">
        <f t="shared" si="15"/>
        <v>68139.534883720931</v>
      </c>
    </row>
    <row r="149" spans="1:47" ht="14.25" customHeight="1" x14ac:dyDescent="0.35">
      <c r="A149" s="152">
        <f>+'Lista de precios F1 Privee'!A150</f>
        <v>145</v>
      </c>
      <c r="B149" s="152">
        <f>+'Lista de precios F1 Privee'!B150</f>
        <v>1001</v>
      </c>
      <c r="C149" s="207" t="str">
        <f>+'T. Generadora'!G160</f>
        <v>2 H</v>
      </c>
      <c r="D149" s="207">
        <f>+'T. Generadora'!R147</f>
        <v>1</v>
      </c>
      <c r="E149" s="207">
        <f>+'T. Generadora'!T147</f>
        <v>1</v>
      </c>
      <c r="F149" s="152">
        <f>+'Lista de precios F1 Privee'!C150</f>
        <v>1</v>
      </c>
      <c r="G149" s="152" t="str">
        <f>+'Lista de precios F1 Privee'!D150</f>
        <v>Humbolt</v>
      </c>
      <c r="H149" s="207">
        <f>+'Lista de precios F1 Privee'!G150</f>
        <v>42</v>
      </c>
      <c r="I149" s="207">
        <f>+'Lista de precios F1 Privee'!H150</f>
        <v>10</v>
      </c>
      <c r="J149" s="208">
        <f>+'Lista de precios F1 Privee'!K150</f>
        <v>52</v>
      </c>
      <c r="K149" s="208">
        <f>+'T. Generadora'!M147</f>
        <v>1</v>
      </c>
      <c r="L149" s="208">
        <f>+'T. Generadora'!N147</f>
        <v>1</v>
      </c>
      <c r="M149" s="208">
        <f>+'T. Generadora'!T147</f>
        <v>1</v>
      </c>
      <c r="N149" s="168">
        <f>+'Lista de precios F1 Privee'!S150</f>
        <v>2540000</v>
      </c>
      <c r="O149" s="168">
        <f t="shared" si="0"/>
        <v>48846.153846153844</v>
      </c>
      <c r="P149" s="209"/>
      <c r="Q149" s="210">
        <v>0.03</v>
      </c>
      <c r="R149" s="168">
        <f t="shared" si="1"/>
        <v>2620000</v>
      </c>
      <c r="S149" s="168">
        <f t="shared" si="2"/>
        <v>50384.615384615383</v>
      </c>
      <c r="T149" s="209"/>
      <c r="U149" s="210">
        <v>0.03</v>
      </c>
      <c r="V149" s="168">
        <f t="shared" si="44"/>
        <v>2700000</v>
      </c>
      <c r="W149" s="168">
        <f t="shared" si="3"/>
        <v>51923.076923076922</v>
      </c>
      <c r="X149" s="209"/>
      <c r="Y149" s="210">
        <f t="shared" si="16"/>
        <v>0.04</v>
      </c>
      <c r="Z149" s="168">
        <f t="shared" si="4"/>
        <v>2810000</v>
      </c>
      <c r="AA149" s="168">
        <f t="shared" si="5"/>
        <v>54038.461538461539</v>
      </c>
      <c r="AB149" s="209"/>
      <c r="AC149" s="210">
        <f t="shared" si="17"/>
        <v>0.04</v>
      </c>
      <c r="AD149" s="168">
        <f t="shared" si="6"/>
        <v>2930000</v>
      </c>
      <c r="AE149" s="168">
        <f t="shared" si="7"/>
        <v>56346.153846153844</v>
      </c>
      <c r="AF149" s="209"/>
      <c r="AG149" s="210">
        <f t="shared" si="18"/>
        <v>0.04</v>
      </c>
      <c r="AH149" s="168">
        <f t="shared" si="8"/>
        <v>3050000</v>
      </c>
      <c r="AI149" s="168">
        <f t="shared" si="9"/>
        <v>58653.846153846156</v>
      </c>
      <c r="AJ149" s="209"/>
      <c r="AK149" s="210">
        <f t="shared" si="19"/>
        <v>0.04</v>
      </c>
      <c r="AL149" s="168">
        <f t="shared" si="10"/>
        <v>3180000</v>
      </c>
      <c r="AM149" s="168">
        <f t="shared" si="11"/>
        <v>61153.846153846156</v>
      </c>
      <c r="AN149" s="209"/>
      <c r="AO149" s="210">
        <f t="shared" si="20"/>
        <v>0.04</v>
      </c>
      <c r="AP149" s="168">
        <f t="shared" si="12"/>
        <v>3310000</v>
      </c>
      <c r="AQ149" s="168">
        <f t="shared" si="13"/>
        <v>63653.846153846156</v>
      </c>
      <c r="AR149" s="209"/>
      <c r="AS149" s="210">
        <f t="shared" si="21"/>
        <v>0.04</v>
      </c>
      <c r="AT149" s="168">
        <f t="shared" si="14"/>
        <v>3450000</v>
      </c>
      <c r="AU149" s="168">
        <f t="shared" si="15"/>
        <v>66346.153846153844</v>
      </c>
    </row>
    <row r="150" spans="1:47" ht="14.25" customHeight="1" x14ac:dyDescent="0.35">
      <c r="A150" s="152">
        <f>+'Lista de precios F1 Privee'!A151</f>
        <v>146</v>
      </c>
      <c r="B150" s="152">
        <f>+'Lista de precios F1 Privee'!B151</f>
        <v>1002</v>
      </c>
      <c r="C150" s="207" t="str">
        <f>+'T. Generadora'!G161</f>
        <v>3 H</v>
      </c>
      <c r="D150" s="207">
        <f>+'T. Generadora'!R148</f>
        <v>1</v>
      </c>
      <c r="E150" s="207">
        <f>+'T. Generadora'!T148</f>
        <v>1</v>
      </c>
      <c r="F150" s="152">
        <f>+'Lista de precios F1 Privee'!C151</f>
        <v>1</v>
      </c>
      <c r="G150" s="152" t="str">
        <f>+'Lista de precios F1 Privee'!D151</f>
        <v>Humbolt</v>
      </c>
      <c r="H150" s="207">
        <f>+'Lista de precios F1 Privee'!G151</f>
        <v>36</v>
      </c>
      <c r="I150" s="207">
        <f>+'Lista de precios F1 Privee'!H151</f>
        <v>4</v>
      </c>
      <c r="J150" s="208">
        <f>+'Lista de precios F1 Privee'!K151</f>
        <v>40</v>
      </c>
      <c r="K150" s="208">
        <f>+'T. Generadora'!M148</f>
        <v>1</v>
      </c>
      <c r="L150" s="208">
        <f>+'T. Generadora'!N148</f>
        <v>1</v>
      </c>
      <c r="M150" s="208">
        <f>+'T. Generadora'!T148</f>
        <v>1</v>
      </c>
      <c r="N150" s="168">
        <f>+'Lista de precios F1 Privee'!S151</f>
        <v>2050000</v>
      </c>
      <c r="O150" s="168">
        <f t="shared" si="0"/>
        <v>51250</v>
      </c>
      <c r="P150" s="209"/>
      <c r="Q150" s="210">
        <v>0.03</v>
      </c>
      <c r="R150" s="168">
        <f t="shared" si="1"/>
        <v>2120000</v>
      </c>
      <c r="S150" s="168">
        <f t="shared" si="2"/>
        <v>53000</v>
      </c>
      <c r="T150" s="209"/>
      <c r="U150" s="210">
        <v>0.03</v>
      </c>
      <c r="V150" s="168">
        <f t="shared" si="44"/>
        <v>2190000</v>
      </c>
      <c r="W150" s="168">
        <f t="shared" si="3"/>
        <v>54750</v>
      </c>
      <c r="X150" s="209"/>
      <c r="Y150" s="210">
        <f t="shared" si="16"/>
        <v>0.04</v>
      </c>
      <c r="Z150" s="168">
        <f t="shared" si="4"/>
        <v>2280000</v>
      </c>
      <c r="AA150" s="168">
        <f t="shared" si="5"/>
        <v>57000</v>
      </c>
      <c r="AB150" s="209"/>
      <c r="AC150" s="210">
        <f t="shared" si="17"/>
        <v>0.04</v>
      </c>
      <c r="AD150" s="168">
        <f t="shared" si="6"/>
        <v>2380000</v>
      </c>
      <c r="AE150" s="168">
        <f t="shared" si="7"/>
        <v>59500</v>
      </c>
      <c r="AF150" s="209"/>
      <c r="AG150" s="210">
        <f t="shared" si="18"/>
        <v>0.04</v>
      </c>
      <c r="AH150" s="168">
        <f t="shared" si="8"/>
        <v>2480000</v>
      </c>
      <c r="AI150" s="168">
        <f t="shared" si="9"/>
        <v>62000</v>
      </c>
      <c r="AJ150" s="209"/>
      <c r="AK150" s="210">
        <f t="shared" si="19"/>
        <v>0.04</v>
      </c>
      <c r="AL150" s="168">
        <f t="shared" si="10"/>
        <v>2580000</v>
      </c>
      <c r="AM150" s="168">
        <f t="shared" si="11"/>
        <v>64500</v>
      </c>
      <c r="AN150" s="209"/>
      <c r="AO150" s="210">
        <f t="shared" si="20"/>
        <v>0.04</v>
      </c>
      <c r="AP150" s="168">
        <f t="shared" si="12"/>
        <v>2690000</v>
      </c>
      <c r="AQ150" s="168">
        <f t="shared" si="13"/>
        <v>67250</v>
      </c>
      <c r="AR150" s="209"/>
      <c r="AS150" s="210">
        <f t="shared" si="21"/>
        <v>0.04</v>
      </c>
      <c r="AT150" s="168">
        <f t="shared" si="14"/>
        <v>2800000</v>
      </c>
      <c r="AU150" s="168">
        <f t="shared" si="15"/>
        <v>70000</v>
      </c>
    </row>
    <row r="151" spans="1:47" ht="14.25" customHeight="1" x14ac:dyDescent="0.35">
      <c r="A151" s="152">
        <f>+'Lista de precios F1 Privee'!A152</f>
        <v>147</v>
      </c>
      <c r="B151" s="152">
        <f>+'Lista de precios F1 Privee'!B152</f>
        <v>1003</v>
      </c>
      <c r="C151" s="207" t="str">
        <f>+'T. Generadora'!G162</f>
        <v>4 H</v>
      </c>
      <c r="D151" s="207">
        <f>+'T. Generadora'!R149</f>
        <v>1</v>
      </c>
      <c r="E151" s="207">
        <f>+'T. Generadora'!T149</f>
        <v>1</v>
      </c>
      <c r="F151" s="152">
        <f>+'Lista de precios F1 Privee'!C152</f>
        <v>1</v>
      </c>
      <c r="G151" s="152" t="str">
        <f>+'Lista de precios F1 Privee'!D152</f>
        <v>Humbolt</v>
      </c>
      <c r="H151" s="207">
        <f>+'Lista de precios F1 Privee'!G152</f>
        <v>61</v>
      </c>
      <c r="I151" s="207">
        <f>+'Lista de precios F1 Privee'!H152</f>
        <v>8</v>
      </c>
      <c r="J151" s="208">
        <f>+'Lista de precios F1 Privee'!K152</f>
        <v>69</v>
      </c>
      <c r="K151" s="208">
        <f>+'T. Generadora'!M149</f>
        <v>2</v>
      </c>
      <c r="L151" s="208">
        <f>+'T. Generadora'!N149</f>
        <v>2</v>
      </c>
      <c r="M151" s="208">
        <f>+'T. Generadora'!T149</f>
        <v>1</v>
      </c>
      <c r="N151" s="168">
        <f>+'Lista de precios F1 Privee'!S152</f>
        <v>3130000</v>
      </c>
      <c r="O151" s="168">
        <f t="shared" si="0"/>
        <v>45362.318840579712</v>
      </c>
      <c r="P151" s="209"/>
      <c r="Q151" s="210">
        <v>0.03</v>
      </c>
      <c r="R151" s="168">
        <f t="shared" si="1"/>
        <v>3230000</v>
      </c>
      <c r="S151" s="168">
        <f t="shared" si="2"/>
        <v>46811.594202898552</v>
      </c>
      <c r="T151" s="209"/>
      <c r="U151" s="210">
        <v>0.03</v>
      </c>
      <c r="V151" s="168">
        <f t="shared" si="44"/>
        <v>3330000</v>
      </c>
      <c r="W151" s="168">
        <f t="shared" si="3"/>
        <v>48260.869565217392</v>
      </c>
      <c r="X151" s="209"/>
      <c r="Y151" s="210">
        <f t="shared" si="16"/>
        <v>0.04</v>
      </c>
      <c r="Z151" s="168">
        <f t="shared" si="4"/>
        <v>3470000</v>
      </c>
      <c r="AA151" s="168">
        <f t="shared" si="5"/>
        <v>50289.855072463768</v>
      </c>
      <c r="AB151" s="209"/>
      <c r="AC151" s="210">
        <f t="shared" si="17"/>
        <v>0.04</v>
      </c>
      <c r="AD151" s="168">
        <f t="shared" si="6"/>
        <v>3610000</v>
      </c>
      <c r="AE151" s="168">
        <f t="shared" si="7"/>
        <v>52318.840579710144</v>
      </c>
      <c r="AF151" s="209"/>
      <c r="AG151" s="210">
        <f t="shared" si="18"/>
        <v>0.04</v>
      </c>
      <c r="AH151" s="168">
        <f t="shared" si="8"/>
        <v>3760000</v>
      </c>
      <c r="AI151" s="168">
        <f t="shared" si="9"/>
        <v>54492.753623188408</v>
      </c>
      <c r="AJ151" s="209"/>
      <c r="AK151" s="210">
        <f t="shared" si="19"/>
        <v>0.04</v>
      </c>
      <c r="AL151" s="168">
        <f t="shared" si="10"/>
        <v>3920000</v>
      </c>
      <c r="AM151" s="168">
        <f t="shared" si="11"/>
        <v>56811.594202898552</v>
      </c>
      <c r="AN151" s="209"/>
      <c r="AO151" s="210">
        <f t="shared" si="20"/>
        <v>0.04</v>
      </c>
      <c r="AP151" s="168">
        <f t="shared" si="12"/>
        <v>4080000</v>
      </c>
      <c r="AQ151" s="168">
        <f t="shared" si="13"/>
        <v>59130.434782608696</v>
      </c>
      <c r="AR151" s="209"/>
      <c r="AS151" s="210">
        <f t="shared" si="21"/>
        <v>0.04</v>
      </c>
      <c r="AT151" s="168">
        <f t="shared" si="14"/>
        <v>4250000</v>
      </c>
      <c r="AU151" s="168">
        <f t="shared" si="15"/>
        <v>61594.202898550728</v>
      </c>
    </row>
    <row r="152" spans="1:47" ht="14.25" customHeight="1" x14ac:dyDescent="0.35">
      <c r="A152" s="152">
        <f>+'Lista de precios F1 Privee'!A153</f>
        <v>148</v>
      </c>
      <c r="B152" s="152">
        <f>+'Lista de precios F1 Privee'!B153</f>
        <v>1004</v>
      </c>
      <c r="C152" s="207" t="str">
        <f>+'T. Generadora'!G163</f>
        <v>1 H</v>
      </c>
      <c r="D152" s="207">
        <f>+'T. Generadora'!R150</f>
        <v>1</v>
      </c>
      <c r="E152" s="207">
        <f>+'T. Generadora'!T150</f>
        <v>1</v>
      </c>
      <c r="F152" s="152">
        <f>+'Lista de precios F1 Privee'!C153</f>
        <v>1</v>
      </c>
      <c r="G152" s="152" t="str">
        <f>+'Lista de precios F1 Privee'!D153</f>
        <v>Humbolt</v>
      </c>
      <c r="H152" s="207">
        <f>+'Lista de precios F1 Privee'!G153</f>
        <v>36</v>
      </c>
      <c r="I152" s="207">
        <f>+'Lista de precios F1 Privee'!H153</f>
        <v>7</v>
      </c>
      <c r="J152" s="208">
        <f>+'Lista de precios F1 Privee'!K153</f>
        <v>43</v>
      </c>
      <c r="K152" s="208">
        <f>+'T. Generadora'!M150</f>
        <v>1</v>
      </c>
      <c r="L152" s="208">
        <f>+'T. Generadora'!N150</f>
        <v>1</v>
      </c>
      <c r="M152" s="208">
        <f>+'T. Generadora'!T150</f>
        <v>1</v>
      </c>
      <c r="N152" s="168">
        <f>+'Lista de precios F1 Privee'!S153</f>
        <v>2170000</v>
      </c>
      <c r="O152" s="168">
        <f t="shared" si="0"/>
        <v>50465.116279069771</v>
      </c>
      <c r="P152" s="209"/>
      <c r="Q152" s="210">
        <v>0.03</v>
      </c>
      <c r="R152" s="168">
        <f t="shared" si="1"/>
        <v>2240000</v>
      </c>
      <c r="S152" s="168">
        <f t="shared" si="2"/>
        <v>52093.023255813954</v>
      </c>
      <c r="T152" s="209"/>
      <c r="U152" s="210">
        <v>0.03</v>
      </c>
      <c r="V152" s="168">
        <f t="shared" si="44"/>
        <v>2310000</v>
      </c>
      <c r="W152" s="168">
        <f t="shared" si="3"/>
        <v>53720.930232558138</v>
      </c>
      <c r="X152" s="209"/>
      <c r="Y152" s="210">
        <f t="shared" si="16"/>
        <v>0.04</v>
      </c>
      <c r="Z152" s="168">
        <f t="shared" si="4"/>
        <v>2410000</v>
      </c>
      <c r="AA152" s="168">
        <f t="shared" si="5"/>
        <v>56046.511627906977</v>
      </c>
      <c r="AB152" s="209"/>
      <c r="AC152" s="210">
        <f t="shared" si="17"/>
        <v>0.04</v>
      </c>
      <c r="AD152" s="168">
        <f t="shared" si="6"/>
        <v>2510000</v>
      </c>
      <c r="AE152" s="168">
        <f t="shared" si="7"/>
        <v>58372.093023255817</v>
      </c>
      <c r="AF152" s="209"/>
      <c r="AG152" s="210">
        <f t="shared" si="18"/>
        <v>0.04</v>
      </c>
      <c r="AH152" s="168">
        <f t="shared" si="8"/>
        <v>2620000</v>
      </c>
      <c r="AI152" s="168">
        <f t="shared" si="9"/>
        <v>60930.232558139534</v>
      </c>
      <c r="AJ152" s="209"/>
      <c r="AK152" s="210">
        <f t="shared" si="19"/>
        <v>0.04</v>
      </c>
      <c r="AL152" s="168">
        <f t="shared" si="10"/>
        <v>2730000</v>
      </c>
      <c r="AM152" s="168">
        <f t="shared" si="11"/>
        <v>63488.372093023259</v>
      </c>
      <c r="AN152" s="209"/>
      <c r="AO152" s="210">
        <f t="shared" si="20"/>
        <v>0.04</v>
      </c>
      <c r="AP152" s="168">
        <f t="shared" si="12"/>
        <v>2840000</v>
      </c>
      <c r="AQ152" s="168">
        <f t="shared" si="13"/>
        <v>66046.511627906977</v>
      </c>
      <c r="AR152" s="209"/>
      <c r="AS152" s="210">
        <f t="shared" si="21"/>
        <v>0.04</v>
      </c>
      <c r="AT152" s="168">
        <f t="shared" si="14"/>
        <v>2960000</v>
      </c>
      <c r="AU152" s="168">
        <f t="shared" si="15"/>
        <v>68837.209302325587</v>
      </c>
    </row>
    <row r="153" spans="1:47" ht="14.25" customHeight="1" x14ac:dyDescent="0.35">
      <c r="A153" s="152">
        <f>+'Lista de precios F1 Privee'!A154</f>
        <v>149</v>
      </c>
      <c r="B153" s="152">
        <f>+'Lista de precios F1 Privee'!B154</f>
        <v>1101</v>
      </c>
      <c r="C153" s="207" t="str">
        <f>+'T. Generadora'!G164</f>
        <v>2 H</v>
      </c>
      <c r="D153" s="207">
        <f>+'T. Generadora'!R151</f>
        <v>1</v>
      </c>
      <c r="E153" s="207">
        <f>+'T. Generadora'!T151</f>
        <v>1</v>
      </c>
      <c r="F153" s="152">
        <f>+'Lista de precios F1 Privee'!C154</f>
        <v>1</v>
      </c>
      <c r="G153" s="152" t="str">
        <f>+'Lista de precios F1 Privee'!D154</f>
        <v>Humbolt</v>
      </c>
      <c r="H153" s="207">
        <f>+'Lista de precios F1 Privee'!G154</f>
        <v>42</v>
      </c>
      <c r="I153" s="207">
        <f>+'Lista de precios F1 Privee'!H154</f>
        <v>10</v>
      </c>
      <c r="J153" s="208">
        <f>+'Lista de precios F1 Privee'!K154</f>
        <v>52</v>
      </c>
      <c r="K153" s="208">
        <f>+'T. Generadora'!M151</f>
        <v>1</v>
      </c>
      <c r="L153" s="208">
        <f>+'T. Generadora'!N151</f>
        <v>1</v>
      </c>
      <c r="M153" s="208">
        <f>+'T. Generadora'!T151</f>
        <v>1</v>
      </c>
      <c r="N153" s="168">
        <f>+'Lista de precios F1 Privee'!S154</f>
        <v>2560000</v>
      </c>
      <c r="O153" s="168">
        <f t="shared" si="0"/>
        <v>49230.769230769234</v>
      </c>
      <c r="P153" s="209"/>
      <c r="Q153" s="210">
        <v>0.03</v>
      </c>
      <c r="R153" s="168">
        <f t="shared" si="1"/>
        <v>2640000</v>
      </c>
      <c r="S153" s="168">
        <f t="shared" si="2"/>
        <v>50769.230769230766</v>
      </c>
      <c r="T153" s="209"/>
      <c r="U153" s="210">
        <v>0.03</v>
      </c>
      <c r="V153" s="168">
        <f t="shared" si="44"/>
        <v>2720000</v>
      </c>
      <c r="W153" s="168">
        <f t="shared" si="3"/>
        <v>52307.692307692305</v>
      </c>
      <c r="X153" s="209"/>
      <c r="Y153" s="210">
        <f t="shared" si="16"/>
        <v>0.04</v>
      </c>
      <c r="Z153" s="168">
        <f t="shared" si="4"/>
        <v>2830000</v>
      </c>
      <c r="AA153" s="168">
        <f t="shared" si="5"/>
        <v>54423.076923076922</v>
      </c>
      <c r="AB153" s="209"/>
      <c r="AC153" s="210">
        <f t="shared" si="17"/>
        <v>0.04</v>
      </c>
      <c r="AD153" s="168">
        <f t="shared" si="6"/>
        <v>2950000</v>
      </c>
      <c r="AE153" s="168">
        <f t="shared" si="7"/>
        <v>56730.769230769234</v>
      </c>
      <c r="AF153" s="209"/>
      <c r="AG153" s="210">
        <f t="shared" si="18"/>
        <v>0.04</v>
      </c>
      <c r="AH153" s="168">
        <f t="shared" si="8"/>
        <v>3070000</v>
      </c>
      <c r="AI153" s="168">
        <f t="shared" si="9"/>
        <v>59038.461538461539</v>
      </c>
      <c r="AJ153" s="209"/>
      <c r="AK153" s="210">
        <f t="shared" si="19"/>
        <v>0.04</v>
      </c>
      <c r="AL153" s="168">
        <f t="shared" si="10"/>
        <v>3200000</v>
      </c>
      <c r="AM153" s="168">
        <f t="shared" si="11"/>
        <v>61538.461538461539</v>
      </c>
      <c r="AN153" s="209"/>
      <c r="AO153" s="210">
        <f t="shared" si="20"/>
        <v>0.04</v>
      </c>
      <c r="AP153" s="168">
        <f t="shared" si="12"/>
        <v>3330000</v>
      </c>
      <c r="AQ153" s="168">
        <f t="shared" si="13"/>
        <v>64038.461538461539</v>
      </c>
      <c r="AR153" s="209"/>
      <c r="AS153" s="210">
        <f t="shared" si="21"/>
        <v>0.04</v>
      </c>
      <c r="AT153" s="168">
        <f t="shared" si="14"/>
        <v>3470000</v>
      </c>
      <c r="AU153" s="168">
        <f t="shared" si="15"/>
        <v>66730.769230769234</v>
      </c>
    </row>
    <row r="154" spans="1:47" ht="14.25" customHeight="1" x14ac:dyDescent="0.35">
      <c r="A154" s="152">
        <f>+'Lista de precios F1 Privee'!A155</f>
        <v>150</v>
      </c>
      <c r="B154" s="152">
        <f>+'Lista de precios F1 Privee'!B155</f>
        <v>1102</v>
      </c>
      <c r="C154" s="207" t="str">
        <f>+'T. Generadora'!G165</f>
        <v>3 H</v>
      </c>
      <c r="D154" s="207">
        <f>+'T. Generadora'!R152</f>
        <v>1</v>
      </c>
      <c r="E154" s="207">
        <f>+'T. Generadora'!T152</f>
        <v>1</v>
      </c>
      <c r="F154" s="152">
        <f>+'Lista de precios F1 Privee'!C155</f>
        <v>1</v>
      </c>
      <c r="G154" s="152" t="str">
        <f>+'Lista de precios F1 Privee'!D155</f>
        <v>Humbolt</v>
      </c>
      <c r="H154" s="207">
        <f>+'Lista de precios F1 Privee'!G155</f>
        <v>36</v>
      </c>
      <c r="I154" s="207">
        <f>+'Lista de precios F1 Privee'!H155</f>
        <v>4</v>
      </c>
      <c r="J154" s="208">
        <f>+'Lista de precios F1 Privee'!K155</f>
        <v>40</v>
      </c>
      <c r="K154" s="208">
        <f>+'T. Generadora'!M152</f>
        <v>1</v>
      </c>
      <c r="L154" s="208">
        <f>+'T. Generadora'!N152</f>
        <v>1</v>
      </c>
      <c r="M154" s="208">
        <f>+'T. Generadora'!T152</f>
        <v>1</v>
      </c>
      <c r="N154" s="168">
        <f>+'Lista de precios F1 Privee'!S155</f>
        <v>2070000</v>
      </c>
      <c r="O154" s="168">
        <f t="shared" si="0"/>
        <v>51750</v>
      </c>
      <c r="P154" s="209"/>
      <c r="Q154" s="210">
        <v>0.03</v>
      </c>
      <c r="R154" s="168">
        <f t="shared" si="1"/>
        <v>2140000</v>
      </c>
      <c r="S154" s="168">
        <f t="shared" si="2"/>
        <v>53500</v>
      </c>
      <c r="T154" s="209"/>
      <c r="U154" s="210">
        <v>0.03</v>
      </c>
      <c r="V154" s="168">
        <f t="shared" si="44"/>
        <v>2210000</v>
      </c>
      <c r="W154" s="168">
        <f t="shared" si="3"/>
        <v>55250</v>
      </c>
      <c r="X154" s="209"/>
      <c r="Y154" s="210">
        <f t="shared" si="16"/>
        <v>0.04</v>
      </c>
      <c r="Z154" s="168">
        <f t="shared" si="4"/>
        <v>2300000</v>
      </c>
      <c r="AA154" s="168">
        <f t="shared" si="5"/>
        <v>57500</v>
      </c>
      <c r="AB154" s="209"/>
      <c r="AC154" s="210">
        <f t="shared" si="17"/>
        <v>0.04</v>
      </c>
      <c r="AD154" s="168">
        <f t="shared" si="6"/>
        <v>2400000</v>
      </c>
      <c r="AE154" s="168">
        <f t="shared" si="7"/>
        <v>60000</v>
      </c>
      <c r="AF154" s="209"/>
      <c r="AG154" s="210">
        <f t="shared" si="18"/>
        <v>0.04</v>
      </c>
      <c r="AH154" s="168">
        <f t="shared" si="8"/>
        <v>2500000</v>
      </c>
      <c r="AI154" s="168">
        <f t="shared" si="9"/>
        <v>62500</v>
      </c>
      <c r="AJ154" s="209"/>
      <c r="AK154" s="210">
        <f t="shared" si="19"/>
        <v>0.04</v>
      </c>
      <c r="AL154" s="168">
        <f t="shared" si="10"/>
        <v>2600000</v>
      </c>
      <c r="AM154" s="168">
        <f t="shared" si="11"/>
        <v>65000</v>
      </c>
      <c r="AN154" s="209"/>
      <c r="AO154" s="210">
        <f t="shared" si="20"/>
        <v>0.04</v>
      </c>
      <c r="AP154" s="168">
        <f t="shared" si="12"/>
        <v>2710000</v>
      </c>
      <c r="AQ154" s="168">
        <f t="shared" si="13"/>
        <v>67750</v>
      </c>
      <c r="AR154" s="209"/>
      <c r="AS154" s="210">
        <f t="shared" si="21"/>
        <v>0.04</v>
      </c>
      <c r="AT154" s="168">
        <f t="shared" si="14"/>
        <v>2820000</v>
      </c>
      <c r="AU154" s="168">
        <f t="shared" si="15"/>
        <v>70500</v>
      </c>
    </row>
    <row r="155" spans="1:47" ht="14.25" customHeight="1" x14ac:dyDescent="0.35">
      <c r="A155" s="152">
        <f>+'Lista de precios F1 Privee'!A156</f>
        <v>151</v>
      </c>
      <c r="B155" s="152">
        <f>+'Lista de precios F1 Privee'!B156</f>
        <v>1103</v>
      </c>
      <c r="C155" s="207" t="str">
        <f>+'T. Generadora'!G166</f>
        <v>4 H</v>
      </c>
      <c r="D155" s="207">
        <f>+'T. Generadora'!R153</f>
        <v>1</v>
      </c>
      <c r="E155" s="207">
        <f>+'T. Generadora'!T153</f>
        <v>1</v>
      </c>
      <c r="F155" s="152">
        <f>+'Lista de precios F1 Privee'!C156</f>
        <v>1</v>
      </c>
      <c r="G155" s="152" t="str">
        <f>+'Lista de precios F1 Privee'!D156</f>
        <v>Humbolt</v>
      </c>
      <c r="H155" s="207">
        <f>+'Lista de precios F1 Privee'!G156</f>
        <v>61</v>
      </c>
      <c r="I155" s="207">
        <f>+'Lista de precios F1 Privee'!H156</f>
        <v>8</v>
      </c>
      <c r="J155" s="208">
        <f>+'Lista de precios F1 Privee'!K156</f>
        <v>69</v>
      </c>
      <c r="K155" s="208">
        <f>+'T. Generadora'!M153</f>
        <v>2</v>
      </c>
      <c r="L155" s="208">
        <f>+'T. Generadora'!N153</f>
        <v>2</v>
      </c>
      <c r="M155" s="208">
        <f>+'T. Generadora'!T153</f>
        <v>1</v>
      </c>
      <c r="N155" s="168">
        <f>+'Lista de precios F1 Privee'!S156</f>
        <v>3150000</v>
      </c>
      <c r="O155" s="168">
        <f t="shared" si="0"/>
        <v>45652.17391304348</v>
      </c>
      <c r="P155" s="209"/>
      <c r="Q155" s="210">
        <v>0.03</v>
      </c>
      <c r="R155" s="168">
        <f t="shared" si="1"/>
        <v>3250000</v>
      </c>
      <c r="S155" s="168">
        <f t="shared" si="2"/>
        <v>47101.44927536232</v>
      </c>
      <c r="T155" s="209"/>
      <c r="U155" s="210">
        <v>0.03</v>
      </c>
      <c r="V155" s="168">
        <f t="shared" si="44"/>
        <v>3350000</v>
      </c>
      <c r="W155" s="168">
        <f t="shared" si="3"/>
        <v>48550.72463768116</v>
      </c>
      <c r="X155" s="209"/>
      <c r="Y155" s="210">
        <f t="shared" si="16"/>
        <v>0.04</v>
      </c>
      <c r="Z155" s="168">
        <f t="shared" si="4"/>
        <v>3490000</v>
      </c>
      <c r="AA155" s="168">
        <f t="shared" si="5"/>
        <v>50579.710144927536</v>
      </c>
      <c r="AB155" s="209"/>
      <c r="AC155" s="210">
        <f t="shared" si="17"/>
        <v>0.04</v>
      </c>
      <c r="AD155" s="168">
        <f t="shared" si="6"/>
        <v>3630000</v>
      </c>
      <c r="AE155" s="168">
        <f t="shared" si="7"/>
        <v>52608.695652173912</v>
      </c>
      <c r="AF155" s="209"/>
      <c r="AG155" s="210">
        <f t="shared" si="18"/>
        <v>0.04</v>
      </c>
      <c r="AH155" s="168">
        <f t="shared" si="8"/>
        <v>3780000</v>
      </c>
      <c r="AI155" s="168">
        <f t="shared" si="9"/>
        <v>54782.608695652176</v>
      </c>
      <c r="AJ155" s="209"/>
      <c r="AK155" s="210">
        <f t="shared" si="19"/>
        <v>0.04</v>
      </c>
      <c r="AL155" s="168">
        <f t="shared" si="10"/>
        <v>3940000</v>
      </c>
      <c r="AM155" s="168">
        <f t="shared" si="11"/>
        <v>57101.44927536232</v>
      </c>
      <c r="AN155" s="209"/>
      <c r="AO155" s="210">
        <f t="shared" si="20"/>
        <v>0.04</v>
      </c>
      <c r="AP155" s="168">
        <f t="shared" si="12"/>
        <v>4100000</v>
      </c>
      <c r="AQ155" s="168">
        <f t="shared" si="13"/>
        <v>59420.289855072464</v>
      </c>
      <c r="AR155" s="209"/>
      <c r="AS155" s="210">
        <f t="shared" si="21"/>
        <v>0.04</v>
      </c>
      <c r="AT155" s="168">
        <f t="shared" si="14"/>
        <v>4270000</v>
      </c>
      <c r="AU155" s="168">
        <f t="shared" si="15"/>
        <v>61884.057971014496</v>
      </c>
    </row>
    <row r="156" spans="1:47" ht="14.25" customHeight="1" x14ac:dyDescent="0.35">
      <c r="A156" s="152">
        <f>+'Lista de precios F1 Privee'!A157</f>
        <v>152</v>
      </c>
      <c r="B156" s="152">
        <f>+'Lista de precios F1 Privee'!B157</f>
        <v>1104</v>
      </c>
      <c r="C156" s="207" t="str">
        <f>+'T. Generadora'!G167</f>
        <v>1 H</v>
      </c>
      <c r="D156" s="207">
        <f>+'T. Generadora'!R154</f>
        <v>1</v>
      </c>
      <c r="E156" s="207">
        <f>+'T. Generadora'!T154</f>
        <v>1</v>
      </c>
      <c r="F156" s="152">
        <f>+'Lista de precios F1 Privee'!C157</f>
        <v>1</v>
      </c>
      <c r="G156" s="152" t="str">
        <f>+'Lista de precios F1 Privee'!D157</f>
        <v>Humbolt</v>
      </c>
      <c r="H156" s="207">
        <f>+'Lista de precios F1 Privee'!G157</f>
        <v>36</v>
      </c>
      <c r="I156" s="207">
        <f>+'Lista de precios F1 Privee'!H157</f>
        <v>7</v>
      </c>
      <c r="J156" s="208">
        <f>+'Lista de precios F1 Privee'!K157</f>
        <v>43</v>
      </c>
      <c r="K156" s="208">
        <f>+'T. Generadora'!M154</f>
        <v>1</v>
      </c>
      <c r="L156" s="208">
        <f>+'T. Generadora'!N154</f>
        <v>1</v>
      </c>
      <c r="M156" s="208">
        <f>+'T. Generadora'!T154</f>
        <v>1</v>
      </c>
      <c r="N156" s="168">
        <f>+'Lista de precios F1 Privee'!S157</f>
        <v>2190000</v>
      </c>
      <c r="O156" s="168">
        <f t="shared" si="0"/>
        <v>50930.232558139534</v>
      </c>
      <c r="P156" s="209"/>
      <c r="Q156" s="210">
        <v>0.03</v>
      </c>
      <c r="R156" s="168">
        <f t="shared" si="1"/>
        <v>2260000</v>
      </c>
      <c r="S156" s="168">
        <f t="shared" si="2"/>
        <v>52558.139534883718</v>
      </c>
      <c r="T156" s="209"/>
      <c r="U156" s="210">
        <v>0.03</v>
      </c>
      <c r="V156" s="168">
        <f t="shared" si="44"/>
        <v>2330000</v>
      </c>
      <c r="W156" s="168">
        <f t="shared" si="3"/>
        <v>54186.046511627908</v>
      </c>
      <c r="X156" s="209"/>
      <c r="Y156" s="210">
        <f t="shared" si="16"/>
        <v>0.04</v>
      </c>
      <c r="Z156" s="168">
        <f t="shared" si="4"/>
        <v>2430000</v>
      </c>
      <c r="AA156" s="168">
        <f t="shared" si="5"/>
        <v>56511.627906976741</v>
      </c>
      <c r="AB156" s="209"/>
      <c r="AC156" s="210">
        <f t="shared" si="17"/>
        <v>0.04</v>
      </c>
      <c r="AD156" s="168">
        <f t="shared" si="6"/>
        <v>2530000</v>
      </c>
      <c r="AE156" s="168">
        <f t="shared" si="7"/>
        <v>58837.20930232558</v>
      </c>
      <c r="AF156" s="209"/>
      <c r="AG156" s="210">
        <f t="shared" si="18"/>
        <v>0.04</v>
      </c>
      <c r="AH156" s="168">
        <f t="shared" si="8"/>
        <v>2640000</v>
      </c>
      <c r="AI156" s="168">
        <f t="shared" si="9"/>
        <v>61395.348837209305</v>
      </c>
      <c r="AJ156" s="209"/>
      <c r="AK156" s="210">
        <f t="shared" si="19"/>
        <v>0.04</v>
      </c>
      <c r="AL156" s="168">
        <f t="shared" si="10"/>
        <v>2750000</v>
      </c>
      <c r="AM156" s="168">
        <f t="shared" si="11"/>
        <v>63953.488372093023</v>
      </c>
      <c r="AN156" s="209"/>
      <c r="AO156" s="210">
        <f t="shared" si="20"/>
        <v>0.04</v>
      </c>
      <c r="AP156" s="168">
        <f t="shared" si="12"/>
        <v>2860000</v>
      </c>
      <c r="AQ156" s="168">
        <f t="shared" si="13"/>
        <v>66511.627906976748</v>
      </c>
      <c r="AR156" s="209"/>
      <c r="AS156" s="210">
        <f t="shared" si="21"/>
        <v>0.04</v>
      </c>
      <c r="AT156" s="168">
        <f t="shared" si="14"/>
        <v>2980000</v>
      </c>
      <c r="AU156" s="168">
        <f t="shared" si="15"/>
        <v>69302.325581395344</v>
      </c>
    </row>
    <row r="157" spans="1:47" ht="14.25" customHeight="1" x14ac:dyDescent="0.35">
      <c r="A157" s="152">
        <f>+'Lista de precios F1 Privee'!A158</f>
        <v>153</v>
      </c>
      <c r="B157" s="152">
        <f>+'Lista de precios F1 Privee'!B158</f>
        <v>1201</v>
      </c>
      <c r="C157" s="207" t="str">
        <f>+'T. Generadora'!G168</f>
        <v>2 H</v>
      </c>
      <c r="D157" s="207">
        <f>+'T. Generadora'!R155</f>
        <v>1</v>
      </c>
      <c r="E157" s="207">
        <f>+'T. Generadora'!T155</f>
        <v>1</v>
      </c>
      <c r="F157" s="152">
        <f>+'Lista de precios F1 Privee'!C158</f>
        <v>1</v>
      </c>
      <c r="G157" s="152" t="str">
        <f>+'Lista de precios F1 Privee'!D158</f>
        <v>Humbolt</v>
      </c>
      <c r="H157" s="207">
        <f>+'Lista de precios F1 Privee'!G158</f>
        <v>42</v>
      </c>
      <c r="I157" s="207">
        <f>+'Lista de precios F1 Privee'!H158</f>
        <v>10</v>
      </c>
      <c r="J157" s="208">
        <f>+'Lista de precios F1 Privee'!K158</f>
        <v>52</v>
      </c>
      <c r="K157" s="208">
        <f>+'T. Generadora'!M155</f>
        <v>1</v>
      </c>
      <c r="L157" s="208">
        <f>+'T. Generadora'!N155</f>
        <v>1</v>
      </c>
      <c r="M157" s="208">
        <f>+'T. Generadora'!T155</f>
        <v>1</v>
      </c>
      <c r="N157" s="168">
        <f>+'Lista de precios F1 Privee'!S158</f>
        <v>2580000</v>
      </c>
      <c r="O157" s="168">
        <f t="shared" si="0"/>
        <v>49615.384615384617</v>
      </c>
      <c r="P157" s="209"/>
      <c r="Q157" s="210">
        <v>0.03</v>
      </c>
      <c r="R157" s="168">
        <f t="shared" si="1"/>
        <v>2660000</v>
      </c>
      <c r="S157" s="168">
        <f t="shared" si="2"/>
        <v>51153.846153846156</v>
      </c>
      <c r="T157" s="209"/>
      <c r="U157" s="210">
        <v>0.03</v>
      </c>
      <c r="V157" s="168">
        <f t="shared" si="44"/>
        <v>2740000</v>
      </c>
      <c r="W157" s="168">
        <f t="shared" si="3"/>
        <v>52692.307692307695</v>
      </c>
      <c r="X157" s="209"/>
      <c r="Y157" s="210">
        <f t="shared" si="16"/>
        <v>0.04</v>
      </c>
      <c r="Z157" s="168">
        <f t="shared" si="4"/>
        <v>2850000</v>
      </c>
      <c r="AA157" s="168">
        <f t="shared" si="5"/>
        <v>54807.692307692305</v>
      </c>
      <c r="AB157" s="209"/>
      <c r="AC157" s="210">
        <f t="shared" si="17"/>
        <v>0.04</v>
      </c>
      <c r="AD157" s="168">
        <f t="shared" si="6"/>
        <v>2970000</v>
      </c>
      <c r="AE157" s="168">
        <f t="shared" si="7"/>
        <v>57115.384615384617</v>
      </c>
      <c r="AF157" s="209"/>
      <c r="AG157" s="210">
        <f t="shared" si="18"/>
        <v>0.04</v>
      </c>
      <c r="AH157" s="168">
        <f t="shared" si="8"/>
        <v>3090000</v>
      </c>
      <c r="AI157" s="168">
        <f t="shared" si="9"/>
        <v>59423.076923076922</v>
      </c>
      <c r="AJ157" s="209"/>
      <c r="AK157" s="210">
        <f t="shared" si="19"/>
        <v>0.04</v>
      </c>
      <c r="AL157" s="168">
        <f t="shared" si="10"/>
        <v>3220000</v>
      </c>
      <c r="AM157" s="168">
        <f t="shared" si="11"/>
        <v>61923.076923076922</v>
      </c>
      <c r="AN157" s="209"/>
      <c r="AO157" s="210">
        <f t="shared" si="20"/>
        <v>0.04</v>
      </c>
      <c r="AP157" s="168">
        <f t="shared" si="12"/>
        <v>3350000</v>
      </c>
      <c r="AQ157" s="168">
        <f t="shared" si="13"/>
        <v>64423.076923076922</v>
      </c>
      <c r="AR157" s="209"/>
      <c r="AS157" s="210">
        <f t="shared" si="21"/>
        <v>0.04</v>
      </c>
      <c r="AT157" s="168">
        <f t="shared" si="14"/>
        <v>3490000</v>
      </c>
      <c r="AU157" s="168">
        <f t="shared" si="15"/>
        <v>67115.38461538461</v>
      </c>
    </row>
    <row r="158" spans="1:47" ht="14.25" customHeight="1" x14ac:dyDescent="0.35">
      <c r="A158" s="152">
        <f>+'Lista de precios F1 Privee'!A159</f>
        <v>154</v>
      </c>
      <c r="B158" s="152">
        <f>+'Lista de precios F1 Privee'!B159</f>
        <v>1202</v>
      </c>
      <c r="C158" s="207" t="str">
        <f>+'T. Generadora'!G169</f>
        <v>3 H</v>
      </c>
      <c r="D158" s="207">
        <f>+'T. Generadora'!R156</f>
        <v>1</v>
      </c>
      <c r="E158" s="207">
        <f>+'T. Generadora'!T156</f>
        <v>1</v>
      </c>
      <c r="F158" s="152">
        <f>+'Lista de precios F1 Privee'!C159</f>
        <v>1</v>
      </c>
      <c r="G158" s="152" t="str">
        <f>+'Lista de precios F1 Privee'!D159</f>
        <v>Humbolt</v>
      </c>
      <c r="H158" s="207">
        <f>+'Lista de precios F1 Privee'!G159</f>
        <v>36</v>
      </c>
      <c r="I158" s="207">
        <f>+'Lista de precios F1 Privee'!H159</f>
        <v>4</v>
      </c>
      <c r="J158" s="208">
        <f>+'Lista de precios F1 Privee'!K159</f>
        <v>40</v>
      </c>
      <c r="K158" s="208">
        <f>+'T. Generadora'!M156</f>
        <v>1</v>
      </c>
      <c r="L158" s="208">
        <f>+'T. Generadora'!N156</f>
        <v>1</v>
      </c>
      <c r="M158" s="208">
        <f>+'T. Generadora'!T156</f>
        <v>1</v>
      </c>
      <c r="N158" s="168">
        <f>+'Lista de precios F1 Privee'!S159</f>
        <v>2090000</v>
      </c>
      <c r="O158" s="168">
        <f t="shared" si="0"/>
        <v>52250</v>
      </c>
      <c r="P158" s="209"/>
      <c r="Q158" s="210">
        <v>0.03</v>
      </c>
      <c r="R158" s="168">
        <f t="shared" si="1"/>
        <v>2160000</v>
      </c>
      <c r="S158" s="168">
        <f t="shared" si="2"/>
        <v>54000</v>
      </c>
      <c r="T158" s="209"/>
      <c r="U158" s="210">
        <v>0.03</v>
      </c>
      <c r="V158" s="168">
        <f t="shared" si="44"/>
        <v>2230000</v>
      </c>
      <c r="W158" s="168">
        <f t="shared" si="3"/>
        <v>55750</v>
      </c>
      <c r="X158" s="209"/>
      <c r="Y158" s="210">
        <f t="shared" si="16"/>
        <v>0.04</v>
      </c>
      <c r="Z158" s="168">
        <f t="shared" si="4"/>
        <v>2320000</v>
      </c>
      <c r="AA158" s="168">
        <f t="shared" si="5"/>
        <v>58000</v>
      </c>
      <c r="AB158" s="209"/>
      <c r="AC158" s="210">
        <f t="shared" si="17"/>
        <v>0.04</v>
      </c>
      <c r="AD158" s="168">
        <f t="shared" si="6"/>
        <v>2420000</v>
      </c>
      <c r="AE158" s="168">
        <f t="shared" si="7"/>
        <v>60500</v>
      </c>
      <c r="AF158" s="209"/>
      <c r="AG158" s="210">
        <f t="shared" si="18"/>
        <v>0.04</v>
      </c>
      <c r="AH158" s="168">
        <f t="shared" si="8"/>
        <v>2520000</v>
      </c>
      <c r="AI158" s="168">
        <f t="shared" si="9"/>
        <v>63000</v>
      </c>
      <c r="AJ158" s="209"/>
      <c r="AK158" s="210">
        <f t="shared" si="19"/>
        <v>0.04</v>
      </c>
      <c r="AL158" s="168">
        <f t="shared" si="10"/>
        <v>2630000</v>
      </c>
      <c r="AM158" s="168">
        <f t="shared" si="11"/>
        <v>65750</v>
      </c>
      <c r="AN158" s="209"/>
      <c r="AO158" s="210">
        <f t="shared" si="20"/>
        <v>0.04</v>
      </c>
      <c r="AP158" s="168">
        <f t="shared" si="12"/>
        <v>2740000</v>
      </c>
      <c r="AQ158" s="168">
        <f t="shared" si="13"/>
        <v>68500</v>
      </c>
      <c r="AR158" s="209"/>
      <c r="AS158" s="210">
        <f t="shared" si="21"/>
        <v>0.04</v>
      </c>
      <c r="AT158" s="168">
        <f t="shared" si="14"/>
        <v>2850000</v>
      </c>
      <c r="AU158" s="168">
        <f t="shared" si="15"/>
        <v>71250</v>
      </c>
    </row>
    <row r="159" spans="1:47" ht="14.25" customHeight="1" x14ac:dyDescent="0.35">
      <c r="A159" s="152">
        <f>+'Lista de precios F1 Privee'!A160</f>
        <v>155</v>
      </c>
      <c r="B159" s="152">
        <f>+'Lista de precios F1 Privee'!B160</f>
        <v>1203</v>
      </c>
      <c r="C159" s="207" t="str">
        <f>+'T. Generadora'!G170</f>
        <v>4 H</v>
      </c>
      <c r="D159" s="207">
        <f>+'T. Generadora'!R157</f>
        <v>1</v>
      </c>
      <c r="E159" s="207">
        <f>+'T. Generadora'!T157</f>
        <v>1</v>
      </c>
      <c r="F159" s="152">
        <f>+'Lista de precios F1 Privee'!C160</f>
        <v>1</v>
      </c>
      <c r="G159" s="152" t="str">
        <f>+'Lista de precios F1 Privee'!D160</f>
        <v>Humbolt</v>
      </c>
      <c r="H159" s="207">
        <f>+'Lista de precios F1 Privee'!G160</f>
        <v>61</v>
      </c>
      <c r="I159" s="207">
        <f>+'Lista de precios F1 Privee'!H160</f>
        <v>8</v>
      </c>
      <c r="J159" s="208">
        <f>+'Lista de precios F1 Privee'!K160</f>
        <v>69</v>
      </c>
      <c r="K159" s="208">
        <f>+'T. Generadora'!M157</f>
        <v>2</v>
      </c>
      <c r="L159" s="208">
        <f>+'T. Generadora'!N157</f>
        <v>2</v>
      </c>
      <c r="M159" s="208">
        <f>+'T. Generadora'!T157</f>
        <v>1</v>
      </c>
      <c r="N159" s="168">
        <f>+'Lista de precios F1 Privee'!S160</f>
        <v>3180000</v>
      </c>
      <c r="O159" s="168">
        <f t="shared" si="0"/>
        <v>46086.956521739128</v>
      </c>
      <c r="P159" s="209"/>
      <c r="Q159" s="210">
        <v>0.03</v>
      </c>
      <c r="R159" s="168">
        <f t="shared" si="1"/>
        <v>3280000</v>
      </c>
      <c r="S159" s="168">
        <f t="shared" si="2"/>
        <v>47536.231884057968</v>
      </c>
      <c r="T159" s="209"/>
      <c r="U159" s="210">
        <v>0.03</v>
      </c>
      <c r="V159" s="168">
        <f t="shared" si="44"/>
        <v>3380000</v>
      </c>
      <c r="W159" s="168">
        <f t="shared" si="3"/>
        <v>48985.507246376808</v>
      </c>
      <c r="X159" s="209"/>
      <c r="Y159" s="210">
        <f t="shared" si="16"/>
        <v>0.04</v>
      </c>
      <c r="Z159" s="168">
        <f t="shared" si="4"/>
        <v>3520000</v>
      </c>
      <c r="AA159" s="168">
        <f t="shared" si="5"/>
        <v>51014.492753623192</v>
      </c>
      <c r="AB159" s="209"/>
      <c r="AC159" s="210">
        <f t="shared" si="17"/>
        <v>0.04</v>
      </c>
      <c r="AD159" s="168">
        <f t="shared" si="6"/>
        <v>3670000</v>
      </c>
      <c r="AE159" s="168">
        <f t="shared" si="7"/>
        <v>53188.405797101448</v>
      </c>
      <c r="AF159" s="209"/>
      <c r="AG159" s="210">
        <f t="shared" si="18"/>
        <v>0.04</v>
      </c>
      <c r="AH159" s="168">
        <f t="shared" si="8"/>
        <v>3820000</v>
      </c>
      <c r="AI159" s="168">
        <f t="shared" si="9"/>
        <v>55362.318840579712</v>
      </c>
      <c r="AJ159" s="209"/>
      <c r="AK159" s="210">
        <f t="shared" si="19"/>
        <v>0.04</v>
      </c>
      <c r="AL159" s="168">
        <f t="shared" si="10"/>
        <v>3980000</v>
      </c>
      <c r="AM159" s="168">
        <f t="shared" si="11"/>
        <v>57681.159420289856</v>
      </c>
      <c r="AN159" s="209"/>
      <c r="AO159" s="210">
        <f t="shared" si="20"/>
        <v>0.04</v>
      </c>
      <c r="AP159" s="168">
        <f t="shared" si="12"/>
        <v>4140000</v>
      </c>
      <c r="AQ159" s="168">
        <f t="shared" si="13"/>
        <v>60000</v>
      </c>
      <c r="AR159" s="209"/>
      <c r="AS159" s="210">
        <f t="shared" si="21"/>
        <v>0.04</v>
      </c>
      <c r="AT159" s="168">
        <f t="shared" si="14"/>
        <v>4310000</v>
      </c>
      <c r="AU159" s="168">
        <f t="shared" si="15"/>
        <v>62463.768115942032</v>
      </c>
    </row>
    <row r="160" spans="1:47" ht="14.25" customHeight="1" x14ac:dyDescent="0.35">
      <c r="A160" s="152">
        <f>+'Lista de precios F1 Privee'!A161</f>
        <v>156</v>
      </c>
      <c r="B160" s="152">
        <f>+'Lista de precios F1 Privee'!B161</f>
        <v>1204</v>
      </c>
      <c r="C160" s="207" t="str">
        <f>+'T. Generadora'!G171</f>
        <v>1 P</v>
      </c>
      <c r="D160" s="207">
        <f>+'T. Generadora'!R158</f>
        <v>1</v>
      </c>
      <c r="E160" s="207">
        <f>+'T. Generadora'!T158</f>
        <v>1</v>
      </c>
      <c r="F160" s="152">
        <f>+'Lista de precios F1 Privee'!C161</f>
        <v>1</v>
      </c>
      <c r="G160" s="152" t="str">
        <f>+'Lista de precios F1 Privee'!D161</f>
        <v>Humbolt</v>
      </c>
      <c r="H160" s="207">
        <f>+'Lista de precios F1 Privee'!G161</f>
        <v>36</v>
      </c>
      <c r="I160" s="207">
        <f>+'Lista de precios F1 Privee'!H161</f>
        <v>7</v>
      </c>
      <c r="J160" s="208">
        <f>+'Lista de precios F1 Privee'!K161</f>
        <v>43</v>
      </c>
      <c r="K160" s="208">
        <f>+'T. Generadora'!M158</f>
        <v>1</v>
      </c>
      <c r="L160" s="208">
        <f>+'T. Generadora'!N158</f>
        <v>1</v>
      </c>
      <c r="M160" s="208">
        <f>+'T. Generadora'!T158</f>
        <v>1</v>
      </c>
      <c r="N160" s="168">
        <f>+'Lista de precios F1 Privee'!S161</f>
        <v>2210000</v>
      </c>
      <c r="O160" s="168">
        <f t="shared" si="0"/>
        <v>51395.348837209305</v>
      </c>
      <c r="P160" s="209"/>
      <c r="Q160" s="210">
        <v>0.03</v>
      </c>
      <c r="R160" s="168">
        <f t="shared" si="1"/>
        <v>2280000</v>
      </c>
      <c r="S160" s="168">
        <f t="shared" si="2"/>
        <v>53023.255813953489</v>
      </c>
      <c r="T160" s="209"/>
      <c r="U160" s="210">
        <v>0.03</v>
      </c>
      <c r="V160" s="168">
        <f t="shared" si="44"/>
        <v>2350000</v>
      </c>
      <c r="W160" s="168">
        <f t="shared" si="3"/>
        <v>54651.162790697672</v>
      </c>
      <c r="X160" s="209"/>
      <c r="Y160" s="210">
        <f t="shared" si="16"/>
        <v>0.04</v>
      </c>
      <c r="Z160" s="168">
        <f t="shared" si="4"/>
        <v>2450000</v>
      </c>
      <c r="AA160" s="168">
        <f t="shared" si="5"/>
        <v>56976.744186046511</v>
      </c>
      <c r="AB160" s="209"/>
      <c r="AC160" s="210">
        <f t="shared" si="17"/>
        <v>0.04</v>
      </c>
      <c r="AD160" s="168">
        <f t="shared" si="6"/>
        <v>2550000</v>
      </c>
      <c r="AE160" s="168">
        <f t="shared" si="7"/>
        <v>59302.325581395351</v>
      </c>
      <c r="AF160" s="209"/>
      <c r="AG160" s="210">
        <f t="shared" si="18"/>
        <v>0.04</v>
      </c>
      <c r="AH160" s="168">
        <f t="shared" si="8"/>
        <v>2660000</v>
      </c>
      <c r="AI160" s="168">
        <f t="shared" si="9"/>
        <v>61860.465116279069</v>
      </c>
      <c r="AJ160" s="209"/>
      <c r="AK160" s="210">
        <f t="shared" si="19"/>
        <v>0.04</v>
      </c>
      <c r="AL160" s="168">
        <f t="shared" si="10"/>
        <v>2770000</v>
      </c>
      <c r="AM160" s="168">
        <f t="shared" si="11"/>
        <v>64418.604651162794</v>
      </c>
      <c r="AN160" s="209"/>
      <c r="AO160" s="210">
        <f t="shared" si="20"/>
        <v>0.04</v>
      </c>
      <c r="AP160" s="168">
        <f t="shared" si="12"/>
        <v>2890000</v>
      </c>
      <c r="AQ160" s="168">
        <f t="shared" si="13"/>
        <v>67209.30232558139</v>
      </c>
      <c r="AR160" s="209"/>
      <c r="AS160" s="210">
        <f t="shared" si="21"/>
        <v>0.04</v>
      </c>
      <c r="AT160" s="168">
        <f t="shared" si="14"/>
        <v>3010000</v>
      </c>
      <c r="AU160" s="168">
        <f t="shared" si="15"/>
        <v>70000</v>
      </c>
    </row>
    <row r="161" spans="1:47" ht="14.25" customHeight="1" x14ac:dyDescent="0.35">
      <c r="A161" s="152">
        <f>+'Lista de precios F1 Privee'!A162</f>
        <v>157</v>
      </c>
      <c r="B161" s="152">
        <f>+'Lista de precios F1 Privee'!B162</f>
        <v>1401</v>
      </c>
      <c r="C161" s="207" t="str">
        <f>+'T. Generadora'!G172</f>
        <v>2 P</v>
      </c>
      <c r="D161" s="207">
        <f>+'T. Generadora'!R159</f>
        <v>1</v>
      </c>
      <c r="E161" s="207">
        <f>+'T. Generadora'!T159</f>
        <v>1</v>
      </c>
      <c r="F161" s="152">
        <f>+'Lista de precios F1 Privee'!C162</f>
        <v>1</v>
      </c>
      <c r="G161" s="152" t="str">
        <f>+'Lista de precios F1 Privee'!D162</f>
        <v>Humbolt</v>
      </c>
      <c r="H161" s="207">
        <f>+'Lista de precios F1 Privee'!G162</f>
        <v>42</v>
      </c>
      <c r="I161" s="207">
        <f>+'Lista de precios F1 Privee'!H162</f>
        <v>10</v>
      </c>
      <c r="J161" s="208">
        <f>+'Lista de precios F1 Privee'!K162</f>
        <v>52</v>
      </c>
      <c r="K161" s="208">
        <f>+'T. Generadora'!M159</f>
        <v>1</v>
      </c>
      <c r="L161" s="208">
        <f>+'T. Generadora'!N159</f>
        <v>1</v>
      </c>
      <c r="M161" s="208">
        <f>+'T. Generadora'!T159</f>
        <v>1</v>
      </c>
      <c r="N161" s="168">
        <f>+'Lista de precios F1 Privee'!S162</f>
        <v>2610000</v>
      </c>
      <c r="O161" s="168">
        <f t="shared" si="0"/>
        <v>50192.307692307695</v>
      </c>
      <c r="P161" s="209"/>
      <c r="Q161" s="210">
        <v>0.03</v>
      </c>
      <c r="R161" s="168">
        <f t="shared" si="1"/>
        <v>2690000</v>
      </c>
      <c r="S161" s="168">
        <f t="shared" si="2"/>
        <v>51730.769230769234</v>
      </c>
      <c r="T161" s="209"/>
      <c r="U161" s="210">
        <v>0.03</v>
      </c>
      <c r="V161" s="168">
        <f t="shared" si="44"/>
        <v>2780000</v>
      </c>
      <c r="W161" s="168">
        <f t="shared" si="3"/>
        <v>53461.538461538461</v>
      </c>
      <c r="X161" s="209"/>
      <c r="Y161" s="210">
        <f t="shared" si="16"/>
        <v>0.04</v>
      </c>
      <c r="Z161" s="168">
        <f t="shared" si="4"/>
        <v>2900000</v>
      </c>
      <c r="AA161" s="168">
        <f t="shared" si="5"/>
        <v>55769.230769230766</v>
      </c>
      <c r="AB161" s="209"/>
      <c r="AC161" s="210">
        <f t="shared" si="17"/>
        <v>0.04</v>
      </c>
      <c r="AD161" s="168">
        <f t="shared" si="6"/>
        <v>3020000</v>
      </c>
      <c r="AE161" s="168">
        <f t="shared" si="7"/>
        <v>58076.923076923078</v>
      </c>
      <c r="AF161" s="209"/>
      <c r="AG161" s="210">
        <f t="shared" si="18"/>
        <v>0.04</v>
      </c>
      <c r="AH161" s="168">
        <f t="shared" si="8"/>
        <v>3150000</v>
      </c>
      <c r="AI161" s="168">
        <f t="shared" si="9"/>
        <v>60576.923076923078</v>
      </c>
      <c r="AJ161" s="209"/>
      <c r="AK161" s="210">
        <f t="shared" si="19"/>
        <v>0.04</v>
      </c>
      <c r="AL161" s="168">
        <f t="shared" si="10"/>
        <v>3280000</v>
      </c>
      <c r="AM161" s="168">
        <f t="shared" si="11"/>
        <v>63076.923076923078</v>
      </c>
      <c r="AN161" s="209"/>
      <c r="AO161" s="210">
        <f t="shared" si="20"/>
        <v>0.04</v>
      </c>
      <c r="AP161" s="168">
        <f t="shared" si="12"/>
        <v>3420000</v>
      </c>
      <c r="AQ161" s="168">
        <f t="shared" si="13"/>
        <v>65769.230769230766</v>
      </c>
      <c r="AR161" s="209"/>
      <c r="AS161" s="210">
        <f t="shared" si="21"/>
        <v>0.04</v>
      </c>
      <c r="AT161" s="168">
        <f t="shared" si="14"/>
        <v>3560000</v>
      </c>
      <c r="AU161" s="168">
        <f t="shared" si="15"/>
        <v>68461.538461538468</v>
      </c>
    </row>
    <row r="162" spans="1:47" ht="14.25" customHeight="1" x14ac:dyDescent="0.35">
      <c r="A162" s="152">
        <f>+'Lista de precios F1 Privee'!A163</f>
        <v>158</v>
      </c>
      <c r="B162" s="152">
        <f>+'Lista de precios F1 Privee'!B163</f>
        <v>1402</v>
      </c>
      <c r="C162" s="207" t="str">
        <f>+'T. Generadora'!G173</f>
        <v>3 P</v>
      </c>
      <c r="D162" s="207">
        <f>+'T. Generadora'!R160</f>
        <v>1</v>
      </c>
      <c r="E162" s="207">
        <f>+'T. Generadora'!T160</f>
        <v>1</v>
      </c>
      <c r="F162" s="152">
        <f>+'Lista de precios F1 Privee'!C163</f>
        <v>1</v>
      </c>
      <c r="G162" s="152" t="str">
        <f>+'Lista de precios F1 Privee'!D163</f>
        <v>Humbolt</v>
      </c>
      <c r="H162" s="207">
        <f>+'Lista de precios F1 Privee'!G163</f>
        <v>36</v>
      </c>
      <c r="I162" s="207">
        <f>+'Lista de precios F1 Privee'!H163</f>
        <v>4</v>
      </c>
      <c r="J162" s="208">
        <f>+'Lista de precios F1 Privee'!K163</f>
        <v>40</v>
      </c>
      <c r="K162" s="208">
        <f>+'T. Generadora'!M160</f>
        <v>1</v>
      </c>
      <c r="L162" s="208">
        <f>+'T. Generadora'!N160</f>
        <v>1</v>
      </c>
      <c r="M162" s="208">
        <f>+'T. Generadora'!T160</f>
        <v>1</v>
      </c>
      <c r="N162" s="168">
        <f>+'Lista de precios F1 Privee'!S163</f>
        <v>2100000</v>
      </c>
      <c r="O162" s="168">
        <f t="shared" si="0"/>
        <v>52500</v>
      </c>
      <c r="P162" s="209"/>
      <c r="Q162" s="210">
        <v>0.03</v>
      </c>
      <c r="R162" s="168">
        <f t="shared" si="1"/>
        <v>2170000</v>
      </c>
      <c r="S162" s="168">
        <f t="shared" si="2"/>
        <v>54250</v>
      </c>
      <c r="T162" s="209"/>
      <c r="U162" s="210">
        <v>0.03</v>
      </c>
      <c r="V162" s="168">
        <f t="shared" si="44"/>
        <v>2240000</v>
      </c>
      <c r="W162" s="168">
        <f t="shared" si="3"/>
        <v>56000</v>
      </c>
      <c r="X162" s="209"/>
      <c r="Y162" s="210">
        <f t="shared" si="16"/>
        <v>0.04</v>
      </c>
      <c r="Z162" s="168">
        <f t="shared" si="4"/>
        <v>2330000</v>
      </c>
      <c r="AA162" s="168">
        <f t="shared" si="5"/>
        <v>58250</v>
      </c>
      <c r="AB162" s="209"/>
      <c r="AC162" s="210">
        <f t="shared" si="17"/>
        <v>0.04</v>
      </c>
      <c r="AD162" s="168">
        <f t="shared" si="6"/>
        <v>2430000</v>
      </c>
      <c r="AE162" s="168">
        <f t="shared" si="7"/>
        <v>60750</v>
      </c>
      <c r="AF162" s="209"/>
      <c r="AG162" s="210">
        <f t="shared" si="18"/>
        <v>0.04</v>
      </c>
      <c r="AH162" s="168">
        <f t="shared" si="8"/>
        <v>2530000</v>
      </c>
      <c r="AI162" s="168">
        <f t="shared" si="9"/>
        <v>63250</v>
      </c>
      <c r="AJ162" s="209"/>
      <c r="AK162" s="210">
        <f t="shared" si="19"/>
        <v>0.04</v>
      </c>
      <c r="AL162" s="168">
        <f t="shared" si="10"/>
        <v>2640000</v>
      </c>
      <c r="AM162" s="168">
        <f t="shared" si="11"/>
        <v>66000</v>
      </c>
      <c r="AN162" s="209"/>
      <c r="AO162" s="210">
        <f t="shared" si="20"/>
        <v>0.04</v>
      </c>
      <c r="AP162" s="168">
        <f t="shared" si="12"/>
        <v>2750000</v>
      </c>
      <c r="AQ162" s="168">
        <f t="shared" si="13"/>
        <v>68750</v>
      </c>
      <c r="AR162" s="209"/>
      <c r="AS162" s="210">
        <f t="shared" si="21"/>
        <v>0.04</v>
      </c>
      <c r="AT162" s="168">
        <f t="shared" si="14"/>
        <v>2860000</v>
      </c>
      <c r="AU162" s="168">
        <f t="shared" si="15"/>
        <v>71500</v>
      </c>
    </row>
    <row r="163" spans="1:47" ht="14.25" customHeight="1" x14ac:dyDescent="0.35">
      <c r="A163" s="152">
        <f>+'Lista de precios F1 Privee'!A164</f>
        <v>159</v>
      </c>
      <c r="B163" s="152">
        <f>+'Lista de precios F1 Privee'!B164</f>
        <v>1403</v>
      </c>
      <c r="C163" s="207" t="str">
        <f>+'T. Generadora'!G174</f>
        <v>4 P</v>
      </c>
      <c r="D163" s="207">
        <f>+'T. Generadora'!R161</f>
        <v>1</v>
      </c>
      <c r="E163" s="207">
        <f>+'T. Generadora'!T161</f>
        <v>1</v>
      </c>
      <c r="F163" s="152">
        <f>+'Lista de precios F1 Privee'!C164</f>
        <v>1</v>
      </c>
      <c r="G163" s="152" t="str">
        <f>+'Lista de precios F1 Privee'!D164</f>
        <v>Humbolt</v>
      </c>
      <c r="H163" s="207">
        <f>+'Lista de precios F1 Privee'!G164</f>
        <v>61</v>
      </c>
      <c r="I163" s="207">
        <f>+'Lista de precios F1 Privee'!H164</f>
        <v>8</v>
      </c>
      <c r="J163" s="208">
        <f>+'Lista de precios F1 Privee'!K164</f>
        <v>69</v>
      </c>
      <c r="K163" s="208">
        <f>+'T. Generadora'!M161</f>
        <v>2</v>
      </c>
      <c r="L163" s="208">
        <f>+'T. Generadora'!N161</f>
        <v>2</v>
      </c>
      <c r="M163" s="208">
        <f>+'T. Generadora'!T161</f>
        <v>1</v>
      </c>
      <c r="N163" s="168">
        <f>+'Lista de precios F1 Privee'!S164</f>
        <v>3210000</v>
      </c>
      <c r="O163" s="168">
        <f t="shared" si="0"/>
        <v>46521.739130434784</v>
      </c>
      <c r="P163" s="209"/>
      <c r="Q163" s="210">
        <v>0.03</v>
      </c>
      <c r="R163" s="168">
        <f t="shared" si="1"/>
        <v>3310000</v>
      </c>
      <c r="S163" s="168">
        <f t="shared" si="2"/>
        <v>47971.014492753624</v>
      </c>
      <c r="T163" s="209"/>
      <c r="U163" s="210">
        <v>0.03</v>
      </c>
      <c r="V163" s="168">
        <f t="shared" si="44"/>
        <v>3410000</v>
      </c>
      <c r="W163" s="168">
        <f t="shared" si="3"/>
        <v>49420.289855072464</v>
      </c>
      <c r="X163" s="209"/>
      <c r="Y163" s="210">
        <f t="shared" si="16"/>
        <v>0.04</v>
      </c>
      <c r="Z163" s="168">
        <f t="shared" si="4"/>
        <v>3550000</v>
      </c>
      <c r="AA163" s="168">
        <f t="shared" si="5"/>
        <v>51449.27536231884</v>
      </c>
      <c r="AB163" s="209"/>
      <c r="AC163" s="210">
        <f t="shared" si="17"/>
        <v>0.04</v>
      </c>
      <c r="AD163" s="168">
        <f t="shared" si="6"/>
        <v>3700000</v>
      </c>
      <c r="AE163" s="168">
        <f t="shared" si="7"/>
        <v>53623.188405797104</v>
      </c>
      <c r="AF163" s="209"/>
      <c r="AG163" s="210">
        <f t="shared" si="18"/>
        <v>0.04</v>
      </c>
      <c r="AH163" s="168">
        <f t="shared" si="8"/>
        <v>3850000</v>
      </c>
      <c r="AI163" s="168">
        <f t="shared" si="9"/>
        <v>55797.10144927536</v>
      </c>
      <c r="AJ163" s="209"/>
      <c r="AK163" s="210">
        <f t="shared" si="19"/>
        <v>0.04</v>
      </c>
      <c r="AL163" s="168">
        <f t="shared" si="10"/>
        <v>4010000</v>
      </c>
      <c r="AM163" s="168">
        <f t="shared" si="11"/>
        <v>58115.942028985504</v>
      </c>
      <c r="AN163" s="209"/>
      <c r="AO163" s="210">
        <f t="shared" si="20"/>
        <v>0.04</v>
      </c>
      <c r="AP163" s="168">
        <f t="shared" si="12"/>
        <v>4180000</v>
      </c>
      <c r="AQ163" s="168">
        <f t="shared" si="13"/>
        <v>60579.710144927536</v>
      </c>
      <c r="AR163" s="209"/>
      <c r="AS163" s="210">
        <f t="shared" si="21"/>
        <v>0.04</v>
      </c>
      <c r="AT163" s="168">
        <f t="shared" si="14"/>
        <v>4350000</v>
      </c>
      <c r="AU163" s="168">
        <f t="shared" si="15"/>
        <v>63043.478260869568</v>
      </c>
    </row>
    <row r="164" spans="1:47" ht="14.25" customHeight="1" x14ac:dyDescent="0.35">
      <c r="A164" s="152">
        <f>+'Lista de precios F1 Privee'!A165</f>
        <v>160</v>
      </c>
      <c r="B164" s="152">
        <f>+'Lista de precios F1 Privee'!B165</f>
        <v>1404</v>
      </c>
      <c r="C164" s="207" t="str">
        <f>+'T. Generadora'!G175</f>
        <v>1 P</v>
      </c>
      <c r="D164" s="207">
        <f>+'T. Generadora'!R162</f>
        <v>1</v>
      </c>
      <c r="E164" s="207">
        <f>+'T. Generadora'!T162</f>
        <v>1</v>
      </c>
      <c r="F164" s="152">
        <f>+'Lista de precios F1 Privee'!C165</f>
        <v>1</v>
      </c>
      <c r="G164" s="152" t="str">
        <f>+'Lista de precios F1 Privee'!D165</f>
        <v>Humbolt</v>
      </c>
      <c r="H164" s="207">
        <f>+'Lista de precios F1 Privee'!G165</f>
        <v>36</v>
      </c>
      <c r="I164" s="207">
        <f>+'Lista de precios F1 Privee'!H165</f>
        <v>7</v>
      </c>
      <c r="J164" s="208">
        <f>+'Lista de precios F1 Privee'!K165</f>
        <v>43</v>
      </c>
      <c r="K164" s="208">
        <f>+'T. Generadora'!M162</f>
        <v>1</v>
      </c>
      <c r="L164" s="208">
        <f>+'T. Generadora'!N162</f>
        <v>1</v>
      </c>
      <c r="M164" s="208">
        <f>+'T. Generadora'!T162</f>
        <v>1</v>
      </c>
      <c r="N164" s="168">
        <f>+'Lista de precios F1 Privee'!S165</f>
        <v>2230000</v>
      </c>
      <c r="O164" s="168">
        <f t="shared" si="0"/>
        <v>51860.465116279069</v>
      </c>
      <c r="P164" s="209"/>
      <c r="Q164" s="210">
        <v>0.03</v>
      </c>
      <c r="R164" s="168">
        <f t="shared" si="1"/>
        <v>2300000</v>
      </c>
      <c r="S164" s="168">
        <f t="shared" si="2"/>
        <v>53488.372093023259</v>
      </c>
      <c r="T164" s="209"/>
      <c r="U164" s="210">
        <v>0.03</v>
      </c>
      <c r="V164" s="168">
        <f t="shared" si="44"/>
        <v>2370000</v>
      </c>
      <c r="W164" s="168">
        <f t="shared" si="3"/>
        <v>55116.279069767443</v>
      </c>
      <c r="X164" s="209"/>
      <c r="Y164" s="210">
        <f t="shared" si="16"/>
        <v>0.04</v>
      </c>
      <c r="Z164" s="168">
        <f t="shared" si="4"/>
        <v>2470000</v>
      </c>
      <c r="AA164" s="168">
        <f t="shared" si="5"/>
        <v>57441.860465116282</v>
      </c>
      <c r="AB164" s="209"/>
      <c r="AC164" s="210">
        <f t="shared" si="17"/>
        <v>0.04</v>
      </c>
      <c r="AD164" s="168">
        <f t="shared" si="6"/>
        <v>2570000</v>
      </c>
      <c r="AE164" s="168">
        <f t="shared" si="7"/>
        <v>59767.441860465115</v>
      </c>
      <c r="AF164" s="209"/>
      <c r="AG164" s="210">
        <f t="shared" si="18"/>
        <v>0.04</v>
      </c>
      <c r="AH164" s="168">
        <f t="shared" si="8"/>
        <v>2680000</v>
      </c>
      <c r="AI164" s="168">
        <f t="shared" si="9"/>
        <v>62325.58139534884</v>
      </c>
      <c r="AJ164" s="209"/>
      <c r="AK164" s="210">
        <f t="shared" si="19"/>
        <v>0.04</v>
      </c>
      <c r="AL164" s="168">
        <f t="shared" si="10"/>
        <v>2790000</v>
      </c>
      <c r="AM164" s="168">
        <f t="shared" si="11"/>
        <v>64883.720930232557</v>
      </c>
      <c r="AN164" s="209"/>
      <c r="AO164" s="210">
        <f t="shared" si="20"/>
        <v>0.04</v>
      </c>
      <c r="AP164" s="168">
        <f t="shared" si="12"/>
        <v>2910000</v>
      </c>
      <c r="AQ164" s="168">
        <f t="shared" si="13"/>
        <v>67674.41860465116</v>
      </c>
      <c r="AR164" s="209"/>
      <c r="AS164" s="210">
        <f t="shared" si="21"/>
        <v>0.04</v>
      </c>
      <c r="AT164" s="168">
        <f t="shared" si="14"/>
        <v>3030000</v>
      </c>
      <c r="AU164" s="168">
        <f t="shared" si="15"/>
        <v>70465.116279069771</v>
      </c>
    </row>
    <row r="165" spans="1:47" ht="14.25" customHeight="1" x14ac:dyDescent="0.35">
      <c r="A165" s="152">
        <f>+'Lista de precios F1 Privee'!A166</f>
        <v>161</v>
      </c>
      <c r="B165" s="152">
        <f>+'Lista de precios F1 Privee'!B166</f>
        <v>1501</v>
      </c>
      <c r="C165" s="207" t="str">
        <f>+'T. Generadora'!G176</f>
        <v>2 P</v>
      </c>
      <c r="D165" s="207">
        <f>+'T. Generadora'!R163</f>
        <v>1</v>
      </c>
      <c r="E165" s="207">
        <f>+'T. Generadora'!T163</f>
        <v>1</v>
      </c>
      <c r="F165" s="152">
        <f>+'Lista de precios F1 Privee'!C166</f>
        <v>1</v>
      </c>
      <c r="G165" s="152" t="str">
        <f>+'Lista de precios F1 Privee'!D166</f>
        <v>Humbolt</v>
      </c>
      <c r="H165" s="207">
        <f>+'Lista de precios F1 Privee'!G166</f>
        <v>42</v>
      </c>
      <c r="I165" s="207">
        <f>+'Lista de precios F1 Privee'!H166</f>
        <v>10</v>
      </c>
      <c r="J165" s="208">
        <f>+'Lista de precios F1 Privee'!K166</f>
        <v>52</v>
      </c>
      <c r="K165" s="208">
        <f>+'T. Generadora'!M163</f>
        <v>1</v>
      </c>
      <c r="L165" s="208">
        <f>+'T. Generadora'!N163</f>
        <v>1</v>
      </c>
      <c r="M165" s="208">
        <f>+'T. Generadora'!T163</f>
        <v>1</v>
      </c>
      <c r="N165" s="168">
        <f>+'Lista de precios F1 Privee'!S166</f>
        <v>2630000</v>
      </c>
      <c r="O165" s="168">
        <f t="shared" si="0"/>
        <v>50576.923076923078</v>
      </c>
      <c r="P165" s="209"/>
      <c r="Q165" s="210">
        <v>0.03</v>
      </c>
      <c r="R165" s="168">
        <f t="shared" si="1"/>
        <v>2710000</v>
      </c>
      <c r="S165" s="168">
        <f t="shared" si="2"/>
        <v>52115.384615384617</v>
      </c>
      <c r="T165" s="209"/>
      <c r="U165" s="210">
        <v>0.03</v>
      </c>
      <c r="V165" s="168">
        <f t="shared" si="44"/>
        <v>2800000</v>
      </c>
      <c r="W165" s="168">
        <f t="shared" si="3"/>
        <v>53846.153846153844</v>
      </c>
      <c r="X165" s="209"/>
      <c r="Y165" s="210">
        <f t="shared" si="16"/>
        <v>0.04</v>
      </c>
      <c r="Z165" s="168">
        <f t="shared" si="4"/>
        <v>2920000</v>
      </c>
      <c r="AA165" s="168">
        <f t="shared" si="5"/>
        <v>56153.846153846156</v>
      </c>
      <c r="AB165" s="209"/>
      <c r="AC165" s="210">
        <f t="shared" si="17"/>
        <v>0.04</v>
      </c>
      <c r="AD165" s="168">
        <f t="shared" si="6"/>
        <v>3040000</v>
      </c>
      <c r="AE165" s="168">
        <f t="shared" si="7"/>
        <v>58461.538461538461</v>
      </c>
      <c r="AF165" s="209"/>
      <c r="AG165" s="210">
        <f t="shared" si="18"/>
        <v>0.04</v>
      </c>
      <c r="AH165" s="168">
        <f t="shared" si="8"/>
        <v>3170000</v>
      </c>
      <c r="AI165" s="168">
        <f t="shared" si="9"/>
        <v>60961.538461538461</v>
      </c>
      <c r="AJ165" s="209"/>
      <c r="AK165" s="210">
        <f t="shared" si="19"/>
        <v>0.04</v>
      </c>
      <c r="AL165" s="168">
        <f t="shared" si="10"/>
        <v>3300000</v>
      </c>
      <c r="AM165" s="168">
        <f t="shared" si="11"/>
        <v>63461.538461538461</v>
      </c>
      <c r="AN165" s="209"/>
      <c r="AO165" s="210">
        <f t="shared" si="20"/>
        <v>0.04</v>
      </c>
      <c r="AP165" s="168">
        <f t="shared" si="12"/>
        <v>3440000</v>
      </c>
      <c r="AQ165" s="168">
        <f t="shared" si="13"/>
        <v>66153.846153846156</v>
      </c>
      <c r="AR165" s="209"/>
      <c r="AS165" s="210">
        <f t="shared" si="21"/>
        <v>0.04</v>
      </c>
      <c r="AT165" s="168">
        <f t="shared" si="14"/>
        <v>3580000</v>
      </c>
      <c r="AU165" s="168">
        <f t="shared" si="15"/>
        <v>68846.153846153844</v>
      </c>
    </row>
    <row r="166" spans="1:47" ht="14.25" customHeight="1" x14ac:dyDescent="0.35">
      <c r="A166" s="152">
        <f>+'Lista de precios F1 Privee'!A167</f>
        <v>162</v>
      </c>
      <c r="B166" s="152">
        <f>+'Lista de precios F1 Privee'!B167</f>
        <v>1502</v>
      </c>
      <c r="C166" s="207" t="str">
        <f>+'T. Generadora'!G177</f>
        <v>3 P</v>
      </c>
      <c r="D166" s="207">
        <f>+'T. Generadora'!R164</f>
        <v>1</v>
      </c>
      <c r="E166" s="207">
        <f>+'T. Generadora'!T164</f>
        <v>1</v>
      </c>
      <c r="F166" s="152">
        <f>+'Lista de precios F1 Privee'!C167</f>
        <v>1</v>
      </c>
      <c r="G166" s="152" t="str">
        <f>+'Lista de precios F1 Privee'!D167</f>
        <v>Humbolt</v>
      </c>
      <c r="H166" s="207">
        <f>+'Lista de precios F1 Privee'!G167</f>
        <v>36</v>
      </c>
      <c r="I166" s="207">
        <f>+'Lista de precios F1 Privee'!H167</f>
        <v>4</v>
      </c>
      <c r="J166" s="208">
        <f>+'Lista de precios F1 Privee'!K167</f>
        <v>40</v>
      </c>
      <c r="K166" s="208">
        <f>+'T. Generadora'!M164</f>
        <v>1</v>
      </c>
      <c r="L166" s="208">
        <f>+'T. Generadora'!N164</f>
        <v>1</v>
      </c>
      <c r="M166" s="208">
        <f>+'T. Generadora'!T164</f>
        <v>1</v>
      </c>
      <c r="N166" s="168">
        <f>+'Lista de precios F1 Privee'!S167</f>
        <v>2120000</v>
      </c>
      <c r="O166" s="168">
        <f t="shared" si="0"/>
        <v>53000</v>
      </c>
      <c r="P166" s="209"/>
      <c r="Q166" s="210">
        <v>0.03</v>
      </c>
      <c r="R166" s="168">
        <f t="shared" si="1"/>
        <v>2190000</v>
      </c>
      <c r="S166" s="168">
        <f t="shared" si="2"/>
        <v>54750</v>
      </c>
      <c r="T166" s="209"/>
      <c r="U166" s="210">
        <v>0.03</v>
      </c>
      <c r="V166" s="168">
        <f t="shared" si="44"/>
        <v>2260000</v>
      </c>
      <c r="W166" s="168">
        <f t="shared" si="3"/>
        <v>56500</v>
      </c>
      <c r="X166" s="209"/>
      <c r="Y166" s="210">
        <f t="shared" si="16"/>
        <v>0.04</v>
      </c>
      <c r="Z166" s="168">
        <f t="shared" si="4"/>
        <v>2360000</v>
      </c>
      <c r="AA166" s="168">
        <f t="shared" si="5"/>
        <v>59000</v>
      </c>
      <c r="AB166" s="209"/>
      <c r="AC166" s="210">
        <f t="shared" si="17"/>
        <v>0.04</v>
      </c>
      <c r="AD166" s="168">
        <f t="shared" si="6"/>
        <v>2460000</v>
      </c>
      <c r="AE166" s="168">
        <f t="shared" si="7"/>
        <v>61500</v>
      </c>
      <c r="AF166" s="209"/>
      <c r="AG166" s="210">
        <f t="shared" si="18"/>
        <v>0.04</v>
      </c>
      <c r="AH166" s="168">
        <f t="shared" si="8"/>
        <v>2560000</v>
      </c>
      <c r="AI166" s="168">
        <f t="shared" si="9"/>
        <v>64000</v>
      </c>
      <c r="AJ166" s="209"/>
      <c r="AK166" s="210">
        <f t="shared" si="19"/>
        <v>0.04</v>
      </c>
      <c r="AL166" s="168">
        <f t="shared" si="10"/>
        <v>2670000</v>
      </c>
      <c r="AM166" s="168">
        <f t="shared" si="11"/>
        <v>66750</v>
      </c>
      <c r="AN166" s="209"/>
      <c r="AO166" s="210">
        <f t="shared" si="20"/>
        <v>0.04</v>
      </c>
      <c r="AP166" s="168">
        <f t="shared" si="12"/>
        <v>2780000</v>
      </c>
      <c r="AQ166" s="168">
        <f t="shared" si="13"/>
        <v>69500</v>
      </c>
      <c r="AR166" s="209"/>
      <c r="AS166" s="210">
        <f t="shared" si="21"/>
        <v>0.04</v>
      </c>
      <c r="AT166" s="168">
        <f t="shared" si="14"/>
        <v>2900000</v>
      </c>
      <c r="AU166" s="168">
        <f t="shared" si="15"/>
        <v>72500</v>
      </c>
    </row>
    <row r="167" spans="1:47" ht="14.25" customHeight="1" x14ac:dyDescent="0.35">
      <c r="A167" s="152">
        <f>+'Lista de precios F1 Privee'!A168</f>
        <v>163</v>
      </c>
      <c r="B167" s="152">
        <f>+'Lista de precios F1 Privee'!B168</f>
        <v>1503</v>
      </c>
      <c r="C167" s="207" t="str">
        <f>+'T. Generadora'!G178</f>
        <v>4 P</v>
      </c>
      <c r="D167" s="207">
        <f>+'T. Generadora'!R165</f>
        <v>1</v>
      </c>
      <c r="E167" s="207">
        <f>+'T. Generadora'!T165</f>
        <v>1</v>
      </c>
      <c r="F167" s="152">
        <f>+'Lista de precios F1 Privee'!C168</f>
        <v>1</v>
      </c>
      <c r="G167" s="152" t="str">
        <f>+'Lista de precios F1 Privee'!D168</f>
        <v>Humbolt</v>
      </c>
      <c r="H167" s="207">
        <f>+'Lista de precios F1 Privee'!G168</f>
        <v>61</v>
      </c>
      <c r="I167" s="207">
        <f>+'Lista de precios F1 Privee'!H168</f>
        <v>8</v>
      </c>
      <c r="J167" s="208">
        <f>+'Lista de precios F1 Privee'!K168</f>
        <v>69</v>
      </c>
      <c r="K167" s="208">
        <f>+'T. Generadora'!M165</f>
        <v>2</v>
      </c>
      <c r="L167" s="208">
        <f>+'T. Generadora'!N165</f>
        <v>2</v>
      </c>
      <c r="M167" s="208">
        <f>+'T. Generadora'!T165</f>
        <v>1</v>
      </c>
      <c r="N167" s="168">
        <f>+'Lista de precios F1 Privee'!S168</f>
        <v>3240000</v>
      </c>
      <c r="O167" s="168">
        <f t="shared" si="0"/>
        <v>46956.521739130432</v>
      </c>
      <c r="P167" s="209"/>
      <c r="Q167" s="210">
        <v>0.03</v>
      </c>
      <c r="R167" s="168">
        <f t="shared" si="1"/>
        <v>3340000</v>
      </c>
      <c r="S167" s="168">
        <f t="shared" si="2"/>
        <v>48405.797101449272</v>
      </c>
      <c r="T167" s="209"/>
      <c r="U167" s="210">
        <v>0.03</v>
      </c>
      <c r="V167" s="168">
        <f t="shared" si="44"/>
        <v>3450000</v>
      </c>
      <c r="W167" s="168">
        <f t="shared" si="3"/>
        <v>50000</v>
      </c>
      <c r="X167" s="209"/>
      <c r="Y167" s="210">
        <f t="shared" si="16"/>
        <v>0.04</v>
      </c>
      <c r="Z167" s="168">
        <f t="shared" si="4"/>
        <v>3590000</v>
      </c>
      <c r="AA167" s="168">
        <f t="shared" si="5"/>
        <v>52028.985507246376</v>
      </c>
      <c r="AB167" s="209"/>
      <c r="AC167" s="210">
        <f t="shared" si="17"/>
        <v>0.04</v>
      </c>
      <c r="AD167" s="168">
        <f t="shared" si="6"/>
        <v>3740000</v>
      </c>
      <c r="AE167" s="168">
        <f t="shared" si="7"/>
        <v>54202.89855072464</v>
      </c>
      <c r="AF167" s="209"/>
      <c r="AG167" s="210">
        <f t="shared" si="18"/>
        <v>0.04</v>
      </c>
      <c r="AH167" s="168">
        <f t="shared" si="8"/>
        <v>3890000</v>
      </c>
      <c r="AI167" s="168">
        <f t="shared" si="9"/>
        <v>56376.811594202896</v>
      </c>
      <c r="AJ167" s="209"/>
      <c r="AK167" s="210">
        <f t="shared" si="19"/>
        <v>0.04</v>
      </c>
      <c r="AL167" s="168">
        <f t="shared" si="10"/>
        <v>4050000</v>
      </c>
      <c r="AM167" s="168">
        <f t="shared" si="11"/>
        <v>58695.65217391304</v>
      </c>
      <c r="AN167" s="209"/>
      <c r="AO167" s="210">
        <f t="shared" si="20"/>
        <v>0.04</v>
      </c>
      <c r="AP167" s="168">
        <f t="shared" si="12"/>
        <v>4220000</v>
      </c>
      <c r="AQ167" s="168">
        <f t="shared" si="13"/>
        <v>61159.420289855072</v>
      </c>
      <c r="AR167" s="209"/>
      <c r="AS167" s="210">
        <f t="shared" si="21"/>
        <v>0.04</v>
      </c>
      <c r="AT167" s="168">
        <f t="shared" si="14"/>
        <v>4390000</v>
      </c>
      <c r="AU167" s="168">
        <f t="shared" si="15"/>
        <v>63623.188405797104</v>
      </c>
    </row>
    <row r="168" spans="1:47" ht="14.25" customHeight="1" x14ac:dyDescent="0.35">
      <c r="A168" s="152">
        <f>+'Lista de precios F1 Privee'!A169</f>
        <v>164</v>
      </c>
      <c r="B168" s="152">
        <f>+'Lista de precios F1 Privee'!B169</f>
        <v>1504</v>
      </c>
      <c r="C168" s="207" t="str">
        <f>+'T. Generadora'!G179</f>
        <v>1 P</v>
      </c>
      <c r="D168" s="207">
        <f>+'T. Generadora'!R166</f>
        <v>1</v>
      </c>
      <c r="E168" s="207">
        <f>+'T. Generadora'!T166</f>
        <v>1</v>
      </c>
      <c r="F168" s="152">
        <f>+'Lista de precios F1 Privee'!C169</f>
        <v>1</v>
      </c>
      <c r="G168" s="152" t="str">
        <f>+'Lista de precios F1 Privee'!D169</f>
        <v>Humbolt</v>
      </c>
      <c r="H168" s="207">
        <f>+'Lista de precios F1 Privee'!G169</f>
        <v>36</v>
      </c>
      <c r="I168" s="207">
        <f>+'Lista de precios F1 Privee'!H169</f>
        <v>7</v>
      </c>
      <c r="J168" s="208">
        <f>+'Lista de precios F1 Privee'!K169</f>
        <v>43</v>
      </c>
      <c r="K168" s="208">
        <f>+'T. Generadora'!M166</f>
        <v>1</v>
      </c>
      <c r="L168" s="208">
        <f>+'T. Generadora'!N166</f>
        <v>1</v>
      </c>
      <c r="M168" s="208">
        <f>+'T. Generadora'!T166</f>
        <v>1</v>
      </c>
      <c r="N168" s="168">
        <f>+'Lista de precios F1 Privee'!S169</f>
        <v>2250000</v>
      </c>
      <c r="O168" s="168">
        <f t="shared" si="0"/>
        <v>52325.58139534884</v>
      </c>
      <c r="P168" s="209"/>
      <c r="Q168" s="210">
        <v>0.03</v>
      </c>
      <c r="R168" s="168">
        <f t="shared" si="1"/>
        <v>2320000</v>
      </c>
      <c r="S168" s="168">
        <f t="shared" si="2"/>
        <v>53953.488372093023</v>
      </c>
      <c r="T168" s="209"/>
      <c r="U168" s="210">
        <v>0.03</v>
      </c>
      <c r="V168" s="168">
        <f t="shared" si="44"/>
        <v>2390000</v>
      </c>
      <c r="W168" s="168">
        <f t="shared" si="3"/>
        <v>55581.395348837206</v>
      </c>
      <c r="X168" s="209"/>
      <c r="Y168" s="210">
        <f t="shared" si="16"/>
        <v>0.04</v>
      </c>
      <c r="Z168" s="168">
        <f t="shared" si="4"/>
        <v>2490000</v>
      </c>
      <c r="AA168" s="168">
        <f t="shared" si="5"/>
        <v>57906.976744186046</v>
      </c>
      <c r="AB168" s="209"/>
      <c r="AC168" s="210">
        <f t="shared" si="17"/>
        <v>0.04</v>
      </c>
      <c r="AD168" s="168">
        <f t="shared" si="6"/>
        <v>2590000</v>
      </c>
      <c r="AE168" s="168">
        <f t="shared" si="7"/>
        <v>60232.558139534885</v>
      </c>
      <c r="AF168" s="209"/>
      <c r="AG168" s="210">
        <f t="shared" si="18"/>
        <v>0.04</v>
      </c>
      <c r="AH168" s="168">
        <f t="shared" si="8"/>
        <v>2700000</v>
      </c>
      <c r="AI168" s="168">
        <f t="shared" si="9"/>
        <v>62790.697674418603</v>
      </c>
      <c r="AJ168" s="209"/>
      <c r="AK168" s="210">
        <f t="shared" si="19"/>
        <v>0.04</v>
      </c>
      <c r="AL168" s="168">
        <f t="shared" si="10"/>
        <v>2810000</v>
      </c>
      <c r="AM168" s="168">
        <f t="shared" si="11"/>
        <v>65348.837209302328</v>
      </c>
      <c r="AN168" s="209"/>
      <c r="AO168" s="210">
        <f t="shared" si="20"/>
        <v>0.04</v>
      </c>
      <c r="AP168" s="168">
        <f t="shared" si="12"/>
        <v>2930000</v>
      </c>
      <c r="AQ168" s="168">
        <f t="shared" si="13"/>
        <v>68139.534883720931</v>
      </c>
      <c r="AR168" s="209"/>
      <c r="AS168" s="210">
        <f t="shared" si="21"/>
        <v>0.04</v>
      </c>
      <c r="AT168" s="168">
        <f t="shared" si="14"/>
        <v>3050000</v>
      </c>
      <c r="AU168" s="168">
        <f t="shared" si="15"/>
        <v>70930.232558139542</v>
      </c>
    </row>
    <row r="169" spans="1:47" ht="14.25" customHeight="1" x14ac:dyDescent="0.35">
      <c r="A169" s="152">
        <f>+'Lista de precios F1 Privee'!A170</f>
        <v>165</v>
      </c>
      <c r="B169" s="152">
        <f>+'Lista de precios F1 Privee'!B170</f>
        <v>1601</v>
      </c>
      <c r="C169" s="207" t="str">
        <f>+'T. Generadora'!G180</f>
        <v>2 P</v>
      </c>
      <c r="D169" s="207">
        <f>+'T. Generadora'!R167</f>
        <v>1</v>
      </c>
      <c r="E169" s="207">
        <f>+'T. Generadora'!T167</f>
        <v>1</v>
      </c>
      <c r="F169" s="152">
        <f>+'Lista de precios F1 Privee'!C170</f>
        <v>1</v>
      </c>
      <c r="G169" s="152" t="str">
        <f>+'Lista de precios F1 Privee'!D170</f>
        <v>Humbolt</v>
      </c>
      <c r="H169" s="207">
        <f>+'Lista de precios F1 Privee'!G170</f>
        <v>42</v>
      </c>
      <c r="I169" s="207">
        <f>+'Lista de precios F1 Privee'!H170</f>
        <v>10</v>
      </c>
      <c r="J169" s="208">
        <f>+'Lista de precios F1 Privee'!K170</f>
        <v>52</v>
      </c>
      <c r="K169" s="208">
        <f>+'T. Generadora'!M167</f>
        <v>1</v>
      </c>
      <c r="L169" s="208">
        <f>+'T. Generadora'!N167</f>
        <v>1</v>
      </c>
      <c r="M169" s="208">
        <f>+'T. Generadora'!T167</f>
        <v>1</v>
      </c>
      <c r="N169" s="168">
        <f>+'Lista de precios F1 Privee'!S170</f>
        <v>2650000</v>
      </c>
      <c r="O169" s="168">
        <f t="shared" si="0"/>
        <v>50961.538461538461</v>
      </c>
      <c r="P169" s="209"/>
      <c r="Q169" s="210">
        <v>0.03</v>
      </c>
      <c r="R169" s="168">
        <f t="shared" si="1"/>
        <v>2730000</v>
      </c>
      <c r="S169" s="168">
        <f t="shared" si="2"/>
        <v>52500</v>
      </c>
      <c r="T169" s="209"/>
      <c r="U169" s="210">
        <v>0.03</v>
      </c>
      <c r="V169" s="168">
        <f t="shared" si="44"/>
        <v>2820000</v>
      </c>
      <c r="W169" s="168">
        <f t="shared" si="3"/>
        <v>54230.769230769234</v>
      </c>
      <c r="X169" s="209"/>
      <c r="Y169" s="210">
        <f t="shared" si="16"/>
        <v>0.04</v>
      </c>
      <c r="Z169" s="168">
        <f t="shared" si="4"/>
        <v>2940000</v>
      </c>
      <c r="AA169" s="168">
        <f t="shared" si="5"/>
        <v>56538.461538461539</v>
      </c>
      <c r="AB169" s="209"/>
      <c r="AC169" s="210">
        <f t="shared" si="17"/>
        <v>0.04</v>
      </c>
      <c r="AD169" s="168">
        <f t="shared" si="6"/>
        <v>3060000</v>
      </c>
      <c r="AE169" s="168">
        <f t="shared" si="7"/>
        <v>58846.153846153844</v>
      </c>
      <c r="AF169" s="209"/>
      <c r="AG169" s="210">
        <f t="shared" si="18"/>
        <v>0.04</v>
      </c>
      <c r="AH169" s="168">
        <f t="shared" si="8"/>
        <v>3190000</v>
      </c>
      <c r="AI169" s="168">
        <f t="shared" si="9"/>
        <v>61346.153846153844</v>
      </c>
      <c r="AJ169" s="209"/>
      <c r="AK169" s="210">
        <f t="shared" si="19"/>
        <v>0.04</v>
      </c>
      <c r="AL169" s="168">
        <f t="shared" si="10"/>
        <v>3320000</v>
      </c>
      <c r="AM169" s="168">
        <f t="shared" si="11"/>
        <v>63846.153846153844</v>
      </c>
      <c r="AN169" s="209"/>
      <c r="AO169" s="210">
        <f t="shared" si="20"/>
        <v>0.04</v>
      </c>
      <c r="AP169" s="168">
        <f t="shared" si="12"/>
        <v>3460000</v>
      </c>
      <c r="AQ169" s="168">
        <f t="shared" si="13"/>
        <v>66538.461538461532</v>
      </c>
      <c r="AR169" s="209"/>
      <c r="AS169" s="210">
        <f t="shared" si="21"/>
        <v>0.04</v>
      </c>
      <c r="AT169" s="168">
        <f t="shared" si="14"/>
        <v>3600000</v>
      </c>
      <c r="AU169" s="168">
        <f t="shared" si="15"/>
        <v>69230.769230769234</v>
      </c>
    </row>
    <row r="170" spans="1:47" ht="14.25" customHeight="1" x14ac:dyDescent="0.35">
      <c r="A170" s="152">
        <f>+'Lista de precios F1 Privee'!A171</f>
        <v>166</v>
      </c>
      <c r="B170" s="152">
        <f>+'Lista de precios F1 Privee'!B171</f>
        <v>1602</v>
      </c>
      <c r="C170" s="207" t="str">
        <f>+'T. Generadora'!G181</f>
        <v>3 P</v>
      </c>
      <c r="D170" s="207">
        <f>+'T. Generadora'!R168</f>
        <v>1</v>
      </c>
      <c r="E170" s="207">
        <f>+'T. Generadora'!T168</f>
        <v>1</v>
      </c>
      <c r="F170" s="152">
        <f>+'Lista de precios F1 Privee'!C171</f>
        <v>1</v>
      </c>
      <c r="G170" s="152" t="str">
        <f>+'Lista de precios F1 Privee'!D171</f>
        <v>Humbolt</v>
      </c>
      <c r="H170" s="207">
        <f>+'Lista de precios F1 Privee'!G171</f>
        <v>36</v>
      </c>
      <c r="I170" s="207">
        <f>+'Lista de precios F1 Privee'!H171</f>
        <v>4</v>
      </c>
      <c r="J170" s="208">
        <f>+'Lista de precios F1 Privee'!K171</f>
        <v>40</v>
      </c>
      <c r="K170" s="208">
        <f>+'T. Generadora'!M168</f>
        <v>1</v>
      </c>
      <c r="L170" s="208">
        <f>+'T. Generadora'!N168</f>
        <v>1</v>
      </c>
      <c r="M170" s="208">
        <f>+'T. Generadora'!T168</f>
        <v>1</v>
      </c>
      <c r="N170" s="168">
        <f>+'Lista de precios F1 Privee'!S171</f>
        <v>2140000</v>
      </c>
      <c r="O170" s="168">
        <f t="shared" si="0"/>
        <v>53500</v>
      </c>
      <c r="P170" s="209"/>
      <c r="Q170" s="210">
        <v>0.03</v>
      </c>
      <c r="R170" s="168">
        <f t="shared" si="1"/>
        <v>2210000</v>
      </c>
      <c r="S170" s="168">
        <f t="shared" si="2"/>
        <v>55250</v>
      </c>
      <c r="T170" s="209"/>
      <c r="U170" s="210">
        <v>0.03</v>
      </c>
      <c r="V170" s="168">
        <f t="shared" si="44"/>
        <v>2280000</v>
      </c>
      <c r="W170" s="168">
        <f t="shared" si="3"/>
        <v>57000</v>
      </c>
      <c r="X170" s="209"/>
      <c r="Y170" s="210">
        <f t="shared" si="16"/>
        <v>0.04</v>
      </c>
      <c r="Z170" s="168">
        <f t="shared" si="4"/>
        <v>2380000</v>
      </c>
      <c r="AA170" s="168">
        <f t="shared" si="5"/>
        <v>59500</v>
      </c>
      <c r="AB170" s="209"/>
      <c r="AC170" s="210">
        <f t="shared" si="17"/>
        <v>0.04</v>
      </c>
      <c r="AD170" s="168">
        <f t="shared" si="6"/>
        <v>2480000</v>
      </c>
      <c r="AE170" s="168">
        <f t="shared" si="7"/>
        <v>62000</v>
      </c>
      <c r="AF170" s="209"/>
      <c r="AG170" s="210">
        <f t="shared" si="18"/>
        <v>0.04</v>
      </c>
      <c r="AH170" s="168">
        <f t="shared" si="8"/>
        <v>2580000</v>
      </c>
      <c r="AI170" s="168">
        <f t="shared" si="9"/>
        <v>64500</v>
      </c>
      <c r="AJ170" s="209"/>
      <c r="AK170" s="210">
        <f t="shared" si="19"/>
        <v>0.04</v>
      </c>
      <c r="AL170" s="168">
        <f t="shared" si="10"/>
        <v>2690000</v>
      </c>
      <c r="AM170" s="168">
        <f t="shared" si="11"/>
        <v>67250</v>
      </c>
      <c r="AN170" s="209"/>
      <c r="AO170" s="210">
        <f t="shared" si="20"/>
        <v>0.04</v>
      </c>
      <c r="AP170" s="168">
        <f t="shared" si="12"/>
        <v>2800000</v>
      </c>
      <c r="AQ170" s="168">
        <f t="shared" si="13"/>
        <v>70000</v>
      </c>
      <c r="AR170" s="209"/>
      <c r="AS170" s="210">
        <f t="shared" si="21"/>
        <v>0.04</v>
      </c>
      <c r="AT170" s="168">
        <f t="shared" si="14"/>
        <v>2920000</v>
      </c>
      <c r="AU170" s="168">
        <f t="shared" si="15"/>
        <v>73000</v>
      </c>
    </row>
    <row r="171" spans="1:47" ht="14.25" customHeight="1" x14ac:dyDescent="0.35">
      <c r="A171" s="152">
        <f>+'Lista de precios F1 Privee'!A172</f>
        <v>167</v>
      </c>
      <c r="B171" s="152">
        <f>+'Lista de precios F1 Privee'!B172</f>
        <v>1603</v>
      </c>
      <c r="C171" s="207" t="str">
        <f>+'T. Generadora'!G182</f>
        <v>4 P</v>
      </c>
      <c r="D171" s="207">
        <f>+'T. Generadora'!R169</f>
        <v>1</v>
      </c>
      <c r="E171" s="207">
        <f>+'T. Generadora'!T169</f>
        <v>1</v>
      </c>
      <c r="F171" s="152">
        <f>+'Lista de precios F1 Privee'!C172</f>
        <v>1</v>
      </c>
      <c r="G171" s="152" t="str">
        <f>+'Lista de precios F1 Privee'!D172</f>
        <v>Humbolt</v>
      </c>
      <c r="H171" s="207">
        <f>+'Lista de precios F1 Privee'!G172</f>
        <v>61</v>
      </c>
      <c r="I171" s="207">
        <f>+'Lista de precios F1 Privee'!H172</f>
        <v>8</v>
      </c>
      <c r="J171" s="208">
        <f>+'Lista de precios F1 Privee'!K172</f>
        <v>69</v>
      </c>
      <c r="K171" s="208">
        <f>+'T. Generadora'!M169</f>
        <v>2</v>
      </c>
      <c r="L171" s="208">
        <f>+'T. Generadora'!N169</f>
        <v>2</v>
      </c>
      <c r="M171" s="208">
        <f>+'T. Generadora'!T169</f>
        <v>1</v>
      </c>
      <c r="N171" s="168">
        <f>+'Lista de precios F1 Privee'!S172</f>
        <v>3270000</v>
      </c>
      <c r="O171" s="168">
        <f t="shared" si="0"/>
        <v>47391.304347826088</v>
      </c>
      <c r="P171" s="209"/>
      <c r="Q171" s="210">
        <v>0.03</v>
      </c>
      <c r="R171" s="168">
        <f t="shared" si="1"/>
        <v>3370000</v>
      </c>
      <c r="S171" s="168">
        <f t="shared" si="2"/>
        <v>48840.579710144928</v>
      </c>
      <c r="T171" s="209"/>
      <c r="U171" s="210">
        <v>0.03</v>
      </c>
      <c r="V171" s="168">
        <f t="shared" si="44"/>
        <v>3480000</v>
      </c>
      <c r="W171" s="168">
        <f t="shared" si="3"/>
        <v>50434.782608695656</v>
      </c>
      <c r="X171" s="209"/>
      <c r="Y171" s="210">
        <f t="shared" si="16"/>
        <v>0.04</v>
      </c>
      <c r="Z171" s="168">
        <f t="shared" si="4"/>
        <v>3620000</v>
      </c>
      <c r="AA171" s="168">
        <f t="shared" si="5"/>
        <v>52463.768115942032</v>
      </c>
      <c r="AB171" s="209"/>
      <c r="AC171" s="210">
        <f t="shared" si="17"/>
        <v>0.04</v>
      </c>
      <c r="AD171" s="168">
        <f t="shared" si="6"/>
        <v>3770000</v>
      </c>
      <c r="AE171" s="168">
        <f t="shared" si="7"/>
        <v>54637.681159420288</v>
      </c>
      <c r="AF171" s="209"/>
      <c r="AG171" s="210">
        <f t="shared" si="18"/>
        <v>0.04</v>
      </c>
      <c r="AH171" s="168">
        <f t="shared" si="8"/>
        <v>3930000</v>
      </c>
      <c r="AI171" s="168">
        <f t="shared" si="9"/>
        <v>56956.521739130432</v>
      </c>
      <c r="AJ171" s="209"/>
      <c r="AK171" s="210">
        <f t="shared" si="19"/>
        <v>0.04</v>
      </c>
      <c r="AL171" s="168">
        <f t="shared" si="10"/>
        <v>4090000</v>
      </c>
      <c r="AM171" s="168">
        <f t="shared" si="11"/>
        <v>59275.362318840576</v>
      </c>
      <c r="AN171" s="209"/>
      <c r="AO171" s="210">
        <f t="shared" si="20"/>
        <v>0.04</v>
      </c>
      <c r="AP171" s="168">
        <f t="shared" si="12"/>
        <v>4260000</v>
      </c>
      <c r="AQ171" s="168">
        <f t="shared" si="13"/>
        <v>61739.130434782608</v>
      </c>
      <c r="AR171" s="209"/>
      <c r="AS171" s="210">
        <f t="shared" si="21"/>
        <v>0.04</v>
      </c>
      <c r="AT171" s="168">
        <f t="shared" si="14"/>
        <v>4440000</v>
      </c>
      <c r="AU171" s="168">
        <f t="shared" si="15"/>
        <v>64347.82608695652</v>
      </c>
    </row>
    <row r="172" spans="1:47" ht="14.25" customHeight="1" x14ac:dyDescent="0.35">
      <c r="A172" s="152">
        <f>+'Lista de precios F1 Privee'!A173</f>
        <v>168</v>
      </c>
      <c r="B172" s="152">
        <f>+'Lista de precios F1 Privee'!B173</f>
        <v>1604</v>
      </c>
      <c r="C172" s="207" t="str">
        <f>+'T. Generadora'!G183</f>
        <v>1 P</v>
      </c>
      <c r="D172" s="207">
        <f>+'T. Generadora'!R170</f>
        <v>1</v>
      </c>
      <c r="E172" s="207">
        <f>+'T. Generadora'!T170</f>
        <v>1</v>
      </c>
      <c r="F172" s="152">
        <f>+'Lista de precios F1 Privee'!C173</f>
        <v>1</v>
      </c>
      <c r="G172" s="152" t="str">
        <f>+'Lista de precios F1 Privee'!D173</f>
        <v>Humbolt</v>
      </c>
      <c r="H172" s="207">
        <f>+'Lista de precios F1 Privee'!G173</f>
        <v>36</v>
      </c>
      <c r="I172" s="207">
        <f>+'Lista de precios F1 Privee'!H173</f>
        <v>7</v>
      </c>
      <c r="J172" s="208">
        <f>+'Lista de precios F1 Privee'!K173</f>
        <v>43</v>
      </c>
      <c r="K172" s="208">
        <f>+'T. Generadora'!M170</f>
        <v>1</v>
      </c>
      <c r="L172" s="208">
        <f>+'T. Generadora'!N170</f>
        <v>1</v>
      </c>
      <c r="M172" s="208">
        <f>+'T. Generadora'!T170</f>
        <v>1</v>
      </c>
      <c r="N172" s="168">
        <f>+'Lista de precios F1 Privee'!S173</f>
        <v>2270000</v>
      </c>
      <c r="O172" s="168">
        <f t="shared" si="0"/>
        <v>52790.697674418603</v>
      </c>
      <c r="P172" s="209"/>
      <c r="Q172" s="210">
        <v>0.03</v>
      </c>
      <c r="R172" s="168">
        <f t="shared" si="1"/>
        <v>2340000</v>
      </c>
      <c r="S172" s="168">
        <f t="shared" si="2"/>
        <v>54418.604651162794</v>
      </c>
      <c r="T172" s="209"/>
      <c r="U172" s="210">
        <v>0.03</v>
      </c>
      <c r="V172" s="168">
        <f t="shared" si="44"/>
        <v>2420000</v>
      </c>
      <c r="W172" s="168">
        <f t="shared" si="3"/>
        <v>56279.069767441862</v>
      </c>
      <c r="X172" s="209"/>
      <c r="Y172" s="210">
        <f t="shared" si="16"/>
        <v>0.04</v>
      </c>
      <c r="Z172" s="168">
        <f t="shared" si="4"/>
        <v>2520000</v>
      </c>
      <c r="AA172" s="168">
        <f t="shared" si="5"/>
        <v>58604.651162790695</v>
      </c>
      <c r="AB172" s="209"/>
      <c r="AC172" s="210">
        <f t="shared" si="17"/>
        <v>0.04</v>
      </c>
      <c r="AD172" s="168">
        <f t="shared" si="6"/>
        <v>2630000</v>
      </c>
      <c r="AE172" s="168">
        <f t="shared" si="7"/>
        <v>61162.79069767442</v>
      </c>
      <c r="AF172" s="209"/>
      <c r="AG172" s="210">
        <f t="shared" si="18"/>
        <v>0.04</v>
      </c>
      <c r="AH172" s="168">
        <f t="shared" si="8"/>
        <v>2740000</v>
      </c>
      <c r="AI172" s="168">
        <f t="shared" si="9"/>
        <v>63720.930232558138</v>
      </c>
      <c r="AJ172" s="209"/>
      <c r="AK172" s="210">
        <f t="shared" si="19"/>
        <v>0.04</v>
      </c>
      <c r="AL172" s="168">
        <f t="shared" si="10"/>
        <v>2850000</v>
      </c>
      <c r="AM172" s="168">
        <f t="shared" si="11"/>
        <v>66279.069767441862</v>
      </c>
      <c r="AN172" s="209"/>
      <c r="AO172" s="210">
        <f t="shared" si="20"/>
        <v>0.04</v>
      </c>
      <c r="AP172" s="168">
        <f t="shared" si="12"/>
        <v>2970000</v>
      </c>
      <c r="AQ172" s="168">
        <f t="shared" si="13"/>
        <v>69069.767441860458</v>
      </c>
      <c r="AR172" s="209"/>
      <c r="AS172" s="210">
        <f t="shared" si="21"/>
        <v>0.04</v>
      </c>
      <c r="AT172" s="168">
        <f t="shared" si="14"/>
        <v>3090000</v>
      </c>
      <c r="AU172" s="168">
        <f t="shared" si="15"/>
        <v>71860.465116279069</v>
      </c>
    </row>
    <row r="173" spans="1:47" ht="14.25" customHeight="1" x14ac:dyDescent="0.35">
      <c r="G173" s="175"/>
      <c r="P173" s="203"/>
      <c r="T173" s="203"/>
      <c r="X173" s="203"/>
      <c r="AB173" s="203"/>
      <c r="AF173" s="203"/>
      <c r="AJ173" s="203"/>
      <c r="AN173" s="203"/>
      <c r="AR173" s="203"/>
    </row>
    <row r="174" spans="1:47" ht="14.25" customHeight="1" x14ac:dyDescent="0.35">
      <c r="B174" s="211">
        <f>+COUNT(G5:H172)</f>
        <v>168</v>
      </c>
      <c r="J174" s="211">
        <f>SUM(J5:J172)</f>
        <v>9442</v>
      </c>
      <c r="K174" s="211"/>
      <c r="L174" s="211"/>
      <c r="M174" s="211"/>
      <c r="N174" s="212">
        <f>SUM(N5:N172)</f>
        <v>439430000</v>
      </c>
      <c r="O174" s="212">
        <f>+N174/$J$174</f>
        <v>46539.927981359884</v>
      </c>
      <c r="P174" s="213"/>
      <c r="R174" s="212">
        <f>SUM(R5:R172)</f>
        <v>453440000</v>
      </c>
      <c r="S174" s="212">
        <f>+R174/$J$174</f>
        <v>48023.723787333191</v>
      </c>
      <c r="T174" s="213"/>
      <c r="V174" s="212">
        <f>SUM(V5:V172)</f>
        <v>465562000</v>
      </c>
      <c r="W174" s="212">
        <f>+V174/$J$174</f>
        <v>49307.561957212456</v>
      </c>
      <c r="X174" s="213"/>
      <c r="Z174" s="212">
        <f>SUM(Z5:Z172)</f>
        <v>484930000</v>
      </c>
      <c r="AA174" s="212">
        <f>+Z174/$J$174</f>
        <v>51358.822283414527</v>
      </c>
      <c r="AB174" s="213"/>
      <c r="AD174" s="212">
        <f>SUM(AD5:AD172)</f>
        <v>505160000</v>
      </c>
      <c r="AE174" s="212">
        <f>+AD174/$J$174</f>
        <v>53501.376826943444</v>
      </c>
      <c r="AF174" s="213"/>
      <c r="AH174" s="212">
        <f>SUM(AH5:AH172)</f>
        <v>526080000</v>
      </c>
      <c r="AI174" s="212">
        <f>+AH174/$J$174</f>
        <v>55717.009108239778</v>
      </c>
      <c r="AJ174" s="213"/>
      <c r="AL174" s="212">
        <f>SUM(AL5:AL172)</f>
        <v>547910000</v>
      </c>
      <c r="AM174" s="212">
        <f>+AL174/$J$174</f>
        <v>58029.019275577208</v>
      </c>
      <c r="AN174" s="213"/>
      <c r="AP174" s="212">
        <f>SUM(AP5:AP172)</f>
        <v>570740000</v>
      </c>
      <c r="AQ174" s="212">
        <f>+AP174/$J$174</f>
        <v>60446.93920779496</v>
      </c>
      <c r="AR174" s="213"/>
      <c r="AT174" s="212">
        <f>SUM(AT5:AT172)</f>
        <v>594350000</v>
      </c>
      <c r="AU174" s="212">
        <f>+AT174/$J$174</f>
        <v>62947.468756619361</v>
      </c>
    </row>
    <row r="175" spans="1:47" ht="14.25" customHeight="1" x14ac:dyDescent="0.35">
      <c r="P175" s="203"/>
      <c r="T175" s="203"/>
      <c r="X175" s="203"/>
      <c r="AB175" s="203"/>
      <c r="AF175" s="203"/>
      <c r="AJ175" s="203"/>
      <c r="AN175" s="203"/>
      <c r="AR175" s="203"/>
    </row>
    <row r="176" spans="1:47" ht="14.25" customHeight="1" x14ac:dyDescent="0.35">
      <c r="N176" s="214"/>
      <c r="P176" s="203"/>
      <c r="T176" s="203"/>
      <c r="X176" s="203"/>
      <c r="AB176" s="203"/>
      <c r="AF176" s="203"/>
      <c r="AJ176" s="203"/>
      <c r="AN176" s="203"/>
      <c r="AR176" s="203"/>
    </row>
    <row r="177" spans="14:45" ht="14.25" customHeight="1" x14ac:dyDescent="0.35">
      <c r="P177" s="203"/>
      <c r="T177" s="203"/>
      <c r="X177" s="203"/>
      <c r="AB177" s="203"/>
      <c r="AF177" s="203"/>
      <c r="AJ177" s="203"/>
      <c r="AN177" s="203"/>
      <c r="AR177" s="203"/>
    </row>
    <row r="178" spans="14:45" ht="14.25" customHeight="1" x14ac:dyDescent="0.35">
      <c r="N178" s="215"/>
      <c r="P178" s="203"/>
      <c r="T178" s="203"/>
      <c r="X178" s="203"/>
      <c r="Y178" s="216">
        <v>0.04</v>
      </c>
      <c r="AB178" s="203"/>
      <c r="AC178" s="216">
        <v>0.04</v>
      </c>
      <c r="AF178" s="203"/>
      <c r="AG178" s="216">
        <v>0.04</v>
      </c>
      <c r="AJ178" s="203"/>
      <c r="AK178" s="216">
        <v>0.04</v>
      </c>
      <c r="AN178" s="203"/>
      <c r="AO178" s="216">
        <v>0.04</v>
      </c>
      <c r="AR178" s="203"/>
      <c r="AS178" s="216">
        <v>0.04</v>
      </c>
    </row>
    <row r="179" spans="14:45" ht="14.25" customHeight="1" x14ac:dyDescent="0.35">
      <c r="P179" s="203"/>
      <c r="T179" s="203"/>
      <c r="X179" s="203"/>
      <c r="AB179" s="203"/>
      <c r="AF179" s="203"/>
      <c r="AJ179" s="203"/>
      <c r="AN179" s="203"/>
      <c r="AR179" s="203"/>
    </row>
    <row r="180" spans="14:45" ht="14.25" customHeight="1" x14ac:dyDescent="0.35">
      <c r="P180" s="203"/>
      <c r="T180" s="203"/>
      <c r="X180" s="203"/>
      <c r="AB180" s="203"/>
      <c r="AF180" s="203"/>
      <c r="AJ180" s="203"/>
      <c r="AN180" s="203"/>
      <c r="AR180" s="203"/>
    </row>
    <row r="181" spans="14:45" ht="14.25" customHeight="1" x14ac:dyDescent="0.35">
      <c r="P181" s="203"/>
      <c r="T181" s="203"/>
      <c r="X181" s="203"/>
      <c r="AB181" s="203"/>
      <c r="AF181" s="203"/>
      <c r="AJ181" s="203"/>
      <c r="AN181" s="203"/>
      <c r="AR181" s="203"/>
    </row>
    <row r="182" spans="14:45" ht="14.25" customHeight="1" x14ac:dyDescent="0.35">
      <c r="P182" s="203"/>
      <c r="T182" s="203"/>
      <c r="X182" s="203"/>
      <c r="AB182" s="203"/>
      <c r="AF182" s="203"/>
      <c r="AJ182" s="203"/>
      <c r="AN182" s="203"/>
      <c r="AR182" s="203"/>
    </row>
    <row r="183" spans="14:45" ht="14.25" customHeight="1" x14ac:dyDescent="0.35">
      <c r="P183" s="203"/>
      <c r="T183" s="203"/>
      <c r="X183" s="203"/>
      <c r="AB183" s="203"/>
      <c r="AF183" s="203"/>
      <c r="AJ183" s="203"/>
      <c r="AN183" s="203"/>
      <c r="AR183" s="203"/>
    </row>
    <row r="184" spans="14:45" ht="14.25" customHeight="1" x14ac:dyDescent="0.35">
      <c r="P184" s="203"/>
      <c r="T184" s="203"/>
      <c r="X184" s="203"/>
      <c r="AB184" s="203"/>
      <c r="AF184" s="203"/>
      <c r="AJ184" s="203"/>
      <c r="AN184" s="203"/>
      <c r="AR184" s="203"/>
    </row>
    <row r="185" spans="14:45" ht="14.25" customHeight="1" x14ac:dyDescent="0.35">
      <c r="P185" s="203"/>
      <c r="T185" s="203"/>
      <c r="X185" s="203"/>
      <c r="AB185" s="203"/>
      <c r="AF185" s="203"/>
      <c r="AJ185" s="203"/>
      <c r="AN185" s="203"/>
      <c r="AR185" s="203"/>
    </row>
    <row r="186" spans="14:45" ht="14.25" customHeight="1" x14ac:dyDescent="0.35">
      <c r="P186" s="203"/>
      <c r="T186" s="203"/>
      <c r="X186" s="203"/>
      <c r="AB186" s="203"/>
      <c r="AF186" s="203"/>
      <c r="AJ186" s="203"/>
      <c r="AN186" s="203"/>
      <c r="AR186" s="203"/>
    </row>
    <row r="187" spans="14:45" ht="14.25" customHeight="1" x14ac:dyDescent="0.35">
      <c r="P187" s="203"/>
      <c r="T187" s="203"/>
      <c r="X187" s="203"/>
      <c r="AB187" s="203"/>
      <c r="AF187" s="203"/>
      <c r="AJ187" s="203"/>
      <c r="AN187" s="203"/>
      <c r="AR187" s="203"/>
    </row>
    <row r="188" spans="14:45" ht="14.25" customHeight="1" x14ac:dyDescent="0.35">
      <c r="P188" s="203"/>
      <c r="T188" s="203"/>
      <c r="X188" s="203"/>
      <c r="AB188" s="203"/>
      <c r="AF188" s="203"/>
      <c r="AJ188" s="203"/>
      <c r="AN188" s="203"/>
      <c r="AR188" s="203"/>
    </row>
    <row r="189" spans="14:45" ht="14.25" customHeight="1" x14ac:dyDescent="0.35">
      <c r="P189" s="203"/>
      <c r="T189" s="203"/>
      <c r="X189" s="203"/>
      <c r="AB189" s="203"/>
      <c r="AF189" s="203"/>
      <c r="AJ189" s="203"/>
      <c r="AN189" s="203"/>
      <c r="AR189" s="203"/>
    </row>
    <row r="190" spans="14:45" ht="14.25" customHeight="1" x14ac:dyDescent="0.35">
      <c r="P190" s="203"/>
      <c r="T190" s="203"/>
      <c r="X190" s="203"/>
      <c r="AB190" s="203"/>
      <c r="AF190" s="203"/>
      <c r="AJ190" s="203"/>
      <c r="AN190" s="203"/>
      <c r="AR190" s="203"/>
    </row>
    <row r="191" spans="14:45" ht="14.25" customHeight="1" x14ac:dyDescent="0.35">
      <c r="P191" s="203"/>
      <c r="T191" s="203"/>
      <c r="X191" s="203"/>
      <c r="AB191" s="203"/>
      <c r="AF191" s="203"/>
      <c r="AJ191" s="203"/>
      <c r="AN191" s="203"/>
      <c r="AR191" s="203"/>
    </row>
    <row r="192" spans="14:45" ht="14.25" customHeight="1" x14ac:dyDescent="0.35">
      <c r="P192" s="203"/>
      <c r="T192" s="203"/>
      <c r="X192" s="203"/>
      <c r="AB192" s="203"/>
      <c r="AF192" s="203"/>
      <c r="AJ192" s="203"/>
      <c r="AN192" s="203"/>
      <c r="AR192" s="203"/>
    </row>
    <row r="193" spans="16:44" ht="14.25" customHeight="1" x14ac:dyDescent="0.35">
      <c r="P193" s="203"/>
      <c r="T193" s="203"/>
      <c r="X193" s="203"/>
      <c r="AB193" s="203"/>
      <c r="AF193" s="203"/>
      <c r="AJ193" s="203"/>
      <c r="AN193" s="203"/>
      <c r="AR193" s="203"/>
    </row>
    <row r="194" spans="16:44" ht="14.25" customHeight="1" x14ac:dyDescent="0.35">
      <c r="P194" s="203"/>
      <c r="T194" s="203"/>
      <c r="X194" s="203"/>
      <c r="AB194" s="203"/>
      <c r="AF194" s="203"/>
      <c r="AJ194" s="203"/>
      <c r="AN194" s="203"/>
      <c r="AR194" s="203"/>
    </row>
    <row r="195" spans="16:44" ht="14.25" customHeight="1" x14ac:dyDescent="0.35">
      <c r="P195" s="203"/>
      <c r="T195" s="203"/>
      <c r="X195" s="203"/>
      <c r="AB195" s="203"/>
      <c r="AF195" s="203"/>
      <c r="AJ195" s="203"/>
      <c r="AN195" s="203"/>
      <c r="AR195" s="203"/>
    </row>
    <row r="196" spans="16:44" ht="14.25" customHeight="1" x14ac:dyDescent="0.35">
      <c r="P196" s="203"/>
      <c r="T196" s="203"/>
      <c r="X196" s="203"/>
      <c r="AB196" s="203"/>
      <c r="AF196" s="203"/>
      <c r="AJ196" s="203"/>
      <c r="AN196" s="203"/>
      <c r="AR196" s="203"/>
    </row>
    <row r="197" spans="16:44" ht="14.25" customHeight="1" x14ac:dyDescent="0.35">
      <c r="P197" s="203"/>
      <c r="T197" s="203"/>
      <c r="X197" s="203"/>
      <c r="AB197" s="203"/>
      <c r="AF197" s="203"/>
      <c r="AJ197" s="203"/>
      <c r="AN197" s="203"/>
      <c r="AR197" s="203"/>
    </row>
    <row r="198" spans="16:44" ht="14.25" customHeight="1" x14ac:dyDescent="0.35">
      <c r="P198" s="203"/>
      <c r="T198" s="203"/>
      <c r="X198" s="203"/>
      <c r="AB198" s="203"/>
      <c r="AF198" s="203"/>
      <c r="AJ198" s="203"/>
      <c r="AN198" s="203"/>
      <c r="AR198" s="203"/>
    </row>
    <row r="199" spans="16:44" ht="14.25" customHeight="1" x14ac:dyDescent="0.35">
      <c r="P199" s="203"/>
      <c r="T199" s="203"/>
      <c r="X199" s="203"/>
      <c r="AB199" s="203"/>
      <c r="AF199" s="203"/>
      <c r="AJ199" s="203"/>
      <c r="AN199" s="203"/>
      <c r="AR199" s="203"/>
    </row>
    <row r="200" spans="16:44" ht="14.25" customHeight="1" x14ac:dyDescent="0.35">
      <c r="P200" s="203"/>
      <c r="T200" s="203"/>
      <c r="X200" s="203"/>
      <c r="AB200" s="203"/>
      <c r="AF200" s="203"/>
      <c r="AJ200" s="203"/>
      <c r="AN200" s="203"/>
      <c r="AR200" s="203"/>
    </row>
    <row r="201" spans="16:44" ht="14.25" customHeight="1" x14ac:dyDescent="0.35">
      <c r="P201" s="203"/>
      <c r="T201" s="203"/>
      <c r="X201" s="203"/>
      <c r="AB201" s="203"/>
      <c r="AF201" s="203"/>
      <c r="AJ201" s="203"/>
      <c r="AN201" s="203"/>
      <c r="AR201" s="203"/>
    </row>
    <row r="202" spans="16:44" ht="14.25" customHeight="1" x14ac:dyDescent="0.35">
      <c r="P202" s="203"/>
      <c r="T202" s="203"/>
      <c r="X202" s="203"/>
      <c r="AB202" s="203"/>
      <c r="AF202" s="203"/>
      <c r="AJ202" s="203"/>
      <c r="AN202" s="203"/>
      <c r="AR202" s="203"/>
    </row>
    <row r="203" spans="16:44" ht="14.25" customHeight="1" x14ac:dyDescent="0.35">
      <c r="P203" s="203"/>
      <c r="T203" s="203"/>
      <c r="X203" s="203"/>
      <c r="AB203" s="203"/>
      <c r="AF203" s="203"/>
      <c r="AJ203" s="203"/>
      <c r="AN203" s="203"/>
      <c r="AR203" s="203"/>
    </row>
    <row r="204" spans="16:44" ht="14.25" customHeight="1" x14ac:dyDescent="0.35">
      <c r="P204" s="203"/>
      <c r="T204" s="203"/>
      <c r="X204" s="203"/>
      <c r="AB204" s="203"/>
      <c r="AF204" s="203"/>
      <c r="AJ204" s="203"/>
      <c r="AN204" s="203"/>
      <c r="AR204" s="203"/>
    </row>
    <row r="205" spans="16:44" ht="14.25" customHeight="1" x14ac:dyDescent="0.35">
      <c r="P205" s="203"/>
      <c r="T205" s="203"/>
      <c r="X205" s="203"/>
      <c r="AB205" s="203"/>
      <c r="AF205" s="203"/>
      <c r="AJ205" s="203"/>
      <c r="AN205" s="203"/>
      <c r="AR205" s="203"/>
    </row>
    <row r="206" spans="16:44" ht="14.25" customHeight="1" x14ac:dyDescent="0.35">
      <c r="P206" s="203"/>
      <c r="T206" s="203"/>
      <c r="X206" s="203"/>
      <c r="AB206" s="203"/>
      <c r="AF206" s="203"/>
      <c r="AJ206" s="203"/>
      <c r="AN206" s="203"/>
      <c r="AR206" s="203"/>
    </row>
    <row r="207" spans="16:44" ht="14.25" customHeight="1" x14ac:dyDescent="0.35">
      <c r="P207" s="203"/>
      <c r="T207" s="203"/>
      <c r="X207" s="203"/>
      <c r="AB207" s="203"/>
      <c r="AF207" s="203"/>
      <c r="AJ207" s="203"/>
      <c r="AN207" s="203"/>
      <c r="AR207" s="203"/>
    </row>
    <row r="208" spans="16:44" ht="14.25" customHeight="1" x14ac:dyDescent="0.35">
      <c r="P208" s="203"/>
      <c r="T208" s="203"/>
      <c r="X208" s="203"/>
      <c r="AB208" s="203"/>
      <c r="AF208" s="203"/>
      <c r="AJ208" s="203"/>
      <c r="AN208" s="203"/>
      <c r="AR208" s="203"/>
    </row>
    <row r="209" spans="16:44" ht="14.25" customHeight="1" x14ac:dyDescent="0.35">
      <c r="P209" s="203"/>
      <c r="T209" s="203"/>
      <c r="X209" s="203"/>
      <c r="AB209" s="203"/>
      <c r="AF209" s="203"/>
      <c r="AJ209" s="203"/>
      <c r="AN209" s="203"/>
      <c r="AR209" s="203"/>
    </row>
    <row r="210" spans="16:44" ht="14.25" customHeight="1" x14ac:dyDescent="0.35">
      <c r="P210" s="203"/>
      <c r="T210" s="203"/>
      <c r="X210" s="203"/>
      <c r="AB210" s="203"/>
      <c r="AF210" s="203"/>
      <c r="AJ210" s="203"/>
      <c r="AN210" s="203"/>
      <c r="AR210" s="203"/>
    </row>
    <row r="211" spans="16:44" ht="14.25" customHeight="1" x14ac:dyDescent="0.35">
      <c r="P211" s="203"/>
      <c r="T211" s="203"/>
      <c r="X211" s="203"/>
      <c r="AB211" s="203"/>
      <c r="AF211" s="203"/>
      <c r="AJ211" s="203"/>
      <c r="AN211" s="203"/>
      <c r="AR211" s="203"/>
    </row>
    <row r="212" spans="16:44" ht="14.25" customHeight="1" x14ac:dyDescent="0.35">
      <c r="P212" s="203"/>
      <c r="T212" s="203"/>
      <c r="X212" s="203"/>
      <c r="AB212" s="203"/>
      <c r="AF212" s="203"/>
      <c r="AJ212" s="203"/>
      <c r="AN212" s="203"/>
      <c r="AR212" s="203"/>
    </row>
    <row r="213" spans="16:44" ht="14.25" customHeight="1" x14ac:dyDescent="0.35">
      <c r="P213" s="203"/>
      <c r="T213" s="203"/>
      <c r="X213" s="203"/>
      <c r="AB213" s="203"/>
      <c r="AF213" s="203"/>
      <c r="AJ213" s="203"/>
      <c r="AN213" s="203"/>
      <c r="AR213" s="203"/>
    </row>
    <row r="214" spans="16:44" ht="14.25" customHeight="1" x14ac:dyDescent="0.35">
      <c r="P214" s="203"/>
      <c r="T214" s="203"/>
      <c r="X214" s="203"/>
      <c r="AB214" s="203"/>
      <c r="AF214" s="203"/>
      <c r="AJ214" s="203"/>
      <c r="AN214" s="203"/>
      <c r="AR214" s="203"/>
    </row>
    <row r="215" spans="16:44" ht="14.25" customHeight="1" x14ac:dyDescent="0.35">
      <c r="P215" s="203"/>
      <c r="T215" s="203"/>
      <c r="X215" s="203"/>
      <c r="AB215" s="203"/>
      <c r="AF215" s="203"/>
      <c r="AJ215" s="203"/>
      <c r="AN215" s="203"/>
      <c r="AR215" s="203"/>
    </row>
    <row r="216" spans="16:44" ht="14.25" customHeight="1" x14ac:dyDescent="0.35">
      <c r="P216" s="203"/>
      <c r="T216" s="203"/>
      <c r="X216" s="203"/>
      <c r="AB216" s="203"/>
      <c r="AF216" s="203"/>
      <c r="AJ216" s="203"/>
      <c r="AN216" s="203"/>
      <c r="AR216" s="203"/>
    </row>
    <row r="217" spans="16:44" ht="14.25" customHeight="1" x14ac:dyDescent="0.35">
      <c r="P217" s="203"/>
      <c r="T217" s="203"/>
      <c r="X217" s="203"/>
      <c r="AB217" s="203"/>
      <c r="AF217" s="203"/>
      <c r="AJ217" s="203"/>
      <c r="AN217" s="203"/>
      <c r="AR217" s="203"/>
    </row>
    <row r="218" spans="16:44" ht="14.25" customHeight="1" x14ac:dyDescent="0.35">
      <c r="P218" s="203"/>
      <c r="T218" s="203"/>
      <c r="X218" s="203"/>
      <c r="AB218" s="203"/>
      <c r="AF218" s="203"/>
      <c r="AJ218" s="203"/>
      <c r="AN218" s="203"/>
      <c r="AR218" s="203"/>
    </row>
    <row r="219" spans="16:44" ht="14.25" customHeight="1" x14ac:dyDescent="0.35">
      <c r="P219" s="203"/>
      <c r="T219" s="203"/>
      <c r="X219" s="203"/>
      <c r="AB219" s="203"/>
      <c r="AF219" s="203"/>
      <c r="AJ219" s="203"/>
      <c r="AN219" s="203"/>
      <c r="AR219" s="203"/>
    </row>
    <row r="220" spans="16:44" ht="14.25" customHeight="1" x14ac:dyDescent="0.35">
      <c r="P220" s="203"/>
      <c r="T220" s="203"/>
      <c r="X220" s="203"/>
      <c r="AB220" s="203"/>
      <c r="AF220" s="203"/>
      <c r="AJ220" s="203"/>
      <c r="AN220" s="203"/>
      <c r="AR220" s="203"/>
    </row>
    <row r="221" spans="16:44" ht="14.25" customHeight="1" x14ac:dyDescent="0.35">
      <c r="P221" s="203"/>
      <c r="T221" s="203"/>
      <c r="X221" s="203"/>
      <c r="AB221" s="203"/>
      <c r="AF221" s="203"/>
      <c r="AJ221" s="203"/>
      <c r="AN221" s="203"/>
      <c r="AR221" s="203"/>
    </row>
    <row r="222" spans="16:44" ht="14.25" customHeight="1" x14ac:dyDescent="0.35">
      <c r="P222" s="203"/>
      <c r="T222" s="203"/>
      <c r="X222" s="203"/>
      <c r="AB222" s="203"/>
      <c r="AF222" s="203"/>
      <c r="AJ222" s="203"/>
      <c r="AN222" s="203"/>
      <c r="AR222" s="203"/>
    </row>
    <row r="223" spans="16:44" ht="14.25" customHeight="1" x14ac:dyDescent="0.35">
      <c r="P223" s="203"/>
      <c r="T223" s="203"/>
      <c r="X223" s="203"/>
      <c r="AB223" s="203"/>
      <c r="AF223" s="203"/>
      <c r="AJ223" s="203"/>
      <c r="AN223" s="203"/>
      <c r="AR223" s="203"/>
    </row>
    <row r="224" spans="16:44" ht="14.25" customHeight="1" x14ac:dyDescent="0.35">
      <c r="P224" s="203"/>
      <c r="T224" s="203"/>
      <c r="X224" s="203"/>
      <c r="AB224" s="203"/>
      <c r="AF224" s="203"/>
      <c r="AJ224" s="203"/>
      <c r="AN224" s="203"/>
      <c r="AR224" s="203"/>
    </row>
    <row r="225" spans="16:44" ht="14.25" customHeight="1" x14ac:dyDescent="0.35">
      <c r="P225" s="203"/>
      <c r="T225" s="203"/>
      <c r="X225" s="203"/>
      <c r="AB225" s="203"/>
      <c r="AF225" s="203"/>
      <c r="AJ225" s="203"/>
      <c r="AN225" s="203"/>
      <c r="AR225" s="203"/>
    </row>
    <row r="226" spans="16:44" ht="14.25" customHeight="1" x14ac:dyDescent="0.35">
      <c r="P226" s="203"/>
      <c r="T226" s="203"/>
      <c r="X226" s="203"/>
      <c r="AB226" s="203"/>
      <c r="AF226" s="203"/>
      <c r="AJ226" s="203"/>
      <c r="AN226" s="203"/>
      <c r="AR226" s="203"/>
    </row>
    <row r="227" spans="16:44" ht="14.25" customHeight="1" x14ac:dyDescent="0.35">
      <c r="P227" s="203"/>
      <c r="T227" s="203"/>
      <c r="X227" s="203"/>
      <c r="AB227" s="203"/>
      <c r="AF227" s="203"/>
      <c r="AJ227" s="203"/>
      <c r="AN227" s="203"/>
      <c r="AR227" s="203"/>
    </row>
    <row r="228" spans="16:44" ht="14.25" customHeight="1" x14ac:dyDescent="0.35">
      <c r="P228" s="203"/>
      <c r="T228" s="203"/>
      <c r="X228" s="203"/>
      <c r="AB228" s="203"/>
      <c r="AF228" s="203"/>
      <c r="AJ228" s="203"/>
      <c r="AN228" s="203"/>
      <c r="AR228" s="203"/>
    </row>
    <row r="229" spans="16:44" ht="14.25" customHeight="1" x14ac:dyDescent="0.35">
      <c r="P229" s="203"/>
      <c r="T229" s="203"/>
      <c r="X229" s="203"/>
      <c r="AB229" s="203"/>
      <c r="AF229" s="203"/>
      <c r="AJ229" s="203"/>
      <c r="AN229" s="203"/>
      <c r="AR229" s="203"/>
    </row>
    <row r="230" spans="16:44" ht="14.25" customHeight="1" x14ac:dyDescent="0.35">
      <c r="P230" s="203"/>
      <c r="T230" s="203"/>
      <c r="X230" s="203"/>
      <c r="AB230" s="203"/>
      <c r="AF230" s="203"/>
      <c r="AJ230" s="203"/>
      <c r="AN230" s="203"/>
      <c r="AR230" s="203"/>
    </row>
    <row r="231" spans="16:44" ht="14.25" customHeight="1" x14ac:dyDescent="0.35">
      <c r="P231" s="203"/>
      <c r="T231" s="203"/>
      <c r="X231" s="203"/>
      <c r="AB231" s="203"/>
      <c r="AF231" s="203"/>
      <c r="AJ231" s="203"/>
      <c r="AN231" s="203"/>
      <c r="AR231" s="203"/>
    </row>
    <row r="232" spans="16:44" ht="14.25" customHeight="1" x14ac:dyDescent="0.35">
      <c r="P232" s="203"/>
      <c r="T232" s="203"/>
      <c r="X232" s="203"/>
      <c r="AB232" s="203"/>
      <c r="AF232" s="203"/>
      <c r="AJ232" s="203"/>
      <c r="AN232" s="203"/>
      <c r="AR232" s="203"/>
    </row>
    <row r="233" spans="16:44" ht="14.25" customHeight="1" x14ac:dyDescent="0.35">
      <c r="P233" s="203"/>
      <c r="T233" s="203"/>
      <c r="X233" s="203"/>
      <c r="AB233" s="203"/>
      <c r="AF233" s="203"/>
      <c r="AJ233" s="203"/>
      <c r="AN233" s="203"/>
      <c r="AR233" s="203"/>
    </row>
    <row r="234" spans="16:44" ht="14.25" customHeight="1" x14ac:dyDescent="0.35">
      <c r="P234" s="203"/>
      <c r="T234" s="203"/>
      <c r="X234" s="203"/>
      <c r="AB234" s="203"/>
      <c r="AF234" s="203"/>
      <c r="AJ234" s="203"/>
      <c r="AN234" s="203"/>
      <c r="AR234" s="203"/>
    </row>
    <row r="235" spans="16:44" ht="14.25" customHeight="1" x14ac:dyDescent="0.35">
      <c r="P235" s="203"/>
      <c r="T235" s="203"/>
      <c r="X235" s="203"/>
      <c r="AB235" s="203"/>
      <c r="AF235" s="203"/>
      <c r="AJ235" s="203"/>
      <c r="AN235" s="203"/>
      <c r="AR235" s="203"/>
    </row>
    <row r="236" spans="16:44" ht="14.25" customHeight="1" x14ac:dyDescent="0.35">
      <c r="P236" s="203"/>
      <c r="T236" s="203"/>
      <c r="X236" s="203"/>
      <c r="AB236" s="203"/>
      <c r="AF236" s="203"/>
      <c r="AJ236" s="203"/>
      <c r="AN236" s="203"/>
      <c r="AR236" s="203"/>
    </row>
    <row r="237" spans="16:44" ht="14.25" customHeight="1" x14ac:dyDescent="0.35">
      <c r="P237" s="203"/>
      <c r="T237" s="203"/>
      <c r="X237" s="203"/>
      <c r="AB237" s="203"/>
      <c r="AF237" s="203"/>
      <c r="AJ237" s="203"/>
      <c r="AN237" s="203"/>
      <c r="AR237" s="203"/>
    </row>
    <row r="238" spans="16:44" ht="14.25" customHeight="1" x14ac:dyDescent="0.35">
      <c r="P238" s="203"/>
      <c r="T238" s="203"/>
      <c r="X238" s="203"/>
      <c r="AB238" s="203"/>
      <c r="AF238" s="203"/>
      <c r="AJ238" s="203"/>
      <c r="AN238" s="203"/>
      <c r="AR238" s="203"/>
    </row>
    <row r="239" spans="16:44" ht="14.25" customHeight="1" x14ac:dyDescent="0.35">
      <c r="P239" s="203"/>
      <c r="T239" s="203"/>
      <c r="X239" s="203"/>
      <c r="AB239" s="203"/>
      <c r="AF239" s="203"/>
      <c r="AJ239" s="203"/>
      <c r="AN239" s="203"/>
      <c r="AR239" s="203"/>
    </row>
    <row r="240" spans="16:44" ht="14.25" customHeight="1" x14ac:dyDescent="0.35">
      <c r="P240" s="203"/>
      <c r="T240" s="203"/>
      <c r="X240" s="203"/>
      <c r="AB240" s="203"/>
      <c r="AF240" s="203"/>
      <c r="AJ240" s="203"/>
      <c r="AN240" s="203"/>
      <c r="AR240" s="203"/>
    </row>
    <row r="241" spans="16:44" ht="14.25" customHeight="1" x14ac:dyDescent="0.35">
      <c r="P241" s="203"/>
      <c r="T241" s="203"/>
      <c r="X241" s="203"/>
      <c r="AB241" s="203"/>
      <c r="AF241" s="203"/>
      <c r="AJ241" s="203"/>
      <c r="AN241" s="203"/>
      <c r="AR241" s="203"/>
    </row>
    <row r="242" spans="16:44" ht="14.25" customHeight="1" x14ac:dyDescent="0.35">
      <c r="P242" s="203"/>
      <c r="T242" s="203"/>
      <c r="X242" s="203"/>
      <c r="AB242" s="203"/>
      <c r="AF242" s="203"/>
      <c r="AJ242" s="203"/>
      <c r="AN242" s="203"/>
      <c r="AR242" s="203"/>
    </row>
    <row r="243" spans="16:44" ht="14.25" customHeight="1" x14ac:dyDescent="0.35">
      <c r="P243" s="203"/>
      <c r="T243" s="203"/>
      <c r="X243" s="203"/>
      <c r="AB243" s="203"/>
      <c r="AF243" s="203"/>
      <c r="AJ243" s="203"/>
      <c r="AN243" s="203"/>
      <c r="AR243" s="203"/>
    </row>
    <row r="244" spans="16:44" ht="14.25" customHeight="1" x14ac:dyDescent="0.35">
      <c r="P244" s="203"/>
      <c r="T244" s="203"/>
      <c r="X244" s="203"/>
      <c r="AB244" s="203"/>
      <c r="AF244" s="203"/>
      <c r="AJ244" s="203"/>
      <c r="AN244" s="203"/>
      <c r="AR244" s="203"/>
    </row>
    <row r="245" spans="16:44" ht="14.25" customHeight="1" x14ac:dyDescent="0.35">
      <c r="P245" s="203"/>
      <c r="T245" s="203"/>
      <c r="X245" s="203"/>
      <c r="AB245" s="203"/>
      <c r="AF245" s="203"/>
      <c r="AJ245" s="203"/>
      <c r="AN245" s="203"/>
      <c r="AR245" s="203"/>
    </row>
    <row r="246" spans="16:44" ht="14.25" customHeight="1" x14ac:dyDescent="0.35">
      <c r="P246" s="203"/>
      <c r="T246" s="203"/>
      <c r="X246" s="203"/>
      <c r="AB246" s="203"/>
      <c r="AF246" s="203"/>
      <c r="AJ246" s="203"/>
      <c r="AN246" s="203"/>
      <c r="AR246" s="203"/>
    </row>
    <row r="247" spans="16:44" ht="14.25" customHeight="1" x14ac:dyDescent="0.35">
      <c r="P247" s="203"/>
      <c r="T247" s="203"/>
      <c r="X247" s="203"/>
      <c r="AB247" s="203"/>
      <c r="AF247" s="203"/>
      <c r="AJ247" s="203"/>
      <c r="AN247" s="203"/>
      <c r="AR247" s="203"/>
    </row>
    <row r="248" spans="16:44" ht="14.25" customHeight="1" x14ac:dyDescent="0.35">
      <c r="P248" s="203"/>
      <c r="T248" s="203"/>
      <c r="X248" s="203"/>
      <c r="AB248" s="203"/>
      <c r="AF248" s="203"/>
      <c r="AJ248" s="203"/>
      <c r="AN248" s="203"/>
      <c r="AR248" s="203"/>
    </row>
    <row r="249" spans="16:44" ht="14.25" customHeight="1" x14ac:dyDescent="0.35">
      <c r="P249" s="203"/>
      <c r="T249" s="203"/>
      <c r="X249" s="203"/>
      <c r="AB249" s="203"/>
      <c r="AF249" s="203"/>
      <c r="AJ249" s="203"/>
      <c r="AN249" s="203"/>
      <c r="AR249" s="203"/>
    </row>
    <row r="250" spans="16:44" ht="14.25" customHeight="1" x14ac:dyDescent="0.35">
      <c r="P250" s="203"/>
      <c r="T250" s="203"/>
      <c r="X250" s="203"/>
      <c r="AB250" s="203"/>
      <c r="AF250" s="203"/>
      <c r="AJ250" s="203"/>
      <c r="AN250" s="203"/>
      <c r="AR250" s="203"/>
    </row>
    <row r="251" spans="16:44" ht="14.25" customHeight="1" x14ac:dyDescent="0.35">
      <c r="P251" s="203"/>
      <c r="T251" s="203"/>
      <c r="X251" s="203"/>
      <c r="AB251" s="203"/>
      <c r="AF251" s="203"/>
      <c r="AJ251" s="203"/>
      <c r="AN251" s="203"/>
      <c r="AR251" s="203"/>
    </row>
    <row r="252" spans="16:44" ht="14.25" customHeight="1" x14ac:dyDescent="0.35">
      <c r="P252" s="203"/>
      <c r="T252" s="203"/>
      <c r="X252" s="203"/>
      <c r="AB252" s="203"/>
      <c r="AF252" s="203"/>
      <c r="AJ252" s="203"/>
      <c r="AN252" s="203"/>
      <c r="AR252" s="203"/>
    </row>
    <row r="253" spans="16:44" ht="14.25" customHeight="1" x14ac:dyDescent="0.35">
      <c r="P253" s="203"/>
      <c r="T253" s="203"/>
      <c r="X253" s="203"/>
      <c r="AB253" s="203"/>
      <c r="AF253" s="203"/>
      <c r="AJ253" s="203"/>
      <c r="AN253" s="203"/>
      <c r="AR253" s="203"/>
    </row>
    <row r="254" spans="16:44" ht="14.25" customHeight="1" x14ac:dyDescent="0.35">
      <c r="P254" s="203"/>
      <c r="T254" s="203"/>
      <c r="X254" s="203"/>
      <c r="AB254" s="203"/>
      <c r="AF254" s="203"/>
      <c r="AJ254" s="203"/>
      <c r="AN254" s="203"/>
      <c r="AR254" s="203"/>
    </row>
    <row r="255" spans="16:44" ht="14.25" customHeight="1" x14ac:dyDescent="0.35">
      <c r="P255" s="203"/>
      <c r="T255" s="203"/>
      <c r="X255" s="203"/>
      <c r="AB255" s="203"/>
      <c r="AF255" s="203"/>
      <c r="AJ255" s="203"/>
      <c r="AN255" s="203"/>
      <c r="AR255" s="203"/>
    </row>
    <row r="256" spans="16:44" ht="14.25" customHeight="1" x14ac:dyDescent="0.35">
      <c r="P256" s="203"/>
      <c r="T256" s="203"/>
      <c r="X256" s="203"/>
      <c r="AB256" s="203"/>
      <c r="AF256" s="203"/>
      <c r="AJ256" s="203"/>
      <c r="AN256" s="203"/>
      <c r="AR256" s="203"/>
    </row>
    <row r="257" spans="16:44" ht="14.25" customHeight="1" x14ac:dyDescent="0.35">
      <c r="P257" s="203"/>
      <c r="T257" s="203"/>
      <c r="X257" s="203"/>
      <c r="AB257" s="203"/>
      <c r="AF257" s="203"/>
      <c r="AJ257" s="203"/>
      <c r="AN257" s="203"/>
      <c r="AR257" s="203"/>
    </row>
    <row r="258" spans="16:44" ht="14.25" customHeight="1" x14ac:dyDescent="0.35">
      <c r="P258" s="203"/>
      <c r="T258" s="203"/>
      <c r="X258" s="203"/>
      <c r="AB258" s="203"/>
      <c r="AF258" s="203"/>
      <c r="AJ258" s="203"/>
      <c r="AN258" s="203"/>
      <c r="AR258" s="203"/>
    </row>
    <row r="259" spans="16:44" ht="14.25" customHeight="1" x14ac:dyDescent="0.35">
      <c r="P259" s="203"/>
      <c r="T259" s="203"/>
      <c r="X259" s="203"/>
      <c r="AB259" s="203"/>
      <c r="AF259" s="203"/>
      <c r="AJ259" s="203"/>
      <c r="AN259" s="203"/>
      <c r="AR259" s="203"/>
    </row>
    <row r="260" spans="16:44" ht="14.25" customHeight="1" x14ac:dyDescent="0.35">
      <c r="P260" s="203"/>
      <c r="T260" s="203"/>
      <c r="X260" s="203"/>
      <c r="AB260" s="203"/>
      <c r="AF260" s="203"/>
      <c r="AJ260" s="203"/>
      <c r="AN260" s="203"/>
      <c r="AR260" s="203"/>
    </row>
    <row r="261" spans="16:44" ht="14.25" customHeight="1" x14ac:dyDescent="0.35">
      <c r="P261" s="203"/>
      <c r="T261" s="203"/>
      <c r="X261" s="203"/>
      <c r="AB261" s="203"/>
      <c r="AF261" s="203"/>
      <c r="AJ261" s="203"/>
      <c r="AN261" s="203"/>
      <c r="AR261" s="203"/>
    </row>
    <row r="262" spans="16:44" ht="14.25" customHeight="1" x14ac:dyDescent="0.35">
      <c r="P262" s="203"/>
      <c r="T262" s="203"/>
      <c r="X262" s="203"/>
      <c r="AB262" s="203"/>
      <c r="AF262" s="203"/>
      <c r="AJ262" s="203"/>
      <c r="AN262" s="203"/>
      <c r="AR262" s="203"/>
    </row>
    <row r="263" spans="16:44" ht="14.25" customHeight="1" x14ac:dyDescent="0.35">
      <c r="P263" s="203"/>
      <c r="T263" s="203"/>
      <c r="X263" s="203"/>
      <c r="AB263" s="203"/>
      <c r="AF263" s="203"/>
      <c r="AJ263" s="203"/>
      <c r="AN263" s="203"/>
      <c r="AR263" s="203"/>
    </row>
    <row r="264" spans="16:44" ht="14.25" customHeight="1" x14ac:dyDescent="0.35">
      <c r="P264" s="203"/>
      <c r="T264" s="203"/>
      <c r="X264" s="203"/>
      <c r="AB264" s="203"/>
      <c r="AF264" s="203"/>
      <c r="AJ264" s="203"/>
      <c r="AN264" s="203"/>
      <c r="AR264" s="203"/>
    </row>
    <row r="265" spans="16:44" ht="14.25" customHeight="1" x14ac:dyDescent="0.35">
      <c r="P265" s="203"/>
      <c r="T265" s="203"/>
      <c r="X265" s="203"/>
      <c r="AB265" s="203"/>
      <c r="AF265" s="203"/>
      <c r="AJ265" s="203"/>
      <c r="AN265" s="203"/>
      <c r="AR265" s="203"/>
    </row>
    <row r="266" spans="16:44" ht="14.25" customHeight="1" x14ac:dyDescent="0.35">
      <c r="P266" s="203"/>
      <c r="T266" s="203"/>
      <c r="X266" s="203"/>
      <c r="AB266" s="203"/>
      <c r="AF266" s="203"/>
      <c r="AJ266" s="203"/>
      <c r="AN266" s="203"/>
      <c r="AR266" s="203"/>
    </row>
    <row r="267" spans="16:44" ht="14.25" customHeight="1" x14ac:dyDescent="0.35">
      <c r="P267" s="203"/>
      <c r="T267" s="203"/>
      <c r="X267" s="203"/>
      <c r="AB267" s="203"/>
      <c r="AF267" s="203"/>
      <c r="AJ267" s="203"/>
      <c r="AN267" s="203"/>
      <c r="AR267" s="203"/>
    </row>
    <row r="268" spans="16:44" ht="14.25" customHeight="1" x14ac:dyDescent="0.35">
      <c r="P268" s="203"/>
      <c r="T268" s="203"/>
      <c r="X268" s="203"/>
      <c r="AB268" s="203"/>
      <c r="AF268" s="203"/>
      <c r="AJ268" s="203"/>
      <c r="AN268" s="203"/>
      <c r="AR268" s="203"/>
    </row>
    <row r="269" spans="16:44" ht="14.25" customHeight="1" x14ac:dyDescent="0.35">
      <c r="P269" s="203"/>
      <c r="T269" s="203"/>
      <c r="X269" s="203"/>
      <c r="AB269" s="203"/>
      <c r="AF269" s="203"/>
      <c r="AJ269" s="203"/>
      <c r="AN269" s="203"/>
      <c r="AR269" s="203"/>
    </row>
    <row r="270" spans="16:44" ht="14.25" customHeight="1" x14ac:dyDescent="0.35">
      <c r="P270" s="203"/>
      <c r="T270" s="203"/>
      <c r="X270" s="203"/>
      <c r="AB270" s="203"/>
      <c r="AF270" s="203"/>
      <c r="AJ270" s="203"/>
      <c r="AN270" s="203"/>
      <c r="AR270" s="203"/>
    </row>
    <row r="271" spans="16:44" ht="14.25" customHeight="1" x14ac:dyDescent="0.35">
      <c r="P271" s="203"/>
      <c r="T271" s="203"/>
      <c r="X271" s="203"/>
      <c r="AB271" s="203"/>
      <c r="AF271" s="203"/>
      <c r="AJ271" s="203"/>
      <c r="AN271" s="203"/>
      <c r="AR271" s="203"/>
    </row>
    <row r="272" spans="16:44" ht="14.25" customHeight="1" x14ac:dyDescent="0.35">
      <c r="P272" s="203"/>
      <c r="T272" s="203"/>
      <c r="X272" s="203"/>
      <c r="AB272" s="203"/>
      <c r="AF272" s="203"/>
      <c r="AJ272" s="203"/>
      <c r="AN272" s="203"/>
      <c r="AR272" s="203"/>
    </row>
    <row r="273" spans="16:44" ht="14.25" customHeight="1" x14ac:dyDescent="0.35">
      <c r="P273" s="203"/>
      <c r="T273" s="203"/>
      <c r="X273" s="203"/>
      <c r="AB273" s="203"/>
      <c r="AF273" s="203"/>
      <c r="AJ273" s="203"/>
      <c r="AN273" s="203"/>
      <c r="AR273" s="203"/>
    </row>
    <row r="274" spans="16:44" ht="14.25" customHeight="1" x14ac:dyDescent="0.35">
      <c r="P274" s="203"/>
      <c r="T274" s="203"/>
      <c r="X274" s="203"/>
      <c r="AB274" s="203"/>
      <c r="AF274" s="203"/>
      <c r="AJ274" s="203"/>
      <c r="AN274" s="203"/>
      <c r="AR274" s="203"/>
    </row>
    <row r="275" spans="16:44" ht="14.25" customHeight="1" x14ac:dyDescent="0.35">
      <c r="P275" s="203"/>
      <c r="T275" s="203"/>
      <c r="X275" s="203"/>
      <c r="AB275" s="203"/>
      <c r="AF275" s="203"/>
      <c r="AJ275" s="203"/>
      <c r="AN275" s="203"/>
      <c r="AR275" s="203"/>
    </row>
    <row r="276" spans="16:44" ht="14.25" customHeight="1" x14ac:dyDescent="0.35">
      <c r="P276" s="203"/>
      <c r="T276" s="203"/>
      <c r="X276" s="203"/>
      <c r="AB276" s="203"/>
      <c r="AF276" s="203"/>
      <c r="AJ276" s="203"/>
      <c r="AN276" s="203"/>
      <c r="AR276" s="203"/>
    </row>
    <row r="277" spans="16:44" ht="14.25" customHeight="1" x14ac:dyDescent="0.35">
      <c r="P277" s="203"/>
      <c r="T277" s="203"/>
      <c r="X277" s="203"/>
      <c r="AB277" s="203"/>
      <c r="AF277" s="203"/>
      <c r="AJ277" s="203"/>
      <c r="AN277" s="203"/>
      <c r="AR277" s="203"/>
    </row>
    <row r="278" spans="16:44" ht="14.25" customHeight="1" x14ac:dyDescent="0.35">
      <c r="P278" s="203"/>
      <c r="T278" s="203"/>
      <c r="X278" s="203"/>
      <c r="AB278" s="203"/>
      <c r="AF278" s="203"/>
      <c r="AJ278" s="203"/>
      <c r="AN278" s="203"/>
      <c r="AR278" s="203"/>
    </row>
    <row r="279" spans="16:44" ht="14.25" customHeight="1" x14ac:dyDescent="0.35">
      <c r="P279" s="203"/>
      <c r="T279" s="203"/>
      <c r="X279" s="203"/>
      <c r="AB279" s="203"/>
      <c r="AF279" s="203"/>
      <c r="AJ279" s="203"/>
      <c r="AN279" s="203"/>
      <c r="AR279" s="203"/>
    </row>
    <row r="280" spans="16:44" ht="14.25" customHeight="1" x14ac:dyDescent="0.35">
      <c r="P280" s="203"/>
      <c r="T280" s="203"/>
      <c r="X280" s="203"/>
      <c r="AB280" s="203"/>
      <c r="AF280" s="203"/>
      <c r="AJ280" s="203"/>
      <c r="AN280" s="203"/>
      <c r="AR280" s="203"/>
    </row>
    <row r="281" spans="16:44" ht="14.25" customHeight="1" x14ac:dyDescent="0.35">
      <c r="P281" s="203"/>
      <c r="T281" s="203"/>
      <c r="X281" s="203"/>
      <c r="AB281" s="203"/>
      <c r="AF281" s="203"/>
      <c r="AJ281" s="203"/>
      <c r="AN281" s="203"/>
      <c r="AR281" s="203"/>
    </row>
    <row r="282" spans="16:44" ht="14.25" customHeight="1" x14ac:dyDescent="0.35">
      <c r="P282" s="203"/>
      <c r="T282" s="203"/>
      <c r="X282" s="203"/>
      <c r="AB282" s="203"/>
      <c r="AF282" s="203"/>
      <c r="AJ282" s="203"/>
      <c r="AN282" s="203"/>
      <c r="AR282" s="203"/>
    </row>
    <row r="283" spans="16:44" ht="14.25" customHeight="1" x14ac:dyDescent="0.35">
      <c r="P283" s="203"/>
      <c r="T283" s="203"/>
      <c r="X283" s="203"/>
      <c r="AB283" s="203"/>
      <c r="AF283" s="203"/>
      <c r="AJ283" s="203"/>
      <c r="AN283" s="203"/>
      <c r="AR283" s="203"/>
    </row>
    <row r="284" spans="16:44" ht="14.25" customHeight="1" x14ac:dyDescent="0.35">
      <c r="P284" s="203"/>
      <c r="T284" s="203"/>
      <c r="X284" s="203"/>
      <c r="AB284" s="203"/>
      <c r="AF284" s="203"/>
      <c r="AJ284" s="203"/>
      <c r="AN284" s="203"/>
      <c r="AR284" s="203"/>
    </row>
    <row r="285" spans="16:44" ht="14.25" customHeight="1" x14ac:dyDescent="0.35">
      <c r="P285" s="203"/>
      <c r="T285" s="203"/>
      <c r="X285" s="203"/>
      <c r="AB285" s="203"/>
      <c r="AF285" s="203"/>
      <c r="AJ285" s="203"/>
      <c r="AN285" s="203"/>
      <c r="AR285" s="203"/>
    </row>
    <row r="286" spans="16:44" ht="14.25" customHeight="1" x14ac:dyDescent="0.35">
      <c r="P286" s="203"/>
      <c r="T286" s="203"/>
      <c r="X286" s="203"/>
      <c r="AB286" s="203"/>
      <c r="AF286" s="203"/>
      <c r="AJ286" s="203"/>
      <c r="AN286" s="203"/>
      <c r="AR286" s="203"/>
    </row>
    <row r="287" spans="16:44" ht="14.25" customHeight="1" x14ac:dyDescent="0.35">
      <c r="P287" s="203"/>
      <c r="T287" s="203"/>
      <c r="X287" s="203"/>
      <c r="AB287" s="203"/>
      <c r="AF287" s="203"/>
      <c r="AJ287" s="203"/>
      <c r="AN287" s="203"/>
      <c r="AR287" s="203"/>
    </row>
    <row r="288" spans="16:44" ht="14.25" customHeight="1" x14ac:dyDescent="0.35">
      <c r="P288" s="203"/>
      <c r="T288" s="203"/>
      <c r="X288" s="203"/>
      <c r="AB288" s="203"/>
      <c r="AF288" s="203"/>
      <c r="AJ288" s="203"/>
      <c r="AN288" s="203"/>
      <c r="AR288" s="203"/>
    </row>
    <row r="289" spans="16:44" ht="14.25" customHeight="1" x14ac:dyDescent="0.35">
      <c r="P289" s="203"/>
      <c r="T289" s="203"/>
      <c r="X289" s="203"/>
      <c r="AB289" s="203"/>
      <c r="AF289" s="203"/>
      <c r="AJ289" s="203"/>
      <c r="AN289" s="203"/>
      <c r="AR289" s="203"/>
    </row>
    <row r="290" spans="16:44" ht="14.25" customHeight="1" x14ac:dyDescent="0.35">
      <c r="P290" s="203"/>
      <c r="T290" s="203"/>
      <c r="X290" s="203"/>
      <c r="AB290" s="203"/>
      <c r="AF290" s="203"/>
      <c r="AJ290" s="203"/>
      <c r="AN290" s="203"/>
      <c r="AR290" s="203"/>
    </row>
    <row r="291" spans="16:44" ht="14.25" customHeight="1" x14ac:dyDescent="0.35">
      <c r="P291" s="203"/>
      <c r="T291" s="203"/>
      <c r="X291" s="203"/>
      <c r="AB291" s="203"/>
      <c r="AF291" s="203"/>
      <c r="AJ291" s="203"/>
      <c r="AN291" s="203"/>
      <c r="AR291" s="203"/>
    </row>
    <row r="292" spans="16:44" ht="14.25" customHeight="1" x14ac:dyDescent="0.35">
      <c r="P292" s="203"/>
      <c r="T292" s="203"/>
      <c r="X292" s="203"/>
      <c r="AB292" s="203"/>
      <c r="AF292" s="203"/>
      <c r="AJ292" s="203"/>
      <c r="AN292" s="203"/>
      <c r="AR292" s="203"/>
    </row>
    <row r="293" spans="16:44" ht="14.25" customHeight="1" x14ac:dyDescent="0.35">
      <c r="P293" s="203"/>
      <c r="T293" s="203"/>
      <c r="X293" s="203"/>
      <c r="AB293" s="203"/>
      <c r="AF293" s="203"/>
      <c r="AJ293" s="203"/>
      <c r="AN293" s="203"/>
      <c r="AR293" s="203"/>
    </row>
    <row r="294" spans="16:44" ht="14.25" customHeight="1" x14ac:dyDescent="0.35">
      <c r="P294" s="203"/>
      <c r="T294" s="203"/>
      <c r="X294" s="203"/>
      <c r="AB294" s="203"/>
      <c r="AF294" s="203"/>
      <c r="AJ294" s="203"/>
      <c r="AN294" s="203"/>
      <c r="AR294" s="203"/>
    </row>
    <row r="295" spans="16:44" ht="14.25" customHeight="1" x14ac:dyDescent="0.35">
      <c r="P295" s="203"/>
      <c r="T295" s="203"/>
      <c r="X295" s="203"/>
      <c r="AB295" s="203"/>
      <c r="AF295" s="203"/>
      <c r="AJ295" s="203"/>
      <c r="AN295" s="203"/>
      <c r="AR295" s="203"/>
    </row>
    <row r="296" spans="16:44" ht="14.25" customHeight="1" x14ac:dyDescent="0.35">
      <c r="P296" s="203"/>
      <c r="T296" s="203"/>
      <c r="X296" s="203"/>
      <c r="AB296" s="203"/>
      <c r="AF296" s="203"/>
      <c r="AJ296" s="203"/>
      <c r="AN296" s="203"/>
      <c r="AR296" s="203"/>
    </row>
    <row r="297" spans="16:44" ht="14.25" customHeight="1" x14ac:dyDescent="0.35">
      <c r="P297" s="203"/>
      <c r="T297" s="203"/>
      <c r="X297" s="203"/>
      <c r="AB297" s="203"/>
      <c r="AF297" s="203"/>
      <c r="AJ297" s="203"/>
      <c r="AN297" s="203"/>
      <c r="AR297" s="203"/>
    </row>
    <row r="298" spans="16:44" ht="14.25" customHeight="1" x14ac:dyDescent="0.35">
      <c r="P298" s="203"/>
      <c r="T298" s="203"/>
      <c r="X298" s="203"/>
      <c r="AB298" s="203"/>
      <c r="AF298" s="203"/>
      <c r="AJ298" s="203"/>
      <c r="AN298" s="203"/>
      <c r="AR298" s="203"/>
    </row>
    <row r="299" spans="16:44" ht="14.25" customHeight="1" x14ac:dyDescent="0.35">
      <c r="P299" s="203"/>
      <c r="T299" s="203"/>
      <c r="X299" s="203"/>
      <c r="AB299" s="203"/>
      <c r="AF299" s="203"/>
      <c r="AJ299" s="203"/>
      <c r="AN299" s="203"/>
      <c r="AR299" s="203"/>
    </row>
    <row r="300" spans="16:44" ht="14.25" customHeight="1" x14ac:dyDescent="0.35">
      <c r="P300" s="203"/>
      <c r="T300" s="203"/>
      <c r="X300" s="203"/>
      <c r="AB300" s="203"/>
      <c r="AF300" s="203"/>
      <c r="AJ300" s="203"/>
      <c r="AN300" s="203"/>
      <c r="AR300" s="203"/>
    </row>
    <row r="301" spans="16:44" ht="14.25" customHeight="1" x14ac:dyDescent="0.35">
      <c r="P301" s="203"/>
      <c r="T301" s="203"/>
      <c r="X301" s="203"/>
      <c r="AB301" s="203"/>
      <c r="AF301" s="203"/>
      <c r="AJ301" s="203"/>
      <c r="AN301" s="203"/>
      <c r="AR301" s="203"/>
    </row>
    <row r="302" spans="16:44" ht="14.25" customHeight="1" x14ac:dyDescent="0.35">
      <c r="P302" s="203"/>
      <c r="T302" s="203"/>
      <c r="X302" s="203"/>
      <c r="AB302" s="203"/>
      <c r="AF302" s="203"/>
      <c r="AJ302" s="203"/>
      <c r="AN302" s="203"/>
      <c r="AR302" s="203"/>
    </row>
    <row r="303" spans="16:44" ht="14.25" customHeight="1" x14ac:dyDescent="0.35">
      <c r="P303" s="203"/>
      <c r="T303" s="203"/>
      <c r="X303" s="203"/>
      <c r="AB303" s="203"/>
      <c r="AF303" s="203"/>
      <c r="AJ303" s="203"/>
      <c r="AN303" s="203"/>
      <c r="AR303" s="203"/>
    </row>
    <row r="304" spans="16:44" ht="14.25" customHeight="1" x14ac:dyDescent="0.35">
      <c r="P304" s="203"/>
      <c r="T304" s="203"/>
      <c r="X304" s="203"/>
      <c r="AB304" s="203"/>
      <c r="AF304" s="203"/>
      <c r="AJ304" s="203"/>
      <c r="AN304" s="203"/>
      <c r="AR304" s="203"/>
    </row>
    <row r="305" spans="16:44" ht="14.25" customHeight="1" x14ac:dyDescent="0.35">
      <c r="P305" s="203"/>
      <c r="T305" s="203"/>
      <c r="X305" s="203"/>
      <c r="AB305" s="203"/>
      <c r="AF305" s="203"/>
      <c r="AJ305" s="203"/>
      <c r="AN305" s="203"/>
      <c r="AR305" s="203"/>
    </row>
    <row r="306" spans="16:44" ht="14.25" customHeight="1" x14ac:dyDescent="0.35">
      <c r="P306" s="203"/>
      <c r="T306" s="203"/>
      <c r="X306" s="203"/>
      <c r="AB306" s="203"/>
      <c r="AF306" s="203"/>
      <c r="AJ306" s="203"/>
      <c r="AN306" s="203"/>
      <c r="AR306" s="203"/>
    </row>
    <row r="307" spans="16:44" ht="14.25" customHeight="1" x14ac:dyDescent="0.35">
      <c r="P307" s="203"/>
      <c r="T307" s="203"/>
      <c r="X307" s="203"/>
      <c r="AB307" s="203"/>
      <c r="AF307" s="203"/>
      <c r="AJ307" s="203"/>
      <c r="AN307" s="203"/>
      <c r="AR307" s="203"/>
    </row>
    <row r="308" spans="16:44" ht="14.25" customHeight="1" x14ac:dyDescent="0.35">
      <c r="P308" s="203"/>
      <c r="T308" s="203"/>
      <c r="X308" s="203"/>
      <c r="AB308" s="203"/>
      <c r="AF308" s="203"/>
      <c r="AJ308" s="203"/>
      <c r="AN308" s="203"/>
      <c r="AR308" s="203"/>
    </row>
    <row r="309" spans="16:44" ht="14.25" customHeight="1" x14ac:dyDescent="0.35">
      <c r="P309" s="203"/>
      <c r="T309" s="203"/>
      <c r="X309" s="203"/>
      <c r="AB309" s="203"/>
      <c r="AF309" s="203"/>
      <c r="AJ309" s="203"/>
      <c r="AN309" s="203"/>
      <c r="AR309" s="203"/>
    </row>
    <row r="310" spans="16:44" ht="14.25" customHeight="1" x14ac:dyDescent="0.35">
      <c r="P310" s="203"/>
      <c r="T310" s="203"/>
      <c r="X310" s="203"/>
      <c r="AB310" s="203"/>
      <c r="AF310" s="203"/>
      <c r="AJ310" s="203"/>
      <c r="AN310" s="203"/>
      <c r="AR310" s="203"/>
    </row>
    <row r="311" spans="16:44" ht="14.25" customHeight="1" x14ac:dyDescent="0.35">
      <c r="P311" s="203"/>
      <c r="T311" s="203"/>
      <c r="X311" s="203"/>
      <c r="AB311" s="203"/>
      <c r="AF311" s="203"/>
      <c r="AJ311" s="203"/>
      <c r="AN311" s="203"/>
      <c r="AR311" s="203"/>
    </row>
    <row r="312" spans="16:44" ht="14.25" customHeight="1" x14ac:dyDescent="0.35">
      <c r="P312" s="203"/>
      <c r="T312" s="203"/>
      <c r="X312" s="203"/>
      <c r="AB312" s="203"/>
      <c r="AF312" s="203"/>
      <c r="AJ312" s="203"/>
      <c r="AN312" s="203"/>
      <c r="AR312" s="203"/>
    </row>
    <row r="313" spans="16:44" ht="14.25" customHeight="1" x14ac:dyDescent="0.35">
      <c r="P313" s="203"/>
      <c r="T313" s="203"/>
      <c r="X313" s="203"/>
      <c r="AB313" s="203"/>
      <c r="AF313" s="203"/>
      <c r="AJ313" s="203"/>
      <c r="AN313" s="203"/>
      <c r="AR313" s="203"/>
    </row>
    <row r="314" spans="16:44" ht="14.25" customHeight="1" x14ac:dyDescent="0.35">
      <c r="P314" s="203"/>
      <c r="T314" s="203"/>
      <c r="X314" s="203"/>
      <c r="AB314" s="203"/>
      <c r="AF314" s="203"/>
      <c r="AJ314" s="203"/>
      <c r="AN314" s="203"/>
      <c r="AR314" s="203"/>
    </row>
    <row r="315" spans="16:44" ht="14.25" customHeight="1" x14ac:dyDescent="0.35">
      <c r="P315" s="203"/>
      <c r="T315" s="203"/>
      <c r="X315" s="203"/>
      <c r="AB315" s="203"/>
      <c r="AF315" s="203"/>
      <c r="AJ315" s="203"/>
      <c r="AN315" s="203"/>
      <c r="AR315" s="203"/>
    </row>
    <row r="316" spans="16:44" ht="14.25" customHeight="1" x14ac:dyDescent="0.35">
      <c r="P316" s="203"/>
      <c r="T316" s="203"/>
      <c r="X316" s="203"/>
      <c r="AB316" s="203"/>
      <c r="AF316" s="203"/>
      <c r="AJ316" s="203"/>
      <c r="AN316" s="203"/>
      <c r="AR316" s="203"/>
    </row>
    <row r="317" spans="16:44" ht="14.25" customHeight="1" x14ac:dyDescent="0.35">
      <c r="P317" s="203"/>
      <c r="T317" s="203"/>
      <c r="X317" s="203"/>
      <c r="AB317" s="203"/>
      <c r="AF317" s="203"/>
      <c r="AJ317" s="203"/>
      <c r="AN317" s="203"/>
      <c r="AR317" s="203"/>
    </row>
    <row r="318" spans="16:44" ht="14.25" customHeight="1" x14ac:dyDescent="0.35">
      <c r="P318" s="203"/>
      <c r="T318" s="203"/>
      <c r="X318" s="203"/>
      <c r="AB318" s="203"/>
      <c r="AF318" s="203"/>
      <c r="AJ318" s="203"/>
      <c r="AN318" s="203"/>
      <c r="AR318" s="203"/>
    </row>
    <row r="319" spans="16:44" ht="14.25" customHeight="1" x14ac:dyDescent="0.35">
      <c r="P319" s="203"/>
      <c r="T319" s="203"/>
      <c r="X319" s="203"/>
      <c r="AB319" s="203"/>
      <c r="AF319" s="203"/>
      <c r="AJ319" s="203"/>
      <c r="AN319" s="203"/>
      <c r="AR319" s="203"/>
    </row>
    <row r="320" spans="16:44" ht="14.25" customHeight="1" x14ac:dyDescent="0.35">
      <c r="P320" s="203"/>
      <c r="T320" s="203"/>
      <c r="X320" s="203"/>
      <c r="AB320" s="203"/>
      <c r="AF320" s="203"/>
      <c r="AJ320" s="203"/>
      <c r="AN320" s="203"/>
      <c r="AR320" s="203"/>
    </row>
    <row r="321" spans="16:44" ht="14.25" customHeight="1" x14ac:dyDescent="0.35">
      <c r="P321" s="203"/>
      <c r="T321" s="203"/>
      <c r="X321" s="203"/>
      <c r="AB321" s="203"/>
      <c r="AF321" s="203"/>
      <c r="AJ321" s="203"/>
      <c r="AN321" s="203"/>
      <c r="AR321" s="203"/>
    </row>
    <row r="322" spans="16:44" ht="14.25" customHeight="1" x14ac:dyDescent="0.35">
      <c r="P322" s="203"/>
      <c r="T322" s="203"/>
      <c r="X322" s="203"/>
      <c r="AB322" s="203"/>
      <c r="AF322" s="203"/>
      <c r="AJ322" s="203"/>
      <c r="AN322" s="203"/>
      <c r="AR322" s="203"/>
    </row>
    <row r="323" spans="16:44" ht="14.25" customHeight="1" x14ac:dyDescent="0.35">
      <c r="P323" s="203"/>
      <c r="T323" s="203"/>
      <c r="X323" s="203"/>
      <c r="AB323" s="203"/>
      <c r="AF323" s="203"/>
      <c r="AJ323" s="203"/>
      <c r="AN323" s="203"/>
      <c r="AR323" s="203"/>
    </row>
    <row r="324" spans="16:44" ht="14.25" customHeight="1" x14ac:dyDescent="0.35">
      <c r="P324" s="203"/>
      <c r="T324" s="203"/>
      <c r="X324" s="203"/>
      <c r="AB324" s="203"/>
      <c r="AF324" s="203"/>
      <c r="AJ324" s="203"/>
      <c r="AN324" s="203"/>
      <c r="AR324" s="203"/>
    </row>
    <row r="325" spans="16:44" ht="14.25" customHeight="1" x14ac:dyDescent="0.35">
      <c r="P325" s="203"/>
      <c r="T325" s="203"/>
      <c r="X325" s="203"/>
      <c r="AB325" s="203"/>
      <c r="AF325" s="203"/>
      <c r="AJ325" s="203"/>
      <c r="AN325" s="203"/>
      <c r="AR325" s="203"/>
    </row>
    <row r="326" spans="16:44" ht="14.25" customHeight="1" x14ac:dyDescent="0.35">
      <c r="P326" s="203"/>
      <c r="T326" s="203"/>
      <c r="X326" s="203"/>
      <c r="AB326" s="203"/>
      <c r="AF326" s="203"/>
      <c r="AJ326" s="203"/>
      <c r="AN326" s="203"/>
      <c r="AR326" s="203"/>
    </row>
    <row r="327" spans="16:44" ht="14.25" customHeight="1" x14ac:dyDescent="0.35">
      <c r="P327" s="203"/>
      <c r="T327" s="203"/>
      <c r="X327" s="203"/>
      <c r="AB327" s="203"/>
      <c r="AF327" s="203"/>
      <c r="AJ327" s="203"/>
      <c r="AN327" s="203"/>
      <c r="AR327" s="203"/>
    </row>
    <row r="328" spans="16:44" ht="14.25" customHeight="1" x14ac:dyDescent="0.35">
      <c r="P328" s="203"/>
      <c r="T328" s="203"/>
      <c r="X328" s="203"/>
      <c r="AB328" s="203"/>
      <c r="AF328" s="203"/>
      <c r="AJ328" s="203"/>
      <c r="AN328" s="203"/>
      <c r="AR328" s="203"/>
    </row>
    <row r="329" spans="16:44" ht="14.25" customHeight="1" x14ac:dyDescent="0.35">
      <c r="P329" s="203"/>
      <c r="T329" s="203"/>
      <c r="X329" s="203"/>
      <c r="AB329" s="203"/>
      <c r="AF329" s="203"/>
      <c r="AJ329" s="203"/>
      <c r="AN329" s="203"/>
      <c r="AR329" s="203"/>
    </row>
    <row r="330" spans="16:44" ht="14.25" customHeight="1" x14ac:dyDescent="0.35">
      <c r="P330" s="203"/>
      <c r="T330" s="203"/>
      <c r="X330" s="203"/>
      <c r="AB330" s="203"/>
      <c r="AF330" s="203"/>
      <c r="AJ330" s="203"/>
      <c r="AN330" s="203"/>
      <c r="AR330" s="203"/>
    </row>
    <row r="331" spans="16:44" ht="14.25" customHeight="1" x14ac:dyDescent="0.35">
      <c r="P331" s="203"/>
      <c r="T331" s="203"/>
      <c r="X331" s="203"/>
      <c r="AB331" s="203"/>
      <c r="AF331" s="203"/>
      <c r="AJ331" s="203"/>
      <c r="AN331" s="203"/>
      <c r="AR331" s="203"/>
    </row>
    <row r="332" spans="16:44" ht="14.25" customHeight="1" x14ac:dyDescent="0.35">
      <c r="P332" s="203"/>
      <c r="T332" s="203"/>
      <c r="X332" s="203"/>
      <c r="AB332" s="203"/>
      <c r="AF332" s="203"/>
      <c r="AJ332" s="203"/>
      <c r="AN332" s="203"/>
      <c r="AR332" s="203"/>
    </row>
    <row r="333" spans="16:44" ht="14.25" customHeight="1" x14ac:dyDescent="0.35">
      <c r="P333" s="203"/>
      <c r="T333" s="203"/>
      <c r="X333" s="203"/>
      <c r="AB333" s="203"/>
      <c r="AF333" s="203"/>
      <c r="AJ333" s="203"/>
      <c r="AN333" s="203"/>
      <c r="AR333" s="203"/>
    </row>
    <row r="334" spans="16:44" ht="14.25" customHeight="1" x14ac:dyDescent="0.35">
      <c r="P334" s="203"/>
      <c r="T334" s="203"/>
      <c r="X334" s="203"/>
      <c r="AB334" s="203"/>
      <c r="AF334" s="203"/>
      <c r="AJ334" s="203"/>
      <c r="AN334" s="203"/>
      <c r="AR334" s="203"/>
    </row>
    <row r="335" spans="16:44" ht="14.25" customHeight="1" x14ac:dyDescent="0.35">
      <c r="P335" s="203"/>
      <c r="T335" s="203"/>
      <c r="X335" s="203"/>
      <c r="AB335" s="203"/>
      <c r="AF335" s="203"/>
      <c r="AJ335" s="203"/>
      <c r="AN335" s="203"/>
      <c r="AR335" s="203"/>
    </row>
    <row r="336" spans="16:44" ht="14.25" customHeight="1" x14ac:dyDescent="0.35">
      <c r="P336" s="203"/>
      <c r="T336" s="203"/>
      <c r="X336" s="203"/>
      <c r="AB336" s="203"/>
      <c r="AF336" s="203"/>
      <c r="AJ336" s="203"/>
      <c r="AN336" s="203"/>
      <c r="AR336" s="203"/>
    </row>
    <row r="337" spans="16:44" ht="14.25" customHeight="1" x14ac:dyDescent="0.35">
      <c r="P337" s="203"/>
      <c r="T337" s="203"/>
      <c r="X337" s="203"/>
      <c r="AB337" s="203"/>
      <c r="AF337" s="203"/>
      <c r="AJ337" s="203"/>
      <c r="AN337" s="203"/>
      <c r="AR337" s="203"/>
    </row>
    <row r="338" spans="16:44" ht="14.25" customHeight="1" x14ac:dyDescent="0.35">
      <c r="P338" s="203"/>
      <c r="T338" s="203"/>
      <c r="X338" s="203"/>
      <c r="AB338" s="203"/>
      <c r="AF338" s="203"/>
      <c r="AJ338" s="203"/>
      <c r="AN338" s="203"/>
      <c r="AR338" s="203"/>
    </row>
    <row r="339" spans="16:44" ht="14.25" customHeight="1" x14ac:dyDescent="0.35">
      <c r="P339" s="203"/>
      <c r="T339" s="203"/>
      <c r="X339" s="203"/>
      <c r="AB339" s="203"/>
      <c r="AF339" s="203"/>
      <c r="AJ339" s="203"/>
      <c r="AN339" s="203"/>
      <c r="AR339" s="203"/>
    </row>
    <row r="340" spans="16:44" ht="14.25" customHeight="1" x14ac:dyDescent="0.35">
      <c r="P340" s="203"/>
      <c r="T340" s="203"/>
      <c r="X340" s="203"/>
      <c r="AB340" s="203"/>
      <c r="AF340" s="203"/>
      <c r="AJ340" s="203"/>
      <c r="AN340" s="203"/>
      <c r="AR340" s="203"/>
    </row>
    <row r="341" spans="16:44" ht="14.25" customHeight="1" x14ac:dyDescent="0.35">
      <c r="P341" s="203"/>
      <c r="T341" s="203"/>
      <c r="X341" s="203"/>
      <c r="AB341" s="203"/>
      <c r="AF341" s="203"/>
      <c r="AJ341" s="203"/>
      <c r="AN341" s="203"/>
      <c r="AR341" s="203"/>
    </row>
    <row r="342" spans="16:44" ht="14.25" customHeight="1" x14ac:dyDescent="0.35">
      <c r="P342" s="203"/>
      <c r="T342" s="203"/>
      <c r="X342" s="203"/>
      <c r="AB342" s="203"/>
      <c r="AF342" s="203"/>
      <c r="AJ342" s="203"/>
      <c r="AN342" s="203"/>
      <c r="AR342" s="203"/>
    </row>
    <row r="343" spans="16:44" ht="14.25" customHeight="1" x14ac:dyDescent="0.35">
      <c r="P343" s="203"/>
      <c r="T343" s="203"/>
      <c r="X343" s="203"/>
      <c r="AB343" s="203"/>
      <c r="AF343" s="203"/>
      <c r="AJ343" s="203"/>
      <c r="AN343" s="203"/>
      <c r="AR343" s="203"/>
    </row>
    <row r="344" spans="16:44" ht="14.25" customHeight="1" x14ac:dyDescent="0.35">
      <c r="P344" s="203"/>
      <c r="T344" s="203"/>
      <c r="X344" s="203"/>
      <c r="AB344" s="203"/>
      <c r="AF344" s="203"/>
      <c r="AJ344" s="203"/>
      <c r="AN344" s="203"/>
      <c r="AR344" s="203"/>
    </row>
    <row r="345" spans="16:44" ht="14.25" customHeight="1" x14ac:dyDescent="0.35">
      <c r="P345" s="203"/>
      <c r="T345" s="203"/>
      <c r="X345" s="203"/>
      <c r="AB345" s="203"/>
      <c r="AF345" s="203"/>
      <c r="AJ345" s="203"/>
      <c r="AN345" s="203"/>
      <c r="AR345" s="203"/>
    </row>
    <row r="346" spans="16:44" ht="14.25" customHeight="1" x14ac:dyDescent="0.35">
      <c r="P346" s="203"/>
      <c r="T346" s="203"/>
      <c r="X346" s="203"/>
      <c r="AB346" s="203"/>
      <c r="AF346" s="203"/>
      <c r="AJ346" s="203"/>
      <c r="AN346" s="203"/>
      <c r="AR346" s="203"/>
    </row>
    <row r="347" spans="16:44" ht="14.25" customHeight="1" x14ac:dyDescent="0.35">
      <c r="P347" s="203"/>
      <c r="T347" s="203"/>
      <c r="X347" s="203"/>
      <c r="AB347" s="203"/>
      <c r="AF347" s="203"/>
      <c r="AJ347" s="203"/>
      <c r="AN347" s="203"/>
      <c r="AR347" s="203"/>
    </row>
    <row r="348" spans="16:44" ht="14.25" customHeight="1" x14ac:dyDescent="0.35">
      <c r="P348" s="203"/>
      <c r="T348" s="203"/>
      <c r="X348" s="203"/>
      <c r="AB348" s="203"/>
      <c r="AF348" s="203"/>
      <c r="AJ348" s="203"/>
      <c r="AN348" s="203"/>
      <c r="AR348" s="203"/>
    </row>
    <row r="349" spans="16:44" ht="14.25" customHeight="1" x14ac:dyDescent="0.35">
      <c r="P349" s="203"/>
      <c r="T349" s="203"/>
      <c r="X349" s="203"/>
      <c r="AB349" s="203"/>
      <c r="AF349" s="203"/>
      <c r="AJ349" s="203"/>
      <c r="AN349" s="203"/>
      <c r="AR349" s="203"/>
    </row>
    <row r="350" spans="16:44" ht="14.25" customHeight="1" x14ac:dyDescent="0.35">
      <c r="P350" s="203"/>
      <c r="T350" s="203"/>
      <c r="X350" s="203"/>
      <c r="AB350" s="203"/>
      <c r="AF350" s="203"/>
      <c r="AJ350" s="203"/>
      <c r="AN350" s="203"/>
      <c r="AR350" s="203"/>
    </row>
    <row r="351" spans="16:44" ht="14.25" customHeight="1" x14ac:dyDescent="0.35">
      <c r="P351" s="203"/>
      <c r="T351" s="203"/>
      <c r="X351" s="203"/>
      <c r="AB351" s="203"/>
      <c r="AF351" s="203"/>
      <c r="AJ351" s="203"/>
      <c r="AN351" s="203"/>
      <c r="AR351" s="203"/>
    </row>
    <row r="352" spans="16:44" ht="14.25" customHeight="1" x14ac:dyDescent="0.35">
      <c r="P352" s="203"/>
      <c r="T352" s="203"/>
      <c r="X352" s="203"/>
      <c r="AB352" s="203"/>
      <c r="AF352" s="203"/>
      <c r="AJ352" s="203"/>
      <c r="AN352" s="203"/>
      <c r="AR352" s="203"/>
    </row>
    <row r="353" spans="16:44" ht="14.25" customHeight="1" x14ac:dyDescent="0.35">
      <c r="P353" s="203"/>
      <c r="T353" s="203"/>
      <c r="X353" s="203"/>
      <c r="AB353" s="203"/>
      <c r="AF353" s="203"/>
      <c r="AJ353" s="203"/>
      <c r="AN353" s="203"/>
      <c r="AR353" s="203"/>
    </row>
    <row r="354" spans="16:44" ht="14.25" customHeight="1" x14ac:dyDescent="0.35">
      <c r="P354" s="203"/>
      <c r="T354" s="203"/>
      <c r="X354" s="203"/>
      <c r="AB354" s="203"/>
      <c r="AF354" s="203"/>
      <c r="AJ354" s="203"/>
      <c r="AN354" s="203"/>
      <c r="AR354" s="203"/>
    </row>
    <row r="355" spans="16:44" ht="14.25" customHeight="1" x14ac:dyDescent="0.35">
      <c r="P355" s="203"/>
      <c r="T355" s="203"/>
      <c r="X355" s="203"/>
      <c r="AB355" s="203"/>
      <c r="AF355" s="203"/>
      <c r="AJ355" s="203"/>
      <c r="AN355" s="203"/>
      <c r="AR355" s="203"/>
    </row>
    <row r="356" spans="16:44" ht="14.25" customHeight="1" x14ac:dyDescent="0.35">
      <c r="P356" s="203"/>
      <c r="T356" s="203"/>
      <c r="X356" s="203"/>
      <c r="AB356" s="203"/>
      <c r="AF356" s="203"/>
      <c r="AJ356" s="203"/>
      <c r="AN356" s="203"/>
      <c r="AR356" s="203"/>
    </row>
    <row r="357" spans="16:44" ht="14.25" customHeight="1" x14ac:dyDescent="0.35">
      <c r="P357" s="203"/>
      <c r="T357" s="203"/>
      <c r="X357" s="203"/>
      <c r="AB357" s="203"/>
      <c r="AF357" s="203"/>
      <c r="AJ357" s="203"/>
      <c r="AN357" s="203"/>
      <c r="AR357" s="203"/>
    </row>
    <row r="358" spans="16:44" ht="14.25" customHeight="1" x14ac:dyDescent="0.35">
      <c r="P358" s="203"/>
      <c r="T358" s="203"/>
      <c r="X358" s="203"/>
      <c r="AB358" s="203"/>
      <c r="AF358" s="203"/>
      <c r="AJ358" s="203"/>
      <c r="AN358" s="203"/>
      <c r="AR358" s="203"/>
    </row>
    <row r="359" spans="16:44" ht="14.25" customHeight="1" x14ac:dyDescent="0.35">
      <c r="P359" s="203"/>
      <c r="T359" s="203"/>
      <c r="X359" s="203"/>
      <c r="AB359" s="203"/>
      <c r="AF359" s="203"/>
      <c r="AJ359" s="203"/>
      <c r="AN359" s="203"/>
      <c r="AR359" s="203"/>
    </row>
    <row r="360" spans="16:44" ht="14.25" customHeight="1" x14ac:dyDescent="0.35">
      <c r="P360" s="203"/>
      <c r="T360" s="203"/>
      <c r="X360" s="203"/>
      <c r="AB360" s="203"/>
      <c r="AF360" s="203"/>
      <c r="AJ360" s="203"/>
      <c r="AN360" s="203"/>
      <c r="AR360" s="203"/>
    </row>
    <row r="361" spans="16:44" ht="14.25" customHeight="1" x14ac:dyDescent="0.35">
      <c r="P361" s="203"/>
      <c r="T361" s="203"/>
      <c r="X361" s="203"/>
      <c r="AB361" s="203"/>
      <c r="AF361" s="203"/>
      <c r="AJ361" s="203"/>
      <c r="AN361" s="203"/>
      <c r="AR361" s="203"/>
    </row>
    <row r="362" spans="16:44" ht="14.25" customHeight="1" x14ac:dyDescent="0.35">
      <c r="P362" s="203"/>
      <c r="T362" s="203"/>
      <c r="X362" s="203"/>
      <c r="AB362" s="203"/>
      <c r="AF362" s="203"/>
      <c r="AJ362" s="203"/>
      <c r="AN362" s="203"/>
      <c r="AR362" s="203"/>
    </row>
    <row r="363" spans="16:44" ht="14.25" customHeight="1" x14ac:dyDescent="0.35">
      <c r="P363" s="203"/>
      <c r="T363" s="203"/>
      <c r="X363" s="203"/>
      <c r="AB363" s="203"/>
      <c r="AF363" s="203"/>
      <c r="AJ363" s="203"/>
      <c r="AN363" s="203"/>
      <c r="AR363" s="203"/>
    </row>
    <row r="364" spans="16:44" ht="14.25" customHeight="1" x14ac:dyDescent="0.35">
      <c r="P364" s="203"/>
      <c r="T364" s="203"/>
      <c r="X364" s="203"/>
      <c r="AB364" s="203"/>
      <c r="AF364" s="203"/>
      <c r="AJ364" s="203"/>
      <c r="AN364" s="203"/>
      <c r="AR364" s="203"/>
    </row>
    <row r="365" spans="16:44" ht="14.25" customHeight="1" x14ac:dyDescent="0.35">
      <c r="P365" s="203"/>
      <c r="T365" s="203"/>
      <c r="X365" s="203"/>
      <c r="AB365" s="203"/>
      <c r="AF365" s="203"/>
      <c r="AJ365" s="203"/>
      <c r="AN365" s="203"/>
      <c r="AR365" s="203"/>
    </row>
    <row r="366" spans="16:44" ht="14.25" customHeight="1" x14ac:dyDescent="0.35">
      <c r="P366" s="203"/>
      <c r="T366" s="203"/>
      <c r="X366" s="203"/>
      <c r="AB366" s="203"/>
      <c r="AF366" s="203"/>
      <c r="AJ366" s="203"/>
      <c r="AN366" s="203"/>
      <c r="AR366" s="203"/>
    </row>
    <row r="367" spans="16:44" ht="14.25" customHeight="1" x14ac:dyDescent="0.35">
      <c r="P367" s="203"/>
      <c r="T367" s="203"/>
      <c r="X367" s="203"/>
      <c r="AB367" s="203"/>
      <c r="AF367" s="203"/>
      <c r="AJ367" s="203"/>
      <c r="AN367" s="203"/>
      <c r="AR367" s="203"/>
    </row>
    <row r="368" spans="16:44" ht="14.25" customHeight="1" x14ac:dyDescent="0.35">
      <c r="P368" s="203"/>
      <c r="T368" s="203"/>
      <c r="X368" s="203"/>
      <c r="AB368" s="203"/>
      <c r="AF368" s="203"/>
      <c r="AJ368" s="203"/>
      <c r="AN368" s="203"/>
      <c r="AR368" s="203"/>
    </row>
    <row r="369" spans="16:44" ht="14.25" customHeight="1" x14ac:dyDescent="0.35">
      <c r="P369" s="203"/>
      <c r="T369" s="203"/>
      <c r="X369" s="203"/>
      <c r="AB369" s="203"/>
      <c r="AF369" s="203"/>
      <c r="AJ369" s="203"/>
      <c r="AN369" s="203"/>
      <c r="AR369" s="203"/>
    </row>
    <row r="370" spans="16:44" ht="14.25" customHeight="1" x14ac:dyDescent="0.35">
      <c r="P370" s="203"/>
      <c r="T370" s="203"/>
      <c r="X370" s="203"/>
      <c r="AB370" s="203"/>
      <c r="AF370" s="203"/>
      <c r="AJ370" s="203"/>
      <c r="AN370" s="203"/>
      <c r="AR370" s="203"/>
    </row>
    <row r="371" spans="16:44" ht="14.25" customHeight="1" x14ac:dyDescent="0.35">
      <c r="P371" s="203"/>
      <c r="T371" s="203"/>
      <c r="X371" s="203"/>
      <c r="AB371" s="203"/>
      <c r="AF371" s="203"/>
      <c r="AJ371" s="203"/>
      <c r="AN371" s="203"/>
      <c r="AR371" s="203"/>
    </row>
    <row r="372" spans="16:44" ht="14.25" customHeight="1" x14ac:dyDescent="0.35">
      <c r="P372" s="203"/>
      <c r="T372" s="203"/>
      <c r="X372" s="203"/>
      <c r="AB372" s="203"/>
      <c r="AF372" s="203"/>
      <c r="AJ372" s="203"/>
      <c r="AN372" s="203"/>
      <c r="AR372" s="203"/>
    </row>
    <row r="373" spans="16:44" ht="14.25" customHeight="1" x14ac:dyDescent="0.35">
      <c r="P373" s="203"/>
      <c r="T373" s="203"/>
      <c r="X373" s="203"/>
      <c r="AB373" s="203"/>
      <c r="AF373" s="203"/>
      <c r="AJ373" s="203"/>
      <c r="AN373" s="203"/>
      <c r="AR373" s="203"/>
    </row>
    <row r="374" spans="16:44" ht="14.25" customHeight="1" x14ac:dyDescent="0.35">
      <c r="P374" s="203"/>
      <c r="T374" s="203"/>
      <c r="X374" s="203"/>
      <c r="AB374" s="203"/>
      <c r="AF374" s="203"/>
      <c r="AJ374" s="203"/>
      <c r="AN374" s="203"/>
      <c r="AR374" s="203"/>
    </row>
    <row r="375" spans="16:44" ht="14.25" customHeight="1" x14ac:dyDescent="0.35">
      <c r="P375" s="203"/>
      <c r="T375" s="203"/>
      <c r="X375" s="203"/>
      <c r="AB375" s="203"/>
      <c r="AF375" s="203"/>
      <c r="AJ375" s="203"/>
      <c r="AN375" s="203"/>
      <c r="AR375" s="203"/>
    </row>
    <row r="376" spans="16:44" ht="14.25" customHeight="1" x14ac:dyDescent="0.35">
      <c r="P376" s="203"/>
      <c r="T376" s="203"/>
      <c r="X376" s="203"/>
      <c r="AB376" s="203"/>
      <c r="AF376" s="203"/>
      <c r="AJ376" s="203"/>
      <c r="AN376" s="203"/>
      <c r="AR376" s="203"/>
    </row>
    <row r="377" spans="16:44" ht="14.25" customHeight="1" x14ac:dyDescent="0.35">
      <c r="P377" s="203"/>
      <c r="T377" s="203"/>
      <c r="X377" s="203"/>
      <c r="AB377" s="203"/>
      <c r="AF377" s="203"/>
      <c r="AJ377" s="203"/>
      <c r="AN377" s="203"/>
      <c r="AR377" s="203"/>
    </row>
    <row r="378" spans="16:44" ht="14.25" customHeight="1" x14ac:dyDescent="0.35">
      <c r="P378" s="203"/>
      <c r="T378" s="203"/>
      <c r="X378" s="203"/>
      <c r="AB378" s="203"/>
      <c r="AF378" s="203"/>
      <c r="AJ378" s="203"/>
      <c r="AN378" s="203"/>
      <c r="AR378" s="203"/>
    </row>
    <row r="379" spans="16:44" ht="14.25" customHeight="1" x14ac:dyDescent="0.35">
      <c r="P379" s="203"/>
      <c r="T379" s="203"/>
      <c r="X379" s="203"/>
      <c r="AB379" s="203"/>
      <c r="AF379" s="203"/>
      <c r="AJ379" s="203"/>
      <c r="AN379" s="203"/>
      <c r="AR379" s="203"/>
    </row>
    <row r="380" spans="16:44" ht="14.25" customHeight="1" x14ac:dyDescent="0.35">
      <c r="P380" s="203"/>
      <c r="T380" s="203"/>
      <c r="X380" s="203"/>
      <c r="AB380" s="203"/>
      <c r="AF380" s="203"/>
      <c r="AJ380" s="203"/>
      <c r="AN380" s="203"/>
      <c r="AR380" s="203"/>
    </row>
    <row r="381" spans="16:44" ht="14.25" customHeight="1" x14ac:dyDescent="0.35">
      <c r="P381" s="203"/>
      <c r="T381" s="203"/>
      <c r="X381" s="203"/>
      <c r="AB381" s="203"/>
      <c r="AF381" s="203"/>
      <c r="AJ381" s="203"/>
      <c r="AN381" s="203"/>
      <c r="AR381" s="203"/>
    </row>
    <row r="382" spans="16:44" ht="14.25" customHeight="1" x14ac:dyDescent="0.35">
      <c r="P382" s="203"/>
      <c r="T382" s="203"/>
      <c r="X382" s="203"/>
      <c r="AB382" s="203"/>
      <c r="AF382" s="203"/>
      <c r="AJ382" s="203"/>
      <c r="AN382" s="203"/>
      <c r="AR382" s="203"/>
    </row>
    <row r="383" spans="16:44" ht="14.25" customHeight="1" x14ac:dyDescent="0.35">
      <c r="P383" s="203"/>
      <c r="T383" s="203"/>
      <c r="X383" s="203"/>
      <c r="AB383" s="203"/>
      <c r="AF383" s="203"/>
      <c r="AJ383" s="203"/>
      <c r="AN383" s="203"/>
      <c r="AR383" s="203"/>
    </row>
    <row r="384" spans="16:44" ht="14.25" customHeight="1" x14ac:dyDescent="0.35">
      <c r="P384" s="203"/>
      <c r="T384" s="203"/>
      <c r="X384" s="203"/>
      <c r="AB384" s="203"/>
      <c r="AF384" s="203"/>
      <c r="AJ384" s="203"/>
      <c r="AN384" s="203"/>
      <c r="AR384" s="203"/>
    </row>
    <row r="385" spans="16:44" ht="14.25" customHeight="1" x14ac:dyDescent="0.35">
      <c r="P385" s="203"/>
      <c r="T385" s="203"/>
      <c r="X385" s="203"/>
      <c r="AB385" s="203"/>
      <c r="AF385" s="203"/>
      <c r="AJ385" s="203"/>
      <c r="AN385" s="203"/>
      <c r="AR385" s="203"/>
    </row>
    <row r="386" spans="16:44" ht="14.25" customHeight="1" x14ac:dyDescent="0.35">
      <c r="P386" s="203"/>
      <c r="T386" s="203"/>
      <c r="X386" s="203"/>
      <c r="AB386" s="203"/>
      <c r="AF386" s="203"/>
      <c r="AJ386" s="203"/>
      <c r="AN386" s="203"/>
      <c r="AR386" s="203"/>
    </row>
    <row r="387" spans="16:44" ht="14.25" customHeight="1" x14ac:dyDescent="0.35">
      <c r="P387" s="203"/>
      <c r="T387" s="203"/>
      <c r="X387" s="203"/>
      <c r="AB387" s="203"/>
      <c r="AF387" s="203"/>
      <c r="AJ387" s="203"/>
      <c r="AN387" s="203"/>
      <c r="AR387" s="203"/>
    </row>
    <row r="388" spans="16:44" ht="14.25" customHeight="1" x14ac:dyDescent="0.35">
      <c r="P388" s="203"/>
      <c r="T388" s="203"/>
      <c r="X388" s="203"/>
      <c r="AB388" s="203"/>
      <c r="AF388" s="203"/>
      <c r="AJ388" s="203"/>
      <c r="AN388" s="203"/>
      <c r="AR388" s="203"/>
    </row>
    <row r="389" spans="16:44" ht="14.25" customHeight="1" x14ac:dyDescent="0.35">
      <c r="P389" s="203"/>
      <c r="T389" s="203"/>
      <c r="X389" s="203"/>
      <c r="AB389" s="203"/>
      <c r="AF389" s="203"/>
      <c r="AJ389" s="203"/>
      <c r="AN389" s="203"/>
      <c r="AR389" s="203"/>
    </row>
    <row r="390" spans="16:44" ht="14.25" customHeight="1" x14ac:dyDescent="0.35">
      <c r="P390" s="203"/>
      <c r="T390" s="203"/>
      <c r="X390" s="203"/>
      <c r="AB390" s="203"/>
      <c r="AF390" s="203"/>
      <c r="AJ390" s="203"/>
      <c r="AN390" s="203"/>
      <c r="AR390" s="203"/>
    </row>
    <row r="391" spans="16:44" ht="14.25" customHeight="1" x14ac:dyDescent="0.35">
      <c r="P391" s="203"/>
      <c r="T391" s="203"/>
      <c r="X391" s="203"/>
      <c r="AB391" s="203"/>
      <c r="AF391" s="203"/>
      <c r="AJ391" s="203"/>
      <c r="AN391" s="203"/>
      <c r="AR391" s="203"/>
    </row>
    <row r="392" spans="16:44" ht="14.25" customHeight="1" x14ac:dyDescent="0.35">
      <c r="P392" s="203"/>
      <c r="T392" s="203"/>
      <c r="X392" s="203"/>
      <c r="AB392" s="203"/>
      <c r="AF392" s="203"/>
      <c r="AJ392" s="203"/>
      <c r="AN392" s="203"/>
      <c r="AR392" s="203"/>
    </row>
    <row r="393" spans="16:44" ht="14.25" customHeight="1" x14ac:dyDescent="0.35">
      <c r="P393" s="203"/>
      <c r="T393" s="203"/>
      <c r="X393" s="203"/>
      <c r="AB393" s="203"/>
      <c r="AF393" s="203"/>
      <c r="AJ393" s="203"/>
      <c r="AN393" s="203"/>
      <c r="AR393" s="203"/>
    </row>
    <row r="394" spans="16:44" ht="14.25" customHeight="1" x14ac:dyDescent="0.35">
      <c r="P394" s="203"/>
      <c r="T394" s="203"/>
      <c r="X394" s="203"/>
      <c r="AB394" s="203"/>
      <c r="AF394" s="203"/>
      <c r="AJ394" s="203"/>
      <c r="AN394" s="203"/>
      <c r="AR394" s="203"/>
    </row>
    <row r="395" spans="16:44" ht="14.25" customHeight="1" x14ac:dyDescent="0.35">
      <c r="P395" s="203"/>
      <c r="T395" s="203"/>
      <c r="X395" s="203"/>
      <c r="AB395" s="203"/>
      <c r="AF395" s="203"/>
      <c r="AJ395" s="203"/>
      <c r="AN395" s="203"/>
      <c r="AR395" s="203"/>
    </row>
    <row r="396" spans="16:44" ht="14.25" customHeight="1" x14ac:dyDescent="0.35">
      <c r="P396" s="203"/>
      <c r="T396" s="203"/>
      <c r="X396" s="203"/>
      <c r="AB396" s="203"/>
      <c r="AF396" s="203"/>
      <c r="AJ396" s="203"/>
      <c r="AN396" s="203"/>
      <c r="AR396" s="203"/>
    </row>
    <row r="397" spans="16:44" ht="14.25" customHeight="1" x14ac:dyDescent="0.35">
      <c r="P397" s="203"/>
      <c r="T397" s="203"/>
      <c r="X397" s="203"/>
      <c r="AB397" s="203"/>
      <c r="AF397" s="203"/>
      <c r="AJ397" s="203"/>
      <c r="AN397" s="203"/>
      <c r="AR397" s="203"/>
    </row>
    <row r="398" spans="16:44" ht="14.25" customHeight="1" x14ac:dyDescent="0.35">
      <c r="P398" s="203"/>
      <c r="T398" s="203"/>
      <c r="X398" s="203"/>
      <c r="AB398" s="203"/>
      <c r="AF398" s="203"/>
      <c r="AJ398" s="203"/>
      <c r="AN398" s="203"/>
      <c r="AR398" s="203"/>
    </row>
    <row r="399" spans="16:44" ht="14.25" customHeight="1" x14ac:dyDescent="0.35">
      <c r="P399" s="203"/>
      <c r="T399" s="203"/>
      <c r="X399" s="203"/>
      <c r="AB399" s="203"/>
      <c r="AF399" s="203"/>
      <c r="AJ399" s="203"/>
      <c r="AN399" s="203"/>
      <c r="AR399" s="203"/>
    </row>
    <row r="400" spans="16:44" ht="14.25" customHeight="1" x14ac:dyDescent="0.35">
      <c r="P400" s="203"/>
      <c r="T400" s="203"/>
      <c r="X400" s="203"/>
      <c r="AB400" s="203"/>
      <c r="AF400" s="203"/>
      <c r="AJ400" s="203"/>
      <c r="AN400" s="203"/>
      <c r="AR400" s="203"/>
    </row>
    <row r="401" spans="16:44" ht="14.25" customHeight="1" x14ac:dyDescent="0.35">
      <c r="P401" s="203"/>
      <c r="T401" s="203"/>
      <c r="X401" s="203"/>
      <c r="AB401" s="203"/>
      <c r="AF401" s="203"/>
      <c r="AJ401" s="203"/>
      <c r="AN401" s="203"/>
      <c r="AR401" s="203"/>
    </row>
    <row r="402" spans="16:44" ht="14.25" customHeight="1" x14ac:dyDescent="0.35">
      <c r="P402" s="203"/>
      <c r="T402" s="203"/>
      <c r="X402" s="203"/>
      <c r="AB402" s="203"/>
      <c r="AF402" s="203"/>
      <c r="AJ402" s="203"/>
      <c r="AN402" s="203"/>
      <c r="AR402" s="203"/>
    </row>
    <row r="403" spans="16:44" ht="14.25" customHeight="1" x14ac:dyDescent="0.35">
      <c r="P403" s="203"/>
      <c r="T403" s="203"/>
      <c r="X403" s="203"/>
      <c r="AB403" s="203"/>
      <c r="AF403" s="203"/>
      <c r="AJ403" s="203"/>
      <c r="AN403" s="203"/>
      <c r="AR403" s="203"/>
    </row>
    <row r="404" spans="16:44" ht="14.25" customHeight="1" x14ac:dyDescent="0.35">
      <c r="P404" s="203"/>
      <c r="T404" s="203"/>
      <c r="X404" s="203"/>
      <c r="AB404" s="203"/>
      <c r="AF404" s="203"/>
      <c r="AJ404" s="203"/>
      <c r="AN404" s="203"/>
      <c r="AR404" s="203"/>
    </row>
    <row r="405" spans="16:44" ht="14.25" customHeight="1" x14ac:dyDescent="0.35">
      <c r="P405" s="203"/>
      <c r="T405" s="203"/>
      <c r="X405" s="203"/>
      <c r="AB405" s="203"/>
      <c r="AF405" s="203"/>
      <c r="AJ405" s="203"/>
      <c r="AN405" s="203"/>
      <c r="AR405" s="203"/>
    </row>
    <row r="406" spans="16:44" ht="14.25" customHeight="1" x14ac:dyDescent="0.35">
      <c r="P406" s="203"/>
      <c r="T406" s="203"/>
      <c r="X406" s="203"/>
      <c r="AB406" s="203"/>
      <c r="AF406" s="203"/>
      <c r="AJ406" s="203"/>
      <c r="AN406" s="203"/>
      <c r="AR406" s="203"/>
    </row>
    <row r="407" spans="16:44" ht="14.25" customHeight="1" x14ac:dyDescent="0.35">
      <c r="P407" s="203"/>
      <c r="T407" s="203"/>
      <c r="X407" s="203"/>
      <c r="AB407" s="203"/>
      <c r="AF407" s="203"/>
      <c r="AJ407" s="203"/>
      <c r="AN407" s="203"/>
      <c r="AR407" s="203"/>
    </row>
    <row r="408" spans="16:44" ht="14.25" customHeight="1" x14ac:dyDescent="0.35">
      <c r="P408" s="203"/>
      <c r="T408" s="203"/>
      <c r="X408" s="203"/>
      <c r="AB408" s="203"/>
      <c r="AF408" s="203"/>
      <c r="AJ408" s="203"/>
      <c r="AN408" s="203"/>
      <c r="AR408" s="203"/>
    </row>
    <row r="409" spans="16:44" ht="14.25" customHeight="1" x14ac:dyDescent="0.35">
      <c r="P409" s="203"/>
      <c r="T409" s="203"/>
      <c r="X409" s="203"/>
      <c r="AB409" s="203"/>
      <c r="AF409" s="203"/>
      <c r="AJ409" s="203"/>
      <c r="AN409" s="203"/>
      <c r="AR409" s="203"/>
    </row>
    <row r="410" spans="16:44" ht="14.25" customHeight="1" x14ac:dyDescent="0.35">
      <c r="P410" s="203"/>
      <c r="T410" s="203"/>
      <c r="X410" s="203"/>
      <c r="AB410" s="203"/>
      <c r="AF410" s="203"/>
      <c r="AJ410" s="203"/>
      <c r="AN410" s="203"/>
      <c r="AR410" s="203"/>
    </row>
    <row r="411" spans="16:44" ht="14.25" customHeight="1" x14ac:dyDescent="0.35">
      <c r="P411" s="203"/>
      <c r="T411" s="203"/>
      <c r="X411" s="203"/>
      <c r="AB411" s="203"/>
      <c r="AF411" s="203"/>
      <c r="AJ411" s="203"/>
      <c r="AN411" s="203"/>
      <c r="AR411" s="203"/>
    </row>
    <row r="412" spans="16:44" ht="14.25" customHeight="1" x14ac:dyDescent="0.35">
      <c r="P412" s="203"/>
      <c r="T412" s="203"/>
      <c r="X412" s="203"/>
      <c r="AB412" s="203"/>
      <c r="AF412" s="203"/>
      <c r="AJ412" s="203"/>
      <c r="AN412" s="203"/>
      <c r="AR412" s="203"/>
    </row>
    <row r="413" spans="16:44" ht="14.25" customHeight="1" x14ac:dyDescent="0.35">
      <c r="P413" s="203"/>
      <c r="T413" s="203"/>
      <c r="X413" s="203"/>
      <c r="AB413" s="203"/>
      <c r="AF413" s="203"/>
      <c r="AJ413" s="203"/>
      <c r="AN413" s="203"/>
      <c r="AR413" s="203"/>
    </row>
    <row r="414" spans="16:44" ht="14.25" customHeight="1" x14ac:dyDescent="0.35">
      <c r="P414" s="203"/>
      <c r="T414" s="203"/>
      <c r="X414" s="203"/>
      <c r="AB414" s="203"/>
      <c r="AF414" s="203"/>
      <c r="AJ414" s="203"/>
      <c r="AN414" s="203"/>
      <c r="AR414" s="203"/>
    </row>
    <row r="415" spans="16:44" ht="14.25" customHeight="1" x14ac:dyDescent="0.35">
      <c r="P415" s="203"/>
      <c r="T415" s="203"/>
      <c r="X415" s="203"/>
      <c r="AB415" s="203"/>
      <c r="AF415" s="203"/>
      <c r="AJ415" s="203"/>
      <c r="AN415" s="203"/>
      <c r="AR415" s="203"/>
    </row>
    <row r="416" spans="16:44" ht="14.25" customHeight="1" x14ac:dyDescent="0.35">
      <c r="P416" s="203"/>
      <c r="T416" s="203"/>
      <c r="X416" s="203"/>
      <c r="AB416" s="203"/>
      <c r="AF416" s="203"/>
      <c r="AJ416" s="203"/>
      <c r="AN416" s="203"/>
      <c r="AR416" s="203"/>
    </row>
    <row r="417" spans="16:44" ht="14.25" customHeight="1" x14ac:dyDescent="0.35">
      <c r="P417" s="203"/>
      <c r="T417" s="203"/>
      <c r="X417" s="203"/>
      <c r="AB417" s="203"/>
      <c r="AF417" s="203"/>
      <c r="AJ417" s="203"/>
      <c r="AN417" s="203"/>
      <c r="AR417" s="203"/>
    </row>
    <row r="418" spans="16:44" ht="14.25" customHeight="1" x14ac:dyDescent="0.35">
      <c r="P418" s="203"/>
      <c r="T418" s="203"/>
      <c r="X418" s="203"/>
      <c r="AB418" s="203"/>
      <c r="AF418" s="203"/>
      <c r="AJ418" s="203"/>
      <c r="AN418" s="203"/>
      <c r="AR418" s="203"/>
    </row>
    <row r="419" spans="16:44" ht="14.25" customHeight="1" x14ac:dyDescent="0.35">
      <c r="P419" s="203"/>
      <c r="T419" s="203"/>
      <c r="X419" s="203"/>
      <c r="AB419" s="203"/>
      <c r="AF419" s="203"/>
      <c r="AJ419" s="203"/>
      <c r="AN419" s="203"/>
      <c r="AR419" s="203"/>
    </row>
    <row r="420" spans="16:44" ht="14.25" customHeight="1" x14ac:dyDescent="0.35">
      <c r="P420" s="203"/>
      <c r="T420" s="203"/>
      <c r="X420" s="203"/>
      <c r="AB420" s="203"/>
      <c r="AF420" s="203"/>
      <c r="AJ420" s="203"/>
      <c r="AN420" s="203"/>
      <c r="AR420" s="203"/>
    </row>
    <row r="421" spans="16:44" ht="14.25" customHeight="1" x14ac:dyDescent="0.35">
      <c r="P421" s="203"/>
      <c r="T421" s="203"/>
      <c r="X421" s="203"/>
      <c r="AB421" s="203"/>
      <c r="AF421" s="203"/>
      <c r="AJ421" s="203"/>
      <c r="AN421" s="203"/>
      <c r="AR421" s="203"/>
    </row>
    <row r="422" spans="16:44" ht="14.25" customHeight="1" x14ac:dyDescent="0.35">
      <c r="P422" s="203"/>
      <c r="T422" s="203"/>
      <c r="X422" s="203"/>
      <c r="AB422" s="203"/>
      <c r="AF422" s="203"/>
      <c r="AJ422" s="203"/>
      <c r="AN422" s="203"/>
      <c r="AR422" s="203"/>
    </row>
    <row r="423" spans="16:44" ht="14.25" customHeight="1" x14ac:dyDescent="0.35">
      <c r="P423" s="203"/>
      <c r="T423" s="203"/>
      <c r="X423" s="203"/>
      <c r="AB423" s="203"/>
      <c r="AF423" s="203"/>
      <c r="AJ423" s="203"/>
      <c r="AN423" s="203"/>
      <c r="AR423" s="203"/>
    </row>
    <row r="424" spans="16:44" ht="14.25" customHeight="1" x14ac:dyDescent="0.35">
      <c r="P424" s="203"/>
      <c r="T424" s="203"/>
      <c r="X424" s="203"/>
      <c r="AB424" s="203"/>
      <c r="AF424" s="203"/>
      <c r="AJ424" s="203"/>
      <c r="AN424" s="203"/>
      <c r="AR424" s="203"/>
    </row>
    <row r="425" spans="16:44" ht="14.25" customHeight="1" x14ac:dyDescent="0.35">
      <c r="P425" s="203"/>
      <c r="T425" s="203"/>
      <c r="X425" s="203"/>
      <c r="AB425" s="203"/>
      <c r="AF425" s="203"/>
      <c r="AJ425" s="203"/>
      <c r="AN425" s="203"/>
      <c r="AR425" s="203"/>
    </row>
    <row r="426" spans="16:44" ht="14.25" customHeight="1" x14ac:dyDescent="0.35">
      <c r="P426" s="203"/>
      <c r="T426" s="203"/>
      <c r="X426" s="203"/>
      <c r="AB426" s="203"/>
      <c r="AF426" s="203"/>
      <c r="AJ426" s="203"/>
      <c r="AN426" s="203"/>
      <c r="AR426" s="203"/>
    </row>
    <row r="427" spans="16:44" ht="14.25" customHeight="1" x14ac:dyDescent="0.35">
      <c r="P427" s="203"/>
      <c r="T427" s="203"/>
      <c r="X427" s="203"/>
      <c r="AB427" s="203"/>
      <c r="AF427" s="203"/>
      <c r="AJ427" s="203"/>
      <c r="AN427" s="203"/>
      <c r="AR427" s="203"/>
    </row>
    <row r="428" spans="16:44" ht="14.25" customHeight="1" x14ac:dyDescent="0.35">
      <c r="P428" s="203"/>
      <c r="T428" s="203"/>
      <c r="X428" s="203"/>
      <c r="AB428" s="203"/>
      <c r="AF428" s="203"/>
      <c r="AJ428" s="203"/>
      <c r="AN428" s="203"/>
      <c r="AR428" s="203"/>
    </row>
    <row r="429" spans="16:44" ht="14.25" customHeight="1" x14ac:dyDescent="0.35">
      <c r="P429" s="203"/>
      <c r="T429" s="203"/>
      <c r="X429" s="203"/>
      <c r="AB429" s="203"/>
      <c r="AF429" s="203"/>
      <c r="AJ429" s="203"/>
      <c r="AN429" s="203"/>
      <c r="AR429" s="203"/>
    </row>
    <row r="430" spans="16:44" ht="14.25" customHeight="1" x14ac:dyDescent="0.35">
      <c r="P430" s="203"/>
      <c r="T430" s="203"/>
      <c r="X430" s="203"/>
      <c r="AB430" s="203"/>
      <c r="AF430" s="203"/>
      <c r="AJ430" s="203"/>
      <c r="AN430" s="203"/>
      <c r="AR430" s="203"/>
    </row>
    <row r="431" spans="16:44" ht="14.25" customHeight="1" x14ac:dyDescent="0.35">
      <c r="P431" s="203"/>
      <c r="T431" s="203"/>
      <c r="X431" s="203"/>
      <c r="AB431" s="203"/>
      <c r="AF431" s="203"/>
      <c r="AJ431" s="203"/>
      <c r="AN431" s="203"/>
      <c r="AR431" s="203"/>
    </row>
    <row r="432" spans="16:44" ht="14.25" customHeight="1" x14ac:dyDescent="0.35">
      <c r="P432" s="203"/>
      <c r="T432" s="203"/>
      <c r="X432" s="203"/>
      <c r="AB432" s="203"/>
      <c r="AF432" s="203"/>
      <c r="AJ432" s="203"/>
      <c r="AN432" s="203"/>
      <c r="AR432" s="203"/>
    </row>
    <row r="433" spans="16:44" ht="14.25" customHeight="1" x14ac:dyDescent="0.35">
      <c r="P433" s="203"/>
      <c r="T433" s="203"/>
      <c r="X433" s="203"/>
      <c r="AB433" s="203"/>
      <c r="AF433" s="203"/>
      <c r="AJ433" s="203"/>
      <c r="AN433" s="203"/>
      <c r="AR433" s="203"/>
    </row>
    <row r="434" spans="16:44" ht="14.25" customHeight="1" x14ac:dyDescent="0.35">
      <c r="P434" s="203"/>
      <c r="T434" s="203"/>
      <c r="X434" s="203"/>
      <c r="AB434" s="203"/>
      <c r="AF434" s="203"/>
      <c r="AJ434" s="203"/>
      <c r="AN434" s="203"/>
      <c r="AR434" s="203"/>
    </row>
    <row r="435" spans="16:44" ht="14.25" customHeight="1" x14ac:dyDescent="0.35">
      <c r="P435" s="203"/>
      <c r="T435" s="203"/>
      <c r="X435" s="203"/>
      <c r="AB435" s="203"/>
      <c r="AF435" s="203"/>
      <c r="AJ435" s="203"/>
      <c r="AN435" s="203"/>
      <c r="AR435" s="203"/>
    </row>
    <row r="436" spans="16:44" ht="14.25" customHeight="1" x14ac:dyDescent="0.35">
      <c r="P436" s="203"/>
      <c r="T436" s="203"/>
      <c r="X436" s="203"/>
      <c r="AB436" s="203"/>
      <c r="AF436" s="203"/>
      <c r="AJ436" s="203"/>
      <c r="AN436" s="203"/>
      <c r="AR436" s="203"/>
    </row>
    <row r="437" spans="16:44" ht="14.25" customHeight="1" x14ac:dyDescent="0.35">
      <c r="P437" s="203"/>
      <c r="T437" s="203"/>
      <c r="X437" s="203"/>
      <c r="AB437" s="203"/>
      <c r="AF437" s="203"/>
      <c r="AJ437" s="203"/>
      <c r="AN437" s="203"/>
      <c r="AR437" s="203"/>
    </row>
    <row r="438" spans="16:44" ht="14.25" customHeight="1" x14ac:dyDescent="0.35">
      <c r="P438" s="203"/>
      <c r="T438" s="203"/>
      <c r="X438" s="203"/>
      <c r="AB438" s="203"/>
      <c r="AF438" s="203"/>
      <c r="AJ438" s="203"/>
      <c r="AN438" s="203"/>
      <c r="AR438" s="203"/>
    </row>
    <row r="439" spans="16:44" ht="14.25" customHeight="1" x14ac:dyDescent="0.35">
      <c r="P439" s="203"/>
      <c r="T439" s="203"/>
      <c r="X439" s="203"/>
      <c r="AB439" s="203"/>
      <c r="AF439" s="203"/>
      <c r="AJ439" s="203"/>
      <c r="AN439" s="203"/>
      <c r="AR439" s="203"/>
    </row>
    <row r="440" spans="16:44" ht="14.25" customHeight="1" x14ac:dyDescent="0.35">
      <c r="P440" s="203"/>
      <c r="T440" s="203"/>
      <c r="X440" s="203"/>
      <c r="AB440" s="203"/>
      <c r="AF440" s="203"/>
      <c r="AJ440" s="203"/>
      <c r="AN440" s="203"/>
      <c r="AR440" s="203"/>
    </row>
    <row r="441" spans="16:44" ht="14.25" customHeight="1" x14ac:dyDescent="0.35">
      <c r="P441" s="203"/>
      <c r="T441" s="203"/>
      <c r="X441" s="203"/>
      <c r="AB441" s="203"/>
      <c r="AF441" s="203"/>
      <c r="AJ441" s="203"/>
      <c r="AN441" s="203"/>
      <c r="AR441" s="203"/>
    </row>
    <row r="442" spans="16:44" ht="14.25" customHeight="1" x14ac:dyDescent="0.35">
      <c r="P442" s="203"/>
      <c r="T442" s="203"/>
      <c r="X442" s="203"/>
      <c r="AB442" s="203"/>
      <c r="AF442" s="203"/>
      <c r="AJ442" s="203"/>
      <c r="AN442" s="203"/>
      <c r="AR442" s="203"/>
    </row>
    <row r="443" spans="16:44" ht="14.25" customHeight="1" x14ac:dyDescent="0.35">
      <c r="P443" s="203"/>
      <c r="T443" s="203"/>
      <c r="X443" s="203"/>
      <c r="AB443" s="203"/>
      <c r="AF443" s="203"/>
      <c r="AJ443" s="203"/>
      <c r="AN443" s="203"/>
      <c r="AR443" s="203"/>
    </row>
    <row r="444" spans="16:44" ht="14.25" customHeight="1" x14ac:dyDescent="0.35">
      <c r="P444" s="203"/>
      <c r="T444" s="203"/>
      <c r="X444" s="203"/>
      <c r="AB444" s="203"/>
      <c r="AF444" s="203"/>
      <c r="AJ444" s="203"/>
      <c r="AN444" s="203"/>
      <c r="AR444" s="203"/>
    </row>
    <row r="445" spans="16:44" ht="14.25" customHeight="1" x14ac:dyDescent="0.35">
      <c r="P445" s="203"/>
      <c r="T445" s="203"/>
      <c r="X445" s="203"/>
      <c r="AB445" s="203"/>
      <c r="AF445" s="203"/>
      <c r="AJ445" s="203"/>
      <c r="AN445" s="203"/>
      <c r="AR445" s="203"/>
    </row>
    <row r="446" spans="16:44" ht="14.25" customHeight="1" x14ac:dyDescent="0.35">
      <c r="P446" s="203"/>
      <c r="T446" s="203"/>
      <c r="X446" s="203"/>
      <c r="AB446" s="203"/>
      <c r="AF446" s="203"/>
      <c r="AJ446" s="203"/>
      <c r="AN446" s="203"/>
      <c r="AR446" s="203"/>
    </row>
    <row r="447" spans="16:44" ht="14.25" customHeight="1" x14ac:dyDescent="0.35">
      <c r="P447" s="203"/>
      <c r="T447" s="203"/>
      <c r="X447" s="203"/>
      <c r="AB447" s="203"/>
      <c r="AF447" s="203"/>
      <c r="AJ447" s="203"/>
      <c r="AN447" s="203"/>
      <c r="AR447" s="203"/>
    </row>
    <row r="448" spans="16:44" ht="14.25" customHeight="1" x14ac:dyDescent="0.35">
      <c r="P448" s="203"/>
      <c r="T448" s="203"/>
      <c r="X448" s="203"/>
      <c r="AB448" s="203"/>
      <c r="AF448" s="203"/>
      <c r="AJ448" s="203"/>
      <c r="AN448" s="203"/>
      <c r="AR448" s="203"/>
    </row>
    <row r="449" spans="16:44" ht="14.25" customHeight="1" x14ac:dyDescent="0.35">
      <c r="P449" s="203"/>
      <c r="T449" s="203"/>
      <c r="X449" s="203"/>
      <c r="AB449" s="203"/>
      <c r="AF449" s="203"/>
      <c r="AJ449" s="203"/>
      <c r="AN449" s="203"/>
      <c r="AR449" s="203"/>
    </row>
    <row r="450" spans="16:44" ht="14.25" customHeight="1" x14ac:dyDescent="0.35">
      <c r="P450" s="203"/>
      <c r="T450" s="203"/>
      <c r="X450" s="203"/>
      <c r="AB450" s="203"/>
      <c r="AF450" s="203"/>
      <c r="AJ450" s="203"/>
      <c r="AN450" s="203"/>
      <c r="AR450" s="203"/>
    </row>
    <row r="451" spans="16:44" ht="14.25" customHeight="1" x14ac:dyDescent="0.35">
      <c r="P451" s="203"/>
      <c r="T451" s="203"/>
      <c r="X451" s="203"/>
      <c r="AB451" s="203"/>
      <c r="AF451" s="203"/>
      <c r="AJ451" s="203"/>
      <c r="AN451" s="203"/>
      <c r="AR451" s="203"/>
    </row>
    <row r="452" spans="16:44" ht="14.25" customHeight="1" x14ac:dyDescent="0.35">
      <c r="P452" s="203"/>
      <c r="T452" s="203"/>
      <c r="X452" s="203"/>
      <c r="AB452" s="203"/>
      <c r="AF452" s="203"/>
      <c r="AJ452" s="203"/>
      <c r="AN452" s="203"/>
      <c r="AR452" s="203"/>
    </row>
    <row r="453" spans="16:44" ht="14.25" customHeight="1" x14ac:dyDescent="0.35">
      <c r="P453" s="203"/>
      <c r="T453" s="203"/>
      <c r="X453" s="203"/>
      <c r="AB453" s="203"/>
      <c r="AF453" s="203"/>
      <c r="AJ453" s="203"/>
      <c r="AN453" s="203"/>
      <c r="AR453" s="203"/>
    </row>
    <row r="454" spans="16:44" ht="14.25" customHeight="1" x14ac:dyDescent="0.35">
      <c r="P454" s="203"/>
      <c r="T454" s="203"/>
      <c r="X454" s="203"/>
      <c r="AB454" s="203"/>
      <c r="AF454" s="203"/>
      <c r="AJ454" s="203"/>
      <c r="AN454" s="203"/>
      <c r="AR454" s="203"/>
    </row>
    <row r="455" spans="16:44" ht="14.25" customHeight="1" x14ac:dyDescent="0.35">
      <c r="P455" s="203"/>
      <c r="T455" s="203"/>
      <c r="X455" s="203"/>
      <c r="AB455" s="203"/>
      <c r="AF455" s="203"/>
      <c r="AJ455" s="203"/>
      <c r="AN455" s="203"/>
      <c r="AR455" s="203"/>
    </row>
    <row r="456" spans="16:44" ht="14.25" customHeight="1" x14ac:dyDescent="0.35">
      <c r="P456" s="203"/>
      <c r="T456" s="203"/>
      <c r="X456" s="203"/>
      <c r="AB456" s="203"/>
      <c r="AF456" s="203"/>
      <c r="AJ456" s="203"/>
      <c r="AN456" s="203"/>
      <c r="AR456" s="203"/>
    </row>
    <row r="457" spans="16:44" ht="14.25" customHeight="1" x14ac:dyDescent="0.35">
      <c r="P457" s="203"/>
      <c r="T457" s="203"/>
      <c r="X457" s="203"/>
      <c r="AB457" s="203"/>
      <c r="AF457" s="203"/>
      <c r="AJ457" s="203"/>
      <c r="AN457" s="203"/>
      <c r="AR457" s="203"/>
    </row>
    <row r="458" spans="16:44" ht="14.25" customHeight="1" x14ac:dyDescent="0.35">
      <c r="P458" s="203"/>
      <c r="T458" s="203"/>
      <c r="X458" s="203"/>
      <c r="AB458" s="203"/>
      <c r="AF458" s="203"/>
      <c r="AJ458" s="203"/>
      <c r="AN458" s="203"/>
      <c r="AR458" s="203"/>
    </row>
    <row r="459" spans="16:44" ht="14.25" customHeight="1" x14ac:dyDescent="0.35">
      <c r="P459" s="203"/>
      <c r="T459" s="203"/>
      <c r="X459" s="203"/>
      <c r="AB459" s="203"/>
      <c r="AF459" s="203"/>
      <c r="AJ459" s="203"/>
      <c r="AN459" s="203"/>
      <c r="AR459" s="203"/>
    </row>
    <row r="460" spans="16:44" ht="14.25" customHeight="1" x14ac:dyDescent="0.35">
      <c r="P460" s="203"/>
      <c r="T460" s="203"/>
      <c r="X460" s="203"/>
      <c r="AB460" s="203"/>
      <c r="AF460" s="203"/>
      <c r="AJ460" s="203"/>
      <c r="AN460" s="203"/>
      <c r="AR460" s="203"/>
    </row>
    <row r="461" spans="16:44" ht="14.25" customHeight="1" x14ac:dyDescent="0.35">
      <c r="P461" s="203"/>
      <c r="T461" s="203"/>
      <c r="X461" s="203"/>
      <c r="AB461" s="203"/>
      <c r="AF461" s="203"/>
      <c r="AJ461" s="203"/>
      <c r="AN461" s="203"/>
      <c r="AR461" s="203"/>
    </row>
    <row r="462" spans="16:44" ht="14.25" customHeight="1" x14ac:dyDescent="0.35">
      <c r="P462" s="203"/>
      <c r="T462" s="203"/>
      <c r="X462" s="203"/>
      <c r="AB462" s="203"/>
      <c r="AF462" s="203"/>
      <c r="AJ462" s="203"/>
      <c r="AN462" s="203"/>
      <c r="AR462" s="203"/>
    </row>
    <row r="463" spans="16:44" ht="14.25" customHeight="1" x14ac:dyDescent="0.35">
      <c r="P463" s="203"/>
      <c r="T463" s="203"/>
      <c r="X463" s="203"/>
      <c r="AB463" s="203"/>
      <c r="AF463" s="203"/>
      <c r="AJ463" s="203"/>
      <c r="AN463" s="203"/>
      <c r="AR463" s="203"/>
    </row>
    <row r="464" spans="16:44" ht="14.25" customHeight="1" x14ac:dyDescent="0.35">
      <c r="P464" s="203"/>
      <c r="T464" s="203"/>
      <c r="X464" s="203"/>
      <c r="AB464" s="203"/>
      <c r="AF464" s="203"/>
      <c r="AJ464" s="203"/>
      <c r="AN464" s="203"/>
      <c r="AR464" s="203"/>
    </row>
    <row r="465" spans="16:44" ht="14.25" customHeight="1" x14ac:dyDescent="0.35">
      <c r="P465" s="203"/>
      <c r="T465" s="203"/>
      <c r="X465" s="203"/>
      <c r="AB465" s="203"/>
      <c r="AF465" s="203"/>
      <c r="AJ465" s="203"/>
      <c r="AN465" s="203"/>
      <c r="AR465" s="203"/>
    </row>
    <row r="466" spans="16:44" ht="14.25" customHeight="1" x14ac:dyDescent="0.35">
      <c r="P466" s="203"/>
      <c r="T466" s="203"/>
      <c r="X466" s="203"/>
      <c r="AB466" s="203"/>
      <c r="AF466" s="203"/>
      <c r="AJ466" s="203"/>
      <c r="AN466" s="203"/>
      <c r="AR466" s="203"/>
    </row>
    <row r="467" spans="16:44" ht="14.25" customHeight="1" x14ac:dyDescent="0.35">
      <c r="P467" s="203"/>
      <c r="T467" s="203"/>
      <c r="X467" s="203"/>
      <c r="AB467" s="203"/>
      <c r="AF467" s="203"/>
      <c r="AJ467" s="203"/>
      <c r="AN467" s="203"/>
      <c r="AR467" s="203"/>
    </row>
    <row r="468" spans="16:44" ht="14.25" customHeight="1" x14ac:dyDescent="0.35">
      <c r="P468" s="203"/>
      <c r="T468" s="203"/>
      <c r="X468" s="203"/>
      <c r="AB468" s="203"/>
      <c r="AF468" s="203"/>
      <c r="AJ468" s="203"/>
      <c r="AN468" s="203"/>
      <c r="AR468" s="203"/>
    </row>
    <row r="469" spans="16:44" ht="14.25" customHeight="1" x14ac:dyDescent="0.35">
      <c r="P469" s="203"/>
      <c r="T469" s="203"/>
      <c r="X469" s="203"/>
      <c r="AB469" s="203"/>
      <c r="AF469" s="203"/>
      <c r="AJ469" s="203"/>
      <c r="AN469" s="203"/>
      <c r="AR469" s="203"/>
    </row>
    <row r="470" spans="16:44" ht="14.25" customHeight="1" x14ac:dyDescent="0.35">
      <c r="P470" s="203"/>
      <c r="T470" s="203"/>
      <c r="X470" s="203"/>
      <c r="AB470" s="203"/>
      <c r="AF470" s="203"/>
      <c r="AJ470" s="203"/>
      <c r="AN470" s="203"/>
      <c r="AR470" s="203"/>
    </row>
    <row r="471" spans="16:44" ht="14.25" customHeight="1" x14ac:dyDescent="0.35">
      <c r="P471" s="203"/>
      <c r="T471" s="203"/>
      <c r="X471" s="203"/>
      <c r="AB471" s="203"/>
      <c r="AF471" s="203"/>
      <c r="AJ471" s="203"/>
      <c r="AN471" s="203"/>
      <c r="AR471" s="203"/>
    </row>
    <row r="472" spans="16:44" ht="14.25" customHeight="1" x14ac:dyDescent="0.35">
      <c r="P472" s="203"/>
      <c r="T472" s="203"/>
      <c r="X472" s="203"/>
      <c r="AB472" s="203"/>
      <c r="AF472" s="203"/>
      <c r="AJ472" s="203"/>
      <c r="AN472" s="203"/>
      <c r="AR472" s="203"/>
    </row>
    <row r="473" spans="16:44" ht="14.25" customHeight="1" x14ac:dyDescent="0.35">
      <c r="P473" s="203"/>
      <c r="T473" s="203"/>
      <c r="X473" s="203"/>
      <c r="AB473" s="203"/>
      <c r="AF473" s="203"/>
      <c r="AJ473" s="203"/>
      <c r="AN473" s="203"/>
      <c r="AR473" s="203"/>
    </row>
    <row r="474" spans="16:44" ht="14.25" customHeight="1" x14ac:dyDescent="0.35">
      <c r="P474" s="203"/>
      <c r="T474" s="203"/>
      <c r="X474" s="203"/>
      <c r="AB474" s="203"/>
      <c r="AF474" s="203"/>
      <c r="AJ474" s="203"/>
      <c r="AN474" s="203"/>
      <c r="AR474" s="203"/>
    </row>
    <row r="475" spans="16:44" ht="14.25" customHeight="1" x14ac:dyDescent="0.35">
      <c r="P475" s="203"/>
      <c r="T475" s="203"/>
      <c r="X475" s="203"/>
      <c r="AB475" s="203"/>
      <c r="AF475" s="203"/>
      <c r="AJ475" s="203"/>
      <c r="AN475" s="203"/>
      <c r="AR475" s="203"/>
    </row>
    <row r="476" spans="16:44" ht="14.25" customHeight="1" x14ac:dyDescent="0.35">
      <c r="P476" s="203"/>
      <c r="T476" s="203"/>
      <c r="X476" s="203"/>
      <c r="AB476" s="203"/>
      <c r="AF476" s="203"/>
      <c r="AJ476" s="203"/>
      <c r="AN476" s="203"/>
      <c r="AR476" s="203"/>
    </row>
    <row r="477" spans="16:44" ht="14.25" customHeight="1" x14ac:dyDescent="0.35">
      <c r="P477" s="203"/>
      <c r="T477" s="203"/>
      <c r="X477" s="203"/>
      <c r="AB477" s="203"/>
      <c r="AF477" s="203"/>
      <c r="AJ477" s="203"/>
      <c r="AN477" s="203"/>
      <c r="AR477" s="203"/>
    </row>
    <row r="478" spans="16:44" ht="14.25" customHeight="1" x14ac:dyDescent="0.35">
      <c r="P478" s="203"/>
      <c r="T478" s="203"/>
      <c r="X478" s="203"/>
      <c r="AB478" s="203"/>
      <c r="AF478" s="203"/>
      <c r="AJ478" s="203"/>
      <c r="AN478" s="203"/>
      <c r="AR478" s="203"/>
    </row>
    <row r="479" spans="16:44" ht="14.25" customHeight="1" x14ac:dyDescent="0.35">
      <c r="P479" s="203"/>
      <c r="T479" s="203"/>
      <c r="X479" s="203"/>
      <c r="AB479" s="203"/>
      <c r="AF479" s="203"/>
      <c r="AJ479" s="203"/>
      <c r="AN479" s="203"/>
      <c r="AR479" s="203"/>
    </row>
    <row r="480" spans="16:44" ht="14.25" customHeight="1" x14ac:dyDescent="0.35">
      <c r="P480" s="203"/>
      <c r="T480" s="203"/>
      <c r="X480" s="203"/>
      <c r="AB480" s="203"/>
      <c r="AF480" s="203"/>
      <c r="AJ480" s="203"/>
      <c r="AN480" s="203"/>
      <c r="AR480" s="203"/>
    </row>
    <row r="481" spans="16:44" ht="14.25" customHeight="1" x14ac:dyDescent="0.35">
      <c r="P481" s="203"/>
      <c r="T481" s="203"/>
      <c r="X481" s="203"/>
      <c r="AB481" s="203"/>
      <c r="AF481" s="203"/>
      <c r="AJ481" s="203"/>
      <c r="AN481" s="203"/>
      <c r="AR481" s="203"/>
    </row>
    <row r="482" spans="16:44" ht="14.25" customHeight="1" x14ac:dyDescent="0.35">
      <c r="P482" s="203"/>
      <c r="T482" s="203"/>
      <c r="X482" s="203"/>
      <c r="AB482" s="203"/>
      <c r="AF482" s="203"/>
      <c r="AJ482" s="203"/>
      <c r="AN482" s="203"/>
      <c r="AR482" s="203"/>
    </row>
    <row r="483" spans="16:44" ht="14.25" customHeight="1" x14ac:dyDescent="0.35">
      <c r="P483" s="203"/>
      <c r="T483" s="203"/>
      <c r="X483" s="203"/>
      <c r="AB483" s="203"/>
      <c r="AF483" s="203"/>
      <c r="AJ483" s="203"/>
      <c r="AN483" s="203"/>
      <c r="AR483" s="203"/>
    </row>
    <row r="484" spans="16:44" ht="14.25" customHeight="1" x14ac:dyDescent="0.35">
      <c r="P484" s="203"/>
      <c r="T484" s="203"/>
      <c r="X484" s="203"/>
      <c r="AB484" s="203"/>
      <c r="AF484" s="203"/>
      <c r="AJ484" s="203"/>
      <c r="AN484" s="203"/>
      <c r="AR484" s="203"/>
    </row>
    <row r="485" spans="16:44" ht="14.25" customHeight="1" x14ac:dyDescent="0.35">
      <c r="P485" s="203"/>
      <c r="T485" s="203"/>
      <c r="X485" s="203"/>
      <c r="AB485" s="203"/>
      <c r="AF485" s="203"/>
      <c r="AJ485" s="203"/>
      <c r="AN485" s="203"/>
      <c r="AR485" s="203"/>
    </row>
    <row r="486" spans="16:44" ht="14.25" customHeight="1" x14ac:dyDescent="0.35">
      <c r="P486" s="203"/>
      <c r="T486" s="203"/>
      <c r="X486" s="203"/>
      <c r="AB486" s="203"/>
      <c r="AF486" s="203"/>
      <c r="AJ486" s="203"/>
      <c r="AN486" s="203"/>
      <c r="AR486" s="203"/>
    </row>
    <row r="487" spans="16:44" ht="14.25" customHeight="1" x14ac:dyDescent="0.35">
      <c r="P487" s="203"/>
      <c r="T487" s="203"/>
      <c r="X487" s="203"/>
      <c r="AB487" s="203"/>
      <c r="AF487" s="203"/>
      <c r="AJ487" s="203"/>
      <c r="AN487" s="203"/>
      <c r="AR487" s="203"/>
    </row>
    <row r="488" spans="16:44" ht="14.25" customHeight="1" x14ac:dyDescent="0.35">
      <c r="P488" s="203"/>
      <c r="T488" s="203"/>
      <c r="X488" s="203"/>
      <c r="AB488" s="203"/>
      <c r="AF488" s="203"/>
      <c r="AJ488" s="203"/>
      <c r="AN488" s="203"/>
      <c r="AR488" s="203"/>
    </row>
    <row r="489" spans="16:44" ht="14.25" customHeight="1" x14ac:dyDescent="0.35">
      <c r="P489" s="203"/>
      <c r="T489" s="203"/>
      <c r="X489" s="203"/>
      <c r="AB489" s="203"/>
      <c r="AF489" s="203"/>
      <c r="AJ489" s="203"/>
      <c r="AN489" s="203"/>
      <c r="AR489" s="203"/>
    </row>
    <row r="490" spans="16:44" ht="14.25" customHeight="1" x14ac:dyDescent="0.35">
      <c r="P490" s="203"/>
      <c r="T490" s="203"/>
      <c r="X490" s="203"/>
      <c r="AB490" s="203"/>
      <c r="AF490" s="203"/>
      <c r="AJ490" s="203"/>
      <c r="AN490" s="203"/>
      <c r="AR490" s="203"/>
    </row>
    <row r="491" spans="16:44" ht="14.25" customHeight="1" x14ac:dyDescent="0.35">
      <c r="P491" s="203"/>
      <c r="T491" s="203"/>
      <c r="X491" s="203"/>
      <c r="AB491" s="203"/>
      <c r="AF491" s="203"/>
      <c r="AJ491" s="203"/>
      <c r="AN491" s="203"/>
      <c r="AR491" s="203"/>
    </row>
    <row r="492" spans="16:44" ht="14.25" customHeight="1" x14ac:dyDescent="0.35">
      <c r="P492" s="203"/>
      <c r="T492" s="203"/>
      <c r="X492" s="203"/>
      <c r="AB492" s="203"/>
      <c r="AF492" s="203"/>
      <c r="AJ492" s="203"/>
      <c r="AN492" s="203"/>
      <c r="AR492" s="203"/>
    </row>
    <row r="493" spans="16:44" ht="14.25" customHeight="1" x14ac:dyDescent="0.35">
      <c r="P493" s="203"/>
      <c r="T493" s="203"/>
      <c r="X493" s="203"/>
      <c r="AB493" s="203"/>
      <c r="AF493" s="203"/>
      <c r="AJ493" s="203"/>
      <c r="AN493" s="203"/>
      <c r="AR493" s="203"/>
    </row>
    <row r="494" spans="16:44" ht="14.25" customHeight="1" x14ac:dyDescent="0.35">
      <c r="P494" s="203"/>
      <c r="T494" s="203"/>
      <c r="X494" s="203"/>
      <c r="AB494" s="203"/>
      <c r="AF494" s="203"/>
      <c r="AJ494" s="203"/>
      <c r="AN494" s="203"/>
      <c r="AR494" s="203"/>
    </row>
    <row r="495" spans="16:44" ht="14.25" customHeight="1" x14ac:dyDescent="0.35">
      <c r="P495" s="203"/>
      <c r="T495" s="203"/>
      <c r="X495" s="203"/>
      <c r="AB495" s="203"/>
      <c r="AF495" s="203"/>
      <c r="AJ495" s="203"/>
      <c r="AN495" s="203"/>
      <c r="AR495" s="203"/>
    </row>
    <row r="496" spans="16:44" ht="14.25" customHeight="1" x14ac:dyDescent="0.35">
      <c r="P496" s="203"/>
      <c r="T496" s="203"/>
      <c r="X496" s="203"/>
      <c r="AB496" s="203"/>
      <c r="AF496" s="203"/>
      <c r="AJ496" s="203"/>
      <c r="AN496" s="203"/>
      <c r="AR496" s="203"/>
    </row>
    <row r="497" spans="16:44" ht="14.25" customHeight="1" x14ac:dyDescent="0.35">
      <c r="P497" s="203"/>
      <c r="T497" s="203"/>
      <c r="X497" s="203"/>
      <c r="AB497" s="203"/>
      <c r="AF497" s="203"/>
      <c r="AJ497" s="203"/>
      <c r="AN497" s="203"/>
      <c r="AR497" s="203"/>
    </row>
    <row r="498" spans="16:44" ht="14.25" customHeight="1" x14ac:dyDescent="0.35">
      <c r="P498" s="203"/>
      <c r="T498" s="203"/>
      <c r="X498" s="203"/>
      <c r="AB498" s="203"/>
      <c r="AF498" s="203"/>
      <c r="AJ498" s="203"/>
      <c r="AN498" s="203"/>
      <c r="AR498" s="203"/>
    </row>
    <row r="499" spans="16:44" ht="14.25" customHeight="1" x14ac:dyDescent="0.35">
      <c r="P499" s="203"/>
      <c r="T499" s="203"/>
      <c r="X499" s="203"/>
      <c r="AB499" s="203"/>
      <c r="AF499" s="203"/>
      <c r="AJ499" s="203"/>
      <c r="AN499" s="203"/>
      <c r="AR499" s="203"/>
    </row>
    <row r="500" spans="16:44" ht="14.25" customHeight="1" x14ac:dyDescent="0.35">
      <c r="P500" s="203"/>
      <c r="T500" s="203"/>
      <c r="X500" s="203"/>
      <c r="AB500" s="203"/>
      <c r="AF500" s="203"/>
      <c r="AJ500" s="203"/>
      <c r="AN500" s="203"/>
      <c r="AR500" s="203"/>
    </row>
    <row r="501" spans="16:44" ht="14.25" customHeight="1" x14ac:dyDescent="0.35">
      <c r="P501" s="203"/>
      <c r="T501" s="203"/>
      <c r="X501" s="203"/>
      <c r="AB501" s="203"/>
      <c r="AF501" s="203"/>
      <c r="AJ501" s="203"/>
      <c r="AN501" s="203"/>
      <c r="AR501" s="203"/>
    </row>
    <row r="502" spans="16:44" ht="14.25" customHeight="1" x14ac:dyDescent="0.35">
      <c r="P502" s="203"/>
      <c r="T502" s="203"/>
      <c r="X502" s="203"/>
      <c r="AB502" s="203"/>
      <c r="AF502" s="203"/>
      <c r="AJ502" s="203"/>
      <c r="AN502" s="203"/>
      <c r="AR502" s="203"/>
    </row>
    <row r="503" spans="16:44" ht="14.25" customHeight="1" x14ac:dyDescent="0.35">
      <c r="P503" s="203"/>
      <c r="T503" s="203"/>
      <c r="X503" s="203"/>
      <c r="AB503" s="203"/>
      <c r="AF503" s="203"/>
      <c r="AJ503" s="203"/>
      <c r="AN503" s="203"/>
      <c r="AR503" s="203"/>
    </row>
    <row r="504" spans="16:44" ht="14.25" customHeight="1" x14ac:dyDescent="0.35">
      <c r="P504" s="203"/>
      <c r="T504" s="203"/>
      <c r="X504" s="203"/>
      <c r="AB504" s="203"/>
      <c r="AF504" s="203"/>
      <c r="AJ504" s="203"/>
      <c r="AN504" s="203"/>
      <c r="AR504" s="203"/>
    </row>
    <row r="505" spans="16:44" ht="14.25" customHeight="1" x14ac:dyDescent="0.35">
      <c r="P505" s="203"/>
      <c r="T505" s="203"/>
      <c r="X505" s="203"/>
      <c r="AB505" s="203"/>
      <c r="AF505" s="203"/>
      <c r="AJ505" s="203"/>
      <c r="AN505" s="203"/>
      <c r="AR505" s="203"/>
    </row>
    <row r="506" spans="16:44" ht="14.25" customHeight="1" x14ac:dyDescent="0.35">
      <c r="P506" s="203"/>
      <c r="T506" s="203"/>
      <c r="X506" s="203"/>
      <c r="AB506" s="203"/>
      <c r="AF506" s="203"/>
      <c r="AJ506" s="203"/>
      <c r="AN506" s="203"/>
      <c r="AR506" s="203"/>
    </row>
    <row r="507" spans="16:44" ht="14.25" customHeight="1" x14ac:dyDescent="0.35">
      <c r="P507" s="203"/>
      <c r="T507" s="203"/>
      <c r="X507" s="203"/>
      <c r="AB507" s="203"/>
      <c r="AF507" s="203"/>
      <c r="AJ507" s="203"/>
      <c r="AN507" s="203"/>
      <c r="AR507" s="203"/>
    </row>
    <row r="508" spans="16:44" ht="14.25" customHeight="1" x14ac:dyDescent="0.35">
      <c r="P508" s="203"/>
      <c r="T508" s="203"/>
      <c r="X508" s="203"/>
      <c r="AB508" s="203"/>
      <c r="AF508" s="203"/>
      <c r="AJ508" s="203"/>
      <c r="AN508" s="203"/>
      <c r="AR508" s="203"/>
    </row>
    <row r="509" spans="16:44" ht="14.25" customHeight="1" x14ac:dyDescent="0.35">
      <c r="P509" s="203"/>
      <c r="T509" s="203"/>
      <c r="X509" s="203"/>
      <c r="AB509" s="203"/>
      <c r="AF509" s="203"/>
      <c r="AJ509" s="203"/>
      <c r="AN509" s="203"/>
      <c r="AR509" s="203"/>
    </row>
    <row r="510" spans="16:44" ht="14.25" customHeight="1" x14ac:dyDescent="0.35">
      <c r="P510" s="203"/>
      <c r="T510" s="203"/>
      <c r="X510" s="203"/>
      <c r="AB510" s="203"/>
      <c r="AF510" s="203"/>
      <c r="AJ510" s="203"/>
      <c r="AN510" s="203"/>
      <c r="AR510" s="203"/>
    </row>
    <row r="511" spans="16:44" ht="14.25" customHeight="1" x14ac:dyDescent="0.35">
      <c r="P511" s="203"/>
      <c r="T511" s="203"/>
      <c r="X511" s="203"/>
      <c r="AB511" s="203"/>
      <c r="AF511" s="203"/>
      <c r="AJ511" s="203"/>
      <c r="AN511" s="203"/>
      <c r="AR511" s="203"/>
    </row>
    <row r="512" spans="16:44" ht="14.25" customHeight="1" x14ac:dyDescent="0.35">
      <c r="P512" s="203"/>
      <c r="T512" s="203"/>
      <c r="X512" s="203"/>
      <c r="AB512" s="203"/>
      <c r="AF512" s="203"/>
      <c r="AJ512" s="203"/>
      <c r="AN512" s="203"/>
      <c r="AR512" s="203"/>
    </row>
    <row r="513" spans="16:44" ht="14.25" customHeight="1" x14ac:dyDescent="0.35">
      <c r="P513" s="203"/>
      <c r="T513" s="203"/>
      <c r="X513" s="203"/>
      <c r="AB513" s="203"/>
      <c r="AF513" s="203"/>
      <c r="AJ513" s="203"/>
      <c r="AN513" s="203"/>
      <c r="AR513" s="203"/>
    </row>
    <row r="514" spans="16:44" ht="14.25" customHeight="1" x14ac:dyDescent="0.35">
      <c r="P514" s="203"/>
      <c r="T514" s="203"/>
      <c r="X514" s="203"/>
      <c r="AB514" s="203"/>
      <c r="AF514" s="203"/>
      <c r="AJ514" s="203"/>
      <c r="AN514" s="203"/>
      <c r="AR514" s="203"/>
    </row>
    <row r="515" spans="16:44" ht="14.25" customHeight="1" x14ac:dyDescent="0.35">
      <c r="P515" s="203"/>
      <c r="T515" s="203"/>
      <c r="X515" s="203"/>
      <c r="AB515" s="203"/>
      <c r="AF515" s="203"/>
      <c r="AJ515" s="203"/>
      <c r="AN515" s="203"/>
      <c r="AR515" s="203"/>
    </row>
    <row r="516" spans="16:44" ht="14.25" customHeight="1" x14ac:dyDescent="0.35">
      <c r="P516" s="203"/>
      <c r="T516" s="203"/>
      <c r="X516" s="203"/>
      <c r="AB516" s="203"/>
      <c r="AF516" s="203"/>
      <c r="AJ516" s="203"/>
      <c r="AN516" s="203"/>
      <c r="AR516" s="203"/>
    </row>
    <row r="517" spans="16:44" ht="14.25" customHeight="1" x14ac:dyDescent="0.35">
      <c r="P517" s="203"/>
      <c r="T517" s="203"/>
      <c r="X517" s="203"/>
      <c r="AB517" s="203"/>
      <c r="AF517" s="203"/>
      <c r="AJ517" s="203"/>
      <c r="AN517" s="203"/>
      <c r="AR517" s="203"/>
    </row>
    <row r="518" spans="16:44" ht="14.25" customHeight="1" x14ac:dyDescent="0.35">
      <c r="P518" s="203"/>
      <c r="T518" s="203"/>
      <c r="X518" s="203"/>
      <c r="AB518" s="203"/>
      <c r="AF518" s="203"/>
      <c r="AJ518" s="203"/>
      <c r="AN518" s="203"/>
      <c r="AR518" s="203"/>
    </row>
    <row r="519" spans="16:44" ht="14.25" customHeight="1" x14ac:dyDescent="0.35">
      <c r="P519" s="203"/>
      <c r="T519" s="203"/>
      <c r="X519" s="203"/>
      <c r="AB519" s="203"/>
      <c r="AF519" s="203"/>
      <c r="AJ519" s="203"/>
      <c r="AN519" s="203"/>
      <c r="AR519" s="203"/>
    </row>
    <row r="520" spans="16:44" ht="14.25" customHeight="1" x14ac:dyDescent="0.35">
      <c r="P520" s="203"/>
      <c r="T520" s="203"/>
      <c r="X520" s="203"/>
      <c r="AB520" s="203"/>
      <c r="AF520" s="203"/>
      <c r="AJ520" s="203"/>
      <c r="AN520" s="203"/>
      <c r="AR520" s="203"/>
    </row>
    <row r="521" spans="16:44" ht="14.25" customHeight="1" x14ac:dyDescent="0.35">
      <c r="P521" s="203"/>
      <c r="T521" s="203"/>
      <c r="X521" s="203"/>
      <c r="AB521" s="203"/>
      <c r="AF521" s="203"/>
      <c r="AJ521" s="203"/>
      <c r="AN521" s="203"/>
      <c r="AR521" s="203"/>
    </row>
    <row r="522" spans="16:44" ht="14.25" customHeight="1" x14ac:dyDescent="0.35">
      <c r="P522" s="203"/>
      <c r="T522" s="203"/>
      <c r="X522" s="203"/>
      <c r="AB522" s="203"/>
      <c r="AF522" s="203"/>
      <c r="AJ522" s="203"/>
      <c r="AN522" s="203"/>
      <c r="AR522" s="203"/>
    </row>
    <row r="523" spans="16:44" ht="14.25" customHeight="1" x14ac:dyDescent="0.35">
      <c r="P523" s="203"/>
      <c r="T523" s="203"/>
      <c r="X523" s="203"/>
      <c r="AB523" s="203"/>
      <c r="AF523" s="203"/>
      <c r="AJ523" s="203"/>
      <c r="AN523" s="203"/>
      <c r="AR523" s="203"/>
    </row>
    <row r="524" spans="16:44" ht="14.25" customHeight="1" x14ac:dyDescent="0.35">
      <c r="P524" s="203"/>
      <c r="T524" s="203"/>
      <c r="X524" s="203"/>
      <c r="AB524" s="203"/>
      <c r="AF524" s="203"/>
      <c r="AJ524" s="203"/>
      <c r="AN524" s="203"/>
      <c r="AR524" s="203"/>
    </row>
    <row r="525" spans="16:44" ht="14.25" customHeight="1" x14ac:dyDescent="0.35">
      <c r="P525" s="203"/>
      <c r="T525" s="203"/>
      <c r="X525" s="203"/>
      <c r="AB525" s="203"/>
      <c r="AF525" s="203"/>
      <c r="AJ525" s="203"/>
      <c r="AN525" s="203"/>
      <c r="AR525" s="203"/>
    </row>
    <row r="526" spans="16:44" ht="14.25" customHeight="1" x14ac:dyDescent="0.35">
      <c r="P526" s="203"/>
      <c r="T526" s="203"/>
      <c r="X526" s="203"/>
      <c r="AB526" s="203"/>
      <c r="AF526" s="203"/>
      <c r="AJ526" s="203"/>
      <c r="AN526" s="203"/>
      <c r="AR526" s="203"/>
    </row>
    <row r="527" spans="16:44" ht="14.25" customHeight="1" x14ac:dyDescent="0.35">
      <c r="P527" s="203"/>
      <c r="T527" s="203"/>
      <c r="X527" s="203"/>
      <c r="AB527" s="203"/>
      <c r="AF527" s="203"/>
      <c r="AJ527" s="203"/>
      <c r="AN527" s="203"/>
      <c r="AR527" s="203"/>
    </row>
    <row r="528" spans="16:44" ht="14.25" customHeight="1" x14ac:dyDescent="0.35">
      <c r="P528" s="203"/>
      <c r="T528" s="203"/>
      <c r="X528" s="203"/>
      <c r="AB528" s="203"/>
      <c r="AF528" s="203"/>
      <c r="AJ528" s="203"/>
      <c r="AN528" s="203"/>
      <c r="AR528" s="203"/>
    </row>
    <row r="529" spans="16:44" ht="14.25" customHeight="1" x14ac:dyDescent="0.35">
      <c r="P529" s="203"/>
      <c r="T529" s="203"/>
      <c r="X529" s="203"/>
      <c r="AB529" s="203"/>
      <c r="AF529" s="203"/>
      <c r="AJ529" s="203"/>
      <c r="AN529" s="203"/>
      <c r="AR529" s="203"/>
    </row>
    <row r="530" spans="16:44" ht="14.25" customHeight="1" x14ac:dyDescent="0.35">
      <c r="P530" s="203"/>
      <c r="T530" s="203"/>
      <c r="X530" s="203"/>
      <c r="AB530" s="203"/>
      <c r="AF530" s="203"/>
      <c r="AJ530" s="203"/>
      <c r="AN530" s="203"/>
      <c r="AR530" s="203"/>
    </row>
    <row r="531" spans="16:44" ht="14.25" customHeight="1" x14ac:dyDescent="0.35">
      <c r="P531" s="203"/>
      <c r="T531" s="203"/>
      <c r="X531" s="203"/>
      <c r="AB531" s="203"/>
      <c r="AF531" s="203"/>
      <c r="AJ531" s="203"/>
      <c r="AN531" s="203"/>
      <c r="AR531" s="203"/>
    </row>
    <row r="532" spans="16:44" ht="14.25" customHeight="1" x14ac:dyDescent="0.35">
      <c r="P532" s="203"/>
      <c r="T532" s="203"/>
      <c r="X532" s="203"/>
      <c r="AB532" s="203"/>
      <c r="AF532" s="203"/>
      <c r="AJ532" s="203"/>
      <c r="AN532" s="203"/>
      <c r="AR532" s="203"/>
    </row>
    <row r="533" spans="16:44" ht="14.25" customHeight="1" x14ac:dyDescent="0.35">
      <c r="P533" s="203"/>
      <c r="T533" s="203"/>
      <c r="X533" s="203"/>
      <c r="AB533" s="203"/>
      <c r="AF533" s="203"/>
      <c r="AJ533" s="203"/>
      <c r="AN533" s="203"/>
      <c r="AR533" s="203"/>
    </row>
    <row r="534" spans="16:44" ht="14.25" customHeight="1" x14ac:dyDescent="0.35">
      <c r="P534" s="203"/>
      <c r="T534" s="203"/>
      <c r="X534" s="203"/>
      <c r="AB534" s="203"/>
      <c r="AF534" s="203"/>
      <c r="AJ534" s="203"/>
      <c r="AN534" s="203"/>
      <c r="AR534" s="203"/>
    </row>
    <row r="535" spans="16:44" ht="14.25" customHeight="1" x14ac:dyDescent="0.35">
      <c r="P535" s="203"/>
      <c r="T535" s="203"/>
      <c r="X535" s="203"/>
      <c r="AB535" s="203"/>
      <c r="AF535" s="203"/>
      <c r="AJ535" s="203"/>
      <c r="AN535" s="203"/>
      <c r="AR535" s="203"/>
    </row>
    <row r="536" spans="16:44" ht="14.25" customHeight="1" x14ac:dyDescent="0.35">
      <c r="P536" s="203"/>
      <c r="T536" s="203"/>
      <c r="X536" s="203"/>
      <c r="AB536" s="203"/>
      <c r="AF536" s="203"/>
      <c r="AJ536" s="203"/>
      <c r="AN536" s="203"/>
      <c r="AR536" s="203"/>
    </row>
    <row r="537" spans="16:44" ht="14.25" customHeight="1" x14ac:dyDescent="0.35">
      <c r="P537" s="203"/>
      <c r="T537" s="203"/>
      <c r="X537" s="203"/>
      <c r="AB537" s="203"/>
      <c r="AF537" s="203"/>
      <c r="AJ537" s="203"/>
      <c r="AN537" s="203"/>
      <c r="AR537" s="203"/>
    </row>
    <row r="538" spans="16:44" ht="14.25" customHeight="1" x14ac:dyDescent="0.35">
      <c r="P538" s="203"/>
      <c r="T538" s="203"/>
      <c r="X538" s="203"/>
      <c r="AB538" s="203"/>
      <c r="AF538" s="203"/>
      <c r="AJ538" s="203"/>
      <c r="AN538" s="203"/>
      <c r="AR538" s="203"/>
    </row>
    <row r="539" spans="16:44" ht="14.25" customHeight="1" x14ac:dyDescent="0.35">
      <c r="P539" s="203"/>
      <c r="T539" s="203"/>
      <c r="X539" s="203"/>
      <c r="AB539" s="203"/>
      <c r="AF539" s="203"/>
      <c r="AJ539" s="203"/>
      <c r="AN539" s="203"/>
      <c r="AR539" s="203"/>
    </row>
    <row r="540" spans="16:44" ht="14.25" customHeight="1" x14ac:dyDescent="0.35">
      <c r="P540" s="203"/>
      <c r="T540" s="203"/>
      <c r="X540" s="203"/>
      <c r="AB540" s="203"/>
      <c r="AF540" s="203"/>
      <c r="AJ540" s="203"/>
      <c r="AN540" s="203"/>
      <c r="AR540" s="203"/>
    </row>
    <row r="541" spans="16:44" ht="14.25" customHeight="1" x14ac:dyDescent="0.35">
      <c r="P541" s="203"/>
      <c r="T541" s="203"/>
      <c r="X541" s="203"/>
      <c r="AB541" s="203"/>
      <c r="AF541" s="203"/>
      <c r="AJ541" s="203"/>
      <c r="AN541" s="203"/>
      <c r="AR541" s="203"/>
    </row>
    <row r="542" spans="16:44" ht="14.25" customHeight="1" x14ac:dyDescent="0.35">
      <c r="P542" s="203"/>
      <c r="T542" s="203"/>
      <c r="X542" s="203"/>
      <c r="AB542" s="203"/>
      <c r="AF542" s="203"/>
      <c r="AJ542" s="203"/>
      <c r="AN542" s="203"/>
      <c r="AR542" s="203"/>
    </row>
    <row r="543" spans="16:44" ht="14.25" customHeight="1" x14ac:dyDescent="0.35">
      <c r="P543" s="203"/>
      <c r="T543" s="203"/>
      <c r="X543" s="203"/>
      <c r="AB543" s="203"/>
      <c r="AF543" s="203"/>
      <c r="AJ543" s="203"/>
      <c r="AN543" s="203"/>
      <c r="AR543" s="203"/>
    </row>
    <row r="544" spans="16:44" ht="14.25" customHeight="1" x14ac:dyDescent="0.35">
      <c r="P544" s="203"/>
      <c r="T544" s="203"/>
      <c r="X544" s="203"/>
      <c r="AB544" s="203"/>
      <c r="AF544" s="203"/>
      <c r="AJ544" s="203"/>
      <c r="AN544" s="203"/>
      <c r="AR544" s="203"/>
    </row>
    <row r="545" spans="16:44" ht="14.25" customHeight="1" x14ac:dyDescent="0.35">
      <c r="P545" s="203"/>
      <c r="T545" s="203"/>
      <c r="X545" s="203"/>
      <c r="AB545" s="203"/>
      <c r="AF545" s="203"/>
      <c r="AJ545" s="203"/>
      <c r="AN545" s="203"/>
      <c r="AR545" s="203"/>
    </row>
    <row r="546" spans="16:44" ht="14.25" customHeight="1" x14ac:dyDescent="0.35">
      <c r="P546" s="203"/>
      <c r="T546" s="203"/>
      <c r="X546" s="203"/>
      <c r="AB546" s="203"/>
      <c r="AF546" s="203"/>
      <c r="AJ546" s="203"/>
      <c r="AN546" s="203"/>
      <c r="AR546" s="203"/>
    </row>
    <row r="547" spans="16:44" ht="14.25" customHeight="1" x14ac:dyDescent="0.35">
      <c r="P547" s="203"/>
      <c r="T547" s="203"/>
      <c r="X547" s="203"/>
      <c r="AB547" s="203"/>
      <c r="AF547" s="203"/>
      <c r="AJ547" s="203"/>
      <c r="AN547" s="203"/>
      <c r="AR547" s="203"/>
    </row>
    <row r="548" spans="16:44" ht="14.25" customHeight="1" x14ac:dyDescent="0.35">
      <c r="P548" s="203"/>
      <c r="T548" s="203"/>
      <c r="X548" s="203"/>
      <c r="AB548" s="203"/>
      <c r="AF548" s="203"/>
      <c r="AJ548" s="203"/>
      <c r="AN548" s="203"/>
      <c r="AR548" s="203"/>
    </row>
    <row r="549" spans="16:44" ht="14.25" customHeight="1" x14ac:dyDescent="0.35">
      <c r="P549" s="203"/>
      <c r="T549" s="203"/>
      <c r="X549" s="203"/>
      <c r="AB549" s="203"/>
      <c r="AF549" s="203"/>
      <c r="AJ549" s="203"/>
      <c r="AN549" s="203"/>
      <c r="AR549" s="203"/>
    </row>
    <row r="550" spans="16:44" ht="14.25" customHeight="1" x14ac:dyDescent="0.35">
      <c r="P550" s="203"/>
      <c r="T550" s="203"/>
      <c r="X550" s="203"/>
      <c r="AB550" s="203"/>
      <c r="AF550" s="203"/>
      <c r="AJ550" s="203"/>
      <c r="AN550" s="203"/>
      <c r="AR550" s="203"/>
    </row>
    <row r="551" spans="16:44" ht="14.25" customHeight="1" x14ac:dyDescent="0.35">
      <c r="P551" s="203"/>
      <c r="T551" s="203"/>
      <c r="X551" s="203"/>
      <c r="AB551" s="203"/>
      <c r="AF551" s="203"/>
      <c r="AJ551" s="203"/>
      <c r="AN551" s="203"/>
      <c r="AR551" s="203"/>
    </row>
    <row r="552" spans="16:44" ht="14.25" customHeight="1" x14ac:dyDescent="0.35">
      <c r="P552" s="203"/>
      <c r="T552" s="203"/>
      <c r="X552" s="203"/>
      <c r="AB552" s="203"/>
      <c r="AF552" s="203"/>
      <c r="AJ552" s="203"/>
      <c r="AN552" s="203"/>
      <c r="AR552" s="203"/>
    </row>
    <row r="553" spans="16:44" ht="14.25" customHeight="1" x14ac:dyDescent="0.35">
      <c r="P553" s="203"/>
      <c r="T553" s="203"/>
      <c r="X553" s="203"/>
      <c r="AB553" s="203"/>
      <c r="AF553" s="203"/>
      <c r="AJ553" s="203"/>
      <c r="AN553" s="203"/>
      <c r="AR553" s="203"/>
    </row>
    <row r="554" spans="16:44" ht="14.25" customHeight="1" x14ac:dyDescent="0.35">
      <c r="P554" s="203"/>
      <c r="T554" s="203"/>
      <c r="X554" s="203"/>
      <c r="AB554" s="203"/>
      <c r="AF554" s="203"/>
      <c r="AJ554" s="203"/>
      <c r="AN554" s="203"/>
      <c r="AR554" s="203"/>
    </row>
    <row r="555" spans="16:44" ht="14.25" customHeight="1" x14ac:dyDescent="0.35">
      <c r="P555" s="203"/>
      <c r="T555" s="203"/>
      <c r="X555" s="203"/>
      <c r="AB555" s="203"/>
      <c r="AF555" s="203"/>
      <c r="AJ555" s="203"/>
      <c r="AN555" s="203"/>
      <c r="AR555" s="203"/>
    </row>
    <row r="556" spans="16:44" ht="14.25" customHeight="1" x14ac:dyDescent="0.35">
      <c r="P556" s="203"/>
      <c r="T556" s="203"/>
      <c r="X556" s="203"/>
      <c r="AB556" s="203"/>
      <c r="AF556" s="203"/>
      <c r="AJ556" s="203"/>
      <c r="AN556" s="203"/>
      <c r="AR556" s="203"/>
    </row>
    <row r="557" spans="16:44" ht="14.25" customHeight="1" x14ac:dyDescent="0.35">
      <c r="P557" s="203"/>
      <c r="T557" s="203"/>
      <c r="X557" s="203"/>
      <c r="AB557" s="203"/>
      <c r="AF557" s="203"/>
      <c r="AJ557" s="203"/>
      <c r="AN557" s="203"/>
      <c r="AR557" s="203"/>
    </row>
    <row r="558" spans="16:44" ht="14.25" customHeight="1" x14ac:dyDescent="0.35">
      <c r="P558" s="203"/>
      <c r="T558" s="203"/>
      <c r="X558" s="203"/>
      <c r="AB558" s="203"/>
      <c r="AF558" s="203"/>
      <c r="AJ558" s="203"/>
      <c r="AN558" s="203"/>
      <c r="AR558" s="203"/>
    </row>
    <row r="559" spans="16:44" ht="14.25" customHeight="1" x14ac:dyDescent="0.35">
      <c r="P559" s="203"/>
      <c r="T559" s="203"/>
      <c r="X559" s="203"/>
      <c r="AB559" s="203"/>
      <c r="AF559" s="203"/>
      <c r="AJ559" s="203"/>
      <c r="AN559" s="203"/>
      <c r="AR559" s="203"/>
    </row>
    <row r="560" spans="16:44" ht="14.25" customHeight="1" x14ac:dyDescent="0.35">
      <c r="P560" s="203"/>
      <c r="T560" s="203"/>
      <c r="X560" s="203"/>
      <c r="AB560" s="203"/>
      <c r="AF560" s="203"/>
      <c r="AJ560" s="203"/>
      <c r="AN560" s="203"/>
      <c r="AR560" s="203"/>
    </row>
    <row r="561" spans="16:44" ht="14.25" customHeight="1" x14ac:dyDescent="0.35">
      <c r="P561" s="203"/>
      <c r="T561" s="203"/>
      <c r="X561" s="203"/>
      <c r="AB561" s="203"/>
      <c r="AF561" s="203"/>
      <c r="AJ561" s="203"/>
      <c r="AN561" s="203"/>
      <c r="AR561" s="203"/>
    </row>
    <row r="562" spans="16:44" ht="14.25" customHeight="1" x14ac:dyDescent="0.35">
      <c r="P562" s="203"/>
      <c r="T562" s="203"/>
      <c r="X562" s="203"/>
      <c r="AB562" s="203"/>
      <c r="AF562" s="203"/>
      <c r="AJ562" s="203"/>
      <c r="AN562" s="203"/>
      <c r="AR562" s="203"/>
    </row>
    <row r="563" spans="16:44" ht="14.25" customHeight="1" x14ac:dyDescent="0.35">
      <c r="P563" s="203"/>
      <c r="T563" s="203"/>
      <c r="X563" s="203"/>
      <c r="AB563" s="203"/>
      <c r="AF563" s="203"/>
      <c r="AJ563" s="203"/>
      <c r="AN563" s="203"/>
      <c r="AR563" s="203"/>
    </row>
    <row r="564" spans="16:44" ht="14.25" customHeight="1" x14ac:dyDescent="0.35">
      <c r="P564" s="203"/>
      <c r="T564" s="203"/>
      <c r="X564" s="203"/>
      <c r="AB564" s="203"/>
      <c r="AF564" s="203"/>
      <c r="AJ564" s="203"/>
      <c r="AN564" s="203"/>
      <c r="AR564" s="203"/>
    </row>
    <row r="565" spans="16:44" ht="14.25" customHeight="1" x14ac:dyDescent="0.35">
      <c r="P565" s="203"/>
      <c r="T565" s="203"/>
      <c r="X565" s="203"/>
      <c r="AB565" s="203"/>
      <c r="AF565" s="203"/>
      <c r="AJ565" s="203"/>
      <c r="AN565" s="203"/>
      <c r="AR565" s="203"/>
    </row>
    <row r="566" spans="16:44" ht="14.25" customHeight="1" x14ac:dyDescent="0.35">
      <c r="P566" s="203"/>
      <c r="T566" s="203"/>
      <c r="X566" s="203"/>
      <c r="AB566" s="203"/>
      <c r="AF566" s="203"/>
      <c r="AJ566" s="203"/>
      <c r="AN566" s="203"/>
      <c r="AR566" s="203"/>
    </row>
    <row r="567" spans="16:44" ht="14.25" customHeight="1" x14ac:dyDescent="0.35">
      <c r="P567" s="203"/>
      <c r="T567" s="203"/>
      <c r="X567" s="203"/>
      <c r="AB567" s="203"/>
      <c r="AF567" s="203"/>
      <c r="AJ567" s="203"/>
      <c r="AN567" s="203"/>
      <c r="AR567" s="203"/>
    </row>
    <row r="568" spans="16:44" ht="14.25" customHeight="1" x14ac:dyDescent="0.35">
      <c r="P568" s="203"/>
      <c r="T568" s="203"/>
      <c r="X568" s="203"/>
      <c r="AB568" s="203"/>
      <c r="AF568" s="203"/>
      <c r="AJ568" s="203"/>
      <c r="AN568" s="203"/>
      <c r="AR568" s="203"/>
    </row>
    <row r="569" spans="16:44" ht="14.25" customHeight="1" x14ac:dyDescent="0.35">
      <c r="P569" s="203"/>
      <c r="T569" s="203"/>
      <c r="X569" s="203"/>
      <c r="AB569" s="203"/>
      <c r="AF569" s="203"/>
      <c r="AJ569" s="203"/>
      <c r="AN569" s="203"/>
      <c r="AR569" s="203"/>
    </row>
    <row r="570" spans="16:44" ht="14.25" customHeight="1" x14ac:dyDescent="0.35">
      <c r="P570" s="203"/>
      <c r="T570" s="203"/>
      <c r="X570" s="203"/>
      <c r="AB570" s="203"/>
      <c r="AF570" s="203"/>
      <c r="AJ570" s="203"/>
      <c r="AN570" s="203"/>
      <c r="AR570" s="203"/>
    </row>
    <row r="571" spans="16:44" ht="14.25" customHeight="1" x14ac:dyDescent="0.35">
      <c r="P571" s="203"/>
      <c r="T571" s="203"/>
      <c r="X571" s="203"/>
      <c r="AB571" s="203"/>
      <c r="AF571" s="203"/>
      <c r="AJ571" s="203"/>
      <c r="AN571" s="203"/>
      <c r="AR571" s="203"/>
    </row>
    <row r="572" spans="16:44" ht="14.25" customHeight="1" x14ac:dyDescent="0.35">
      <c r="P572" s="203"/>
      <c r="T572" s="203"/>
      <c r="X572" s="203"/>
      <c r="AB572" s="203"/>
      <c r="AF572" s="203"/>
      <c r="AJ572" s="203"/>
      <c r="AN572" s="203"/>
      <c r="AR572" s="203"/>
    </row>
    <row r="573" spans="16:44" ht="14.25" customHeight="1" x14ac:dyDescent="0.35">
      <c r="P573" s="203"/>
      <c r="T573" s="203"/>
      <c r="X573" s="203"/>
      <c r="AB573" s="203"/>
      <c r="AF573" s="203"/>
      <c r="AJ573" s="203"/>
      <c r="AN573" s="203"/>
      <c r="AR573" s="203"/>
    </row>
    <row r="574" spans="16:44" ht="14.25" customHeight="1" x14ac:dyDescent="0.35">
      <c r="P574" s="203"/>
      <c r="T574" s="203"/>
      <c r="X574" s="203"/>
      <c r="AB574" s="203"/>
      <c r="AF574" s="203"/>
      <c r="AJ574" s="203"/>
      <c r="AN574" s="203"/>
      <c r="AR574" s="203"/>
    </row>
    <row r="575" spans="16:44" ht="14.25" customHeight="1" x14ac:dyDescent="0.35">
      <c r="P575" s="203"/>
      <c r="T575" s="203"/>
      <c r="X575" s="203"/>
      <c r="AB575" s="203"/>
      <c r="AF575" s="203"/>
      <c r="AJ575" s="203"/>
      <c r="AN575" s="203"/>
      <c r="AR575" s="203"/>
    </row>
    <row r="576" spans="16:44" ht="14.25" customHeight="1" x14ac:dyDescent="0.35">
      <c r="P576" s="203"/>
      <c r="T576" s="203"/>
      <c r="X576" s="203"/>
      <c r="AB576" s="203"/>
      <c r="AF576" s="203"/>
      <c r="AJ576" s="203"/>
      <c r="AN576" s="203"/>
      <c r="AR576" s="203"/>
    </row>
    <row r="577" spans="16:44" ht="14.25" customHeight="1" x14ac:dyDescent="0.35">
      <c r="P577" s="203"/>
      <c r="T577" s="203"/>
      <c r="X577" s="203"/>
      <c r="AB577" s="203"/>
      <c r="AF577" s="203"/>
      <c r="AJ577" s="203"/>
      <c r="AN577" s="203"/>
      <c r="AR577" s="203"/>
    </row>
    <row r="578" spans="16:44" ht="14.25" customHeight="1" x14ac:dyDescent="0.35">
      <c r="P578" s="203"/>
      <c r="T578" s="203"/>
      <c r="X578" s="203"/>
      <c r="AB578" s="203"/>
      <c r="AF578" s="203"/>
      <c r="AJ578" s="203"/>
      <c r="AN578" s="203"/>
      <c r="AR578" s="203"/>
    </row>
    <row r="579" spans="16:44" ht="14.25" customHeight="1" x14ac:dyDescent="0.35">
      <c r="P579" s="203"/>
      <c r="T579" s="203"/>
      <c r="X579" s="203"/>
      <c r="AB579" s="203"/>
      <c r="AF579" s="203"/>
      <c r="AJ579" s="203"/>
      <c r="AN579" s="203"/>
      <c r="AR579" s="203"/>
    </row>
    <row r="580" spans="16:44" ht="14.25" customHeight="1" x14ac:dyDescent="0.35">
      <c r="P580" s="203"/>
      <c r="T580" s="203"/>
      <c r="X580" s="203"/>
      <c r="AB580" s="203"/>
      <c r="AF580" s="203"/>
      <c r="AJ580" s="203"/>
      <c r="AN580" s="203"/>
      <c r="AR580" s="203"/>
    </row>
    <row r="581" spans="16:44" ht="14.25" customHeight="1" x14ac:dyDescent="0.35">
      <c r="P581" s="203"/>
      <c r="T581" s="203"/>
      <c r="X581" s="203"/>
      <c r="AB581" s="203"/>
      <c r="AF581" s="203"/>
      <c r="AJ581" s="203"/>
      <c r="AN581" s="203"/>
      <c r="AR581" s="203"/>
    </row>
    <row r="582" spans="16:44" ht="14.25" customHeight="1" x14ac:dyDescent="0.35">
      <c r="P582" s="203"/>
      <c r="T582" s="203"/>
      <c r="X582" s="203"/>
      <c r="AB582" s="203"/>
      <c r="AF582" s="203"/>
      <c r="AJ582" s="203"/>
      <c r="AN582" s="203"/>
      <c r="AR582" s="203"/>
    </row>
    <row r="583" spans="16:44" ht="14.25" customHeight="1" x14ac:dyDescent="0.35">
      <c r="P583" s="203"/>
      <c r="T583" s="203"/>
      <c r="X583" s="203"/>
      <c r="AB583" s="203"/>
      <c r="AF583" s="203"/>
      <c r="AJ583" s="203"/>
      <c r="AN583" s="203"/>
      <c r="AR583" s="203"/>
    </row>
    <row r="584" spans="16:44" ht="14.25" customHeight="1" x14ac:dyDescent="0.35">
      <c r="P584" s="203"/>
      <c r="T584" s="203"/>
      <c r="X584" s="203"/>
      <c r="AB584" s="203"/>
      <c r="AF584" s="203"/>
      <c r="AJ584" s="203"/>
      <c r="AN584" s="203"/>
      <c r="AR584" s="203"/>
    </row>
    <row r="585" spans="16:44" ht="14.25" customHeight="1" x14ac:dyDescent="0.35">
      <c r="P585" s="203"/>
      <c r="T585" s="203"/>
      <c r="X585" s="203"/>
      <c r="AB585" s="203"/>
      <c r="AF585" s="203"/>
      <c r="AJ585" s="203"/>
      <c r="AN585" s="203"/>
      <c r="AR585" s="203"/>
    </row>
    <row r="586" spans="16:44" ht="14.25" customHeight="1" x14ac:dyDescent="0.35">
      <c r="P586" s="203"/>
      <c r="T586" s="203"/>
      <c r="X586" s="203"/>
      <c r="AB586" s="203"/>
      <c r="AF586" s="203"/>
      <c r="AJ586" s="203"/>
      <c r="AN586" s="203"/>
      <c r="AR586" s="203"/>
    </row>
    <row r="587" spans="16:44" ht="14.25" customHeight="1" x14ac:dyDescent="0.35">
      <c r="P587" s="203"/>
      <c r="T587" s="203"/>
      <c r="X587" s="203"/>
      <c r="AB587" s="203"/>
      <c r="AF587" s="203"/>
      <c r="AJ587" s="203"/>
      <c r="AN587" s="203"/>
      <c r="AR587" s="203"/>
    </row>
    <row r="588" spans="16:44" ht="14.25" customHeight="1" x14ac:dyDescent="0.35">
      <c r="P588" s="203"/>
      <c r="T588" s="203"/>
      <c r="X588" s="203"/>
      <c r="AB588" s="203"/>
      <c r="AF588" s="203"/>
      <c r="AJ588" s="203"/>
      <c r="AN588" s="203"/>
      <c r="AR588" s="203"/>
    </row>
    <row r="589" spans="16:44" ht="14.25" customHeight="1" x14ac:dyDescent="0.35">
      <c r="P589" s="203"/>
      <c r="T589" s="203"/>
      <c r="X589" s="203"/>
      <c r="AB589" s="203"/>
      <c r="AF589" s="203"/>
      <c r="AJ589" s="203"/>
      <c r="AN589" s="203"/>
      <c r="AR589" s="203"/>
    </row>
    <row r="590" spans="16:44" ht="14.25" customHeight="1" x14ac:dyDescent="0.35">
      <c r="P590" s="203"/>
      <c r="T590" s="203"/>
      <c r="X590" s="203"/>
      <c r="AB590" s="203"/>
      <c r="AF590" s="203"/>
      <c r="AJ590" s="203"/>
      <c r="AN590" s="203"/>
      <c r="AR590" s="203"/>
    </row>
    <row r="591" spans="16:44" ht="14.25" customHeight="1" x14ac:dyDescent="0.35">
      <c r="P591" s="203"/>
      <c r="T591" s="203"/>
      <c r="X591" s="203"/>
      <c r="AB591" s="203"/>
      <c r="AF591" s="203"/>
      <c r="AJ591" s="203"/>
      <c r="AN591" s="203"/>
      <c r="AR591" s="203"/>
    </row>
    <row r="592" spans="16:44" ht="14.25" customHeight="1" x14ac:dyDescent="0.35">
      <c r="P592" s="203"/>
      <c r="T592" s="203"/>
      <c r="X592" s="203"/>
      <c r="AB592" s="203"/>
      <c r="AF592" s="203"/>
      <c r="AJ592" s="203"/>
      <c r="AN592" s="203"/>
      <c r="AR592" s="203"/>
    </row>
    <row r="593" spans="16:44" ht="14.25" customHeight="1" x14ac:dyDescent="0.35">
      <c r="P593" s="203"/>
      <c r="T593" s="203"/>
      <c r="X593" s="203"/>
      <c r="AB593" s="203"/>
      <c r="AF593" s="203"/>
      <c r="AJ593" s="203"/>
      <c r="AN593" s="203"/>
      <c r="AR593" s="203"/>
    </row>
    <row r="594" spans="16:44" ht="14.25" customHeight="1" x14ac:dyDescent="0.35">
      <c r="P594" s="203"/>
      <c r="T594" s="203"/>
      <c r="X594" s="203"/>
      <c r="AB594" s="203"/>
      <c r="AF594" s="203"/>
      <c r="AJ594" s="203"/>
      <c r="AN594" s="203"/>
      <c r="AR594" s="203"/>
    </row>
    <row r="595" spans="16:44" ht="14.25" customHeight="1" x14ac:dyDescent="0.35">
      <c r="P595" s="203"/>
      <c r="T595" s="203"/>
      <c r="X595" s="203"/>
      <c r="AB595" s="203"/>
      <c r="AF595" s="203"/>
      <c r="AJ595" s="203"/>
      <c r="AN595" s="203"/>
      <c r="AR595" s="203"/>
    </row>
    <row r="596" spans="16:44" ht="14.25" customHeight="1" x14ac:dyDescent="0.35">
      <c r="P596" s="203"/>
      <c r="T596" s="203"/>
      <c r="X596" s="203"/>
      <c r="AB596" s="203"/>
      <c r="AF596" s="203"/>
      <c r="AJ596" s="203"/>
      <c r="AN596" s="203"/>
      <c r="AR596" s="203"/>
    </row>
    <row r="597" spans="16:44" ht="14.25" customHeight="1" x14ac:dyDescent="0.35">
      <c r="P597" s="203"/>
      <c r="T597" s="203"/>
      <c r="X597" s="203"/>
      <c r="AB597" s="203"/>
      <c r="AF597" s="203"/>
      <c r="AJ597" s="203"/>
      <c r="AN597" s="203"/>
      <c r="AR597" s="203"/>
    </row>
    <row r="598" spans="16:44" ht="14.25" customHeight="1" x14ac:dyDescent="0.35">
      <c r="P598" s="203"/>
      <c r="T598" s="203"/>
      <c r="X598" s="203"/>
      <c r="AB598" s="203"/>
      <c r="AF598" s="203"/>
      <c r="AJ598" s="203"/>
      <c r="AN598" s="203"/>
      <c r="AR598" s="203"/>
    </row>
    <row r="599" spans="16:44" ht="14.25" customHeight="1" x14ac:dyDescent="0.35">
      <c r="P599" s="203"/>
      <c r="T599" s="203"/>
      <c r="X599" s="203"/>
      <c r="AB599" s="203"/>
      <c r="AF599" s="203"/>
      <c r="AJ599" s="203"/>
      <c r="AN599" s="203"/>
      <c r="AR599" s="203"/>
    </row>
    <row r="600" spans="16:44" ht="14.25" customHeight="1" x14ac:dyDescent="0.35">
      <c r="P600" s="203"/>
      <c r="T600" s="203"/>
      <c r="X600" s="203"/>
      <c r="AB600" s="203"/>
      <c r="AF600" s="203"/>
      <c r="AJ600" s="203"/>
      <c r="AN600" s="203"/>
      <c r="AR600" s="203"/>
    </row>
    <row r="601" spans="16:44" ht="14.25" customHeight="1" x14ac:dyDescent="0.35">
      <c r="P601" s="203"/>
      <c r="T601" s="203"/>
      <c r="X601" s="203"/>
      <c r="AB601" s="203"/>
      <c r="AF601" s="203"/>
      <c r="AJ601" s="203"/>
      <c r="AN601" s="203"/>
      <c r="AR601" s="203"/>
    </row>
    <row r="602" spans="16:44" ht="14.25" customHeight="1" x14ac:dyDescent="0.35">
      <c r="P602" s="203"/>
      <c r="T602" s="203"/>
      <c r="X602" s="203"/>
      <c r="AB602" s="203"/>
      <c r="AF602" s="203"/>
      <c r="AJ602" s="203"/>
      <c r="AN602" s="203"/>
      <c r="AR602" s="203"/>
    </row>
    <row r="603" spans="16:44" ht="14.25" customHeight="1" x14ac:dyDescent="0.35">
      <c r="P603" s="203"/>
      <c r="T603" s="203"/>
      <c r="X603" s="203"/>
      <c r="AB603" s="203"/>
      <c r="AF603" s="203"/>
      <c r="AJ603" s="203"/>
      <c r="AN603" s="203"/>
      <c r="AR603" s="203"/>
    </row>
    <row r="604" spans="16:44" ht="14.25" customHeight="1" x14ac:dyDescent="0.35">
      <c r="P604" s="203"/>
      <c r="T604" s="203"/>
      <c r="X604" s="203"/>
      <c r="AB604" s="203"/>
      <c r="AF604" s="203"/>
      <c r="AJ604" s="203"/>
      <c r="AN604" s="203"/>
      <c r="AR604" s="203"/>
    </row>
    <row r="605" spans="16:44" ht="14.25" customHeight="1" x14ac:dyDescent="0.35">
      <c r="P605" s="203"/>
      <c r="T605" s="203"/>
      <c r="X605" s="203"/>
      <c r="AB605" s="203"/>
      <c r="AF605" s="203"/>
      <c r="AJ605" s="203"/>
      <c r="AN605" s="203"/>
      <c r="AR605" s="203"/>
    </row>
    <row r="606" spans="16:44" ht="14.25" customHeight="1" x14ac:dyDescent="0.35">
      <c r="P606" s="203"/>
      <c r="T606" s="203"/>
      <c r="X606" s="203"/>
      <c r="AB606" s="203"/>
      <c r="AF606" s="203"/>
      <c r="AJ606" s="203"/>
      <c r="AN606" s="203"/>
      <c r="AR606" s="203"/>
    </row>
    <row r="607" spans="16:44" ht="14.25" customHeight="1" x14ac:dyDescent="0.35">
      <c r="P607" s="203"/>
      <c r="T607" s="203"/>
      <c r="X607" s="203"/>
      <c r="AB607" s="203"/>
      <c r="AF607" s="203"/>
      <c r="AJ607" s="203"/>
      <c r="AN607" s="203"/>
      <c r="AR607" s="203"/>
    </row>
    <row r="608" spans="16:44" ht="14.25" customHeight="1" x14ac:dyDescent="0.35">
      <c r="P608" s="203"/>
      <c r="T608" s="203"/>
      <c r="X608" s="203"/>
      <c r="AB608" s="203"/>
      <c r="AF608" s="203"/>
      <c r="AJ608" s="203"/>
      <c r="AN608" s="203"/>
      <c r="AR608" s="203"/>
    </row>
    <row r="609" spans="16:44" ht="14.25" customHeight="1" x14ac:dyDescent="0.35">
      <c r="P609" s="203"/>
      <c r="T609" s="203"/>
      <c r="X609" s="203"/>
      <c r="AB609" s="203"/>
      <c r="AF609" s="203"/>
      <c r="AJ609" s="203"/>
      <c r="AN609" s="203"/>
      <c r="AR609" s="203"/>
    </row>
    <row r="610" spans="16:44" ht="14.25" customHeight="1" x14ac:dyDescent="0.35">
      <c r="P610" s="203"/>
      <c r="T610" s="203"/>
      <c r="X610" s="203"/>
      <c r="AB610" s="203"/>
      <c r="AF610" s="203"/>
      <c r="AJ610" s="203"/>
      <c r="AN610" s="203"/>
      <c r="AR610" s="203"/>
    </row>
    <row r="611" spans="16:44" ht="14.25" customHeight="1" x14ac:dyDescent="0.35">
      <c r="P611" s="203"/>
      <c r="T611" s="203"/>
      <c r="X611" s="203"/>
      <c r="AB611" s="203"/>
      <c r="AF611" s="203"/>
      <c r="AJ611" s="203"/>
      <c r="AN611" s="203"/>
      <c r="AR611" s="203"/>
    </row>
    <row r="612" spans="16:44" ht="14.25" customHeight="1" x14ac:dyDescent="0.35">
      <c r="P612" s="203"/>
      <c r="T612" s="203"/>
      <c r="X612" s="203"/>
      <c r="AB612" s="203"/>
      <c r="AF612" s="203"/>
      <c r="AJ612" s="203"/>
      <c r="AN612" s="203"/>
      <c r="AR612" s="203"/>
    </row>
    <row r="613" spans="16:44" ht="14.25" customHeight="1" x14ac:dyDescent="0.35">
      <c r="P613" s="203"/>
      <c r="T613" s="203"/>
      <c r="X613" s="203"/>
      <c r="AB613" s="203"/>
      <c r="AF613" s="203"/>
      <c r="AJ613" s="203"/>
      <c r="AN613" s="203"/>
      <c r="AR613" s="203"/>
    </row>
    <row r="614" spans="16:44" ht="14.25" customHeight="1" x14ac:dyDescent="0.35">
      <c r="P614" s="203"/>
      <c r="T614" s="203"/>
      <c r="X614" s="203"/>
      <c r="AB614" s="203"/>
      <c r="AF614" s="203"/>
      <c r="AJ614" s="203"/>
      <c r="AN614" s="203"/>
      <c r="AR614" s="203"/>
    </row>
    <row r="615" spans="16:44" ht="14.25" customHeight="1" x14ac:dyDescent="0.35">
      <c r="P615" s="203"/>
      <c r="T615" s="203"/>
      <c r="X615" s="203"/>
      <c r="AB615" s="203"/>
      <c r="AF615" s="203"/>
      <c r="AJ615" s="203"/>
      <c r="AN615" s="203"/>
      <c r="AR615" s="203"/>
    </row>
    <row r="616" spans="16:44" ht="14.25" customHeight="1" x14ac:dyDescent="0.35">
      <c r="P616" s="203"/>
      <c r="T616" s="203"/>
      <c r="X616" s="203"/>
      <c r="AB616" s="203"/>
      <c r="AF616" s="203"/>
      <c r="AJ616" s="203"/>
      <c r="AN616" s="203"/>
      <c r="AR616" s="203"/>
    </row>
    <row r="617" spans="16:44" ht="14.25" customHeight="1" x14ac:dyDescent="0.35">
      <c r="P617" s="203"/>
      <c r="T617" s="203"/>
      <c r="X617" s="203"/>
      <c r="AB617" s="203"/>
      <c r="AF617" s="203"/>
      <c r="AJ617" s="203"/>
      <c r="AN617" s="203"/>
      <c r="AR617" s="203"/>
    </row>
    <row r="618" spans="16:44" ht="14.25" customHeight="1" x14ac:dyDescent="0.35">
      <c r="P618" s="203"/>
      <c r="T618" s="203"/>
      <c r="X618" s="203"/>
      <c r="AB618" s="203"/>
      <c r="AF618" s="203"/>
      <c r="AJ618" s="203"/>
      <c r="AN618" s="203"/>
      <c r="AR618" s="203"/>
    </row>
    <row r="619" spans="16:44" ht="14.25" customHeight="1" x14ac:dyDescent="0.35">
      <c r="P619" s="203"/>
      <c r="T619" s="203"/>
      <c r="X619" s="203"/>
      <c r="AB619" s="203"/>
      <c r="AF619" s="203"/>
      <c r="AJ619" s="203"/>
      <c r="AN619" s="203"/>
      <c r="AR619" s="203"/>
    </row>
    <row r="620" spans="16:44" ht="14.25" customHeight="1" x14ac:dyDescent="0.35">
      <c r="P620" s="203"/>
      <c r="T620" s="203"/>
      <c r="X620" s="203"/>
      <c r="AB620" s="203"/>
      <c r="AF620" s="203"/>
      <c r="AJ620" s="203"/>
      <c r="AN620" s="203"/>
      <c r="AR620" s="203"/>
    </row>
    <row r="621" spans="16:44" ht="14.25" customHeight="1" x14ac:dyDescent="0.35">
      <c r="P621" s="203"/>
      <c r="T621" s="203"/>
      <c r="X621" s="203"/>
      <c r="AB621" s="203"/>
      <c r="AF621" s="203"/>
      <c r="AJ621" s="203"/>
      <c r="AN621" s="203"/>
      <c r="AR621" s="203"/>
    </row>
    <row r="622" spans="16:44" ht="14.25" customHeight="1" x14ac:dyDescent="0.35">
      <c r="P622" s="203"/>
      <c r="T622" s="203"/>
      <c r="X622" s="203"/>
      <c r="AB622" s="203"/>
      <c r="AF622" s="203"/>
      <c r="AJ622" s="203"/>
      <c r="AN622" s="203"/>
      <c r="AR622" s="203"/>
    </row>
    <row r="623" spans="16:44" ht="14.25" customHeight="1" x14ac:dyDescent="0.35">
      <c r="P623" s="203"/>
      <c r="T623" s="203"/>
      <c r="X623" s="203"/>
      <c r="AB623" s="203"/>
      <c r="AF623" s="203"/>
      <c r="AJ623" s="203"/>
      <c r="AN623" s="203"/>
      <c r="AR623" s="203"/>
    </row>
    <row r="624" spans="16:44" ht="14.25" customHeight="1" x14ac:dyDescent="0.35">
      <c r="P624" s="203"/>
      <c r="T624" s="203"/>
      <c r="X624" s="203"/>
      <c r="AB624" s="203"/>
      <c r="AF624" s="203"/>
      <c r="AJ624" s="203"/>
      <c r="AN624" s="203"/>
      <c r="AR624" s="203"/>
    </row>
    <row r="625" spans="16:44" ht="14.25" customHeight="1" x14ac:dyDescent="0.35">
      <c r="P625" s="203"/>
      <c r="T625" s="203"/>
      <c r="X625" s="203"/>
      <c r="AB625" s="203"/>
      <c r="AF625" s="203"/>
      <c r="AJ625" s="203"/>
      <c r="AN625" s="203"/>
      <c r="AR625" s="203"/>
    </row>
    <row r="626" spans="16:44" ht="14.25" customHeight="1" x14ac:dyDescent="0.35">
      <c r="P626" s="203"/>
      <c r="T626" s="203"/>
      <c r="X626" s="203"/>
      <c r="AB626" s="203"/>
      <c r="AF626" s="203"/>
      <c r="AJ626" s="203"/>
      <c r="AN626" s="203"/>
      <c r="AR626" s="203"/>
    </row>
    <row r="627" spans="16:44" ht="14.25" customHeight="1" x14ac:dyDescent="0.35">
      <c r="P627" s="203"/>
      <c r="T627" s="203"/>
      <c r="X627" s="203"/>
      <c r="AB627" s="203"/>
      <c r="AF627" s="203"/>
      <c r="AJ627" s="203"/>
      <c r="AN627" s="203"/>
      <c r="AR627" s="203"/>
    </row>
    <row r="628" spans="16:44" ht="14.25" customHeight="1" x14ac:dyDescent="0.35">
      <c r="P628" s="203"/>
      <c r="T628" s="203"/>
      <c r="X628" s="203"/>
      <c r="AB628" s="203"/>
      <c r="AF628" s="203"/>
      <c r="AJ628" s="203"/>
      <c r="AN628" s="203"/>
      <c r="AR628" s="203"/>
    </row>
    <row r="629" spans="16:44" ht="14.25" customHeight="1" x14ac:dyDescent="0.35">
      <c r="P629" s="203"/>
      <c r="T629" s="203"/>
      <c r="X629" s="203"/>
      <c r="AB629" s="203"/>
      <c r="AF629" s="203"/>
      <c r="AJ629" s="203"/>
      <c r="AN629" s="203"/>
      <c r="AR629" s="203"/>
    </row>
    <row r="630" spans="16:44" ht="14.25" customHeight="1" x14ac:dyDescent="0.35">
      <c r="P630" s="203"/>
      <c r="T630" s="203"/>
      <c r="X630" s="203"/>
      <c r="AB630" s="203"/>
      <c r="AF630" s="203"/>
      <c r="AJ630" s="203"/>
      <c r="AN630" s="203"/>
      <c r="AR630" s="203"/>
    </row>
    <row r="631" spans="16:44" ht="14.25" customHeight="1" x14ac:dyDescent="0.35">
      <c r="P631" s="203"/>
      <c r="T631" s="203"/>
      <c r="X631" s="203"/>
      <c r="AB631" s="203"/>
      <c r="AF631" s="203"/>
      <c r="AJ631" s="203"/>
      <c r="AN631" s="203"/>
      <c r="AR631" s="203"/>
    </row>
    <row r="632" spans="16:44" ht="14.25" customHeight="1" x14ac:dyDescent="0.35">
      <c r="P632" s="203"/>
      <c r="T632" s="203"/>
      <c r="X632" s="203"/>
      <c r="AB632" s="203"/>
      <c r="AF632" s="203"/>
      <c r="AJ632" s="203"/>
      <c r="AN632" s="203"/>
      <c r="AR632" s="203"/>
    </row>
    <row r="633" spans="16:44" ht="14.25" customHeight="1" x14ac:dyDescent="0.35">
      <c r="P633" s="203"/>
      <c r="T633" s="203"/>
      <c r="X633" s="203"/>
      <c r="AB633" s="203"/>
      <c r="AF633" s="203"/>
      <c r="AJ633" s="203"/>
      <c r="AN633" s="203"/>
      <c r="AR633" s="203"/>
    </row>
    <row r="634" spans="16:44" ht="14.25" customHeight="1" x14ac:dyDescent="0.35">
      <c r="P634" s="203"/>
      <c r="T634" s="203"/>
      <c r="X634" s="203"/>
      <c r="AB634" s="203"/>
      <c r="AF634" s="203"/>
      <c r="AJ634" s="203"/>
      <c r="AN634" s="203"/>
      <c r="AR634" s="203"/>
    </row>
    <row r="635" spans="16:44" ht="14.25" customHeight="1" x14ac:dyDescent="0.35">
      <c r="P635" s="203"/>
      <c r="T635" s="203"/>
      <c r="X635" s="203"/>
      <c r="AB635" s="203"/>
      <c r="AF635" s="203"/>
      <c r="AJ635" s="203"/>
      <c r="AN635" s="203"/>
      <c r="AR635" s="203"/>
    </row>
    <row r="636" spans="16:44" ht="14.25" customHeight="1" x14ac:dyDescent="0.35">
      <c r="P636" s="203"/>
      <c r="T636" s="203"/>
      <c r="X636" s="203"/>
      <c r="AB636" s="203"/>
      <c r="AF636" s="203"/>
      <c r="AJ636" s="203"/>
      <c r="AN636" s="203"/>
      <c r="AR636" s="203"/>
    </row>
    <row r="637" spans="16:44" ht="14.25" customHeight="1" x14ac:dyDescent="0.35">
      <c r="P637" s="203"/>
      <c r="T637" s="203"/>
      <c r="X637" s="203"/>
      <c r="AB637" s="203"/>
      <c r="AF637" s="203"/>
      <c r="AJ637" s="203"/>
      <c r="AN637" s="203"/>
      <c r="AR637" s="203"/>
    </row>
    <row r="638" spans="16:44" ht="14.25" customHeight="1" x14ac:dyDescent="0.35">
      <c r="P638" s="203"/>
      <c r="T638" s="203"/>
      <c r="X638" s="203"/>
      <c r="AB638" s="203"/>
      <c r="AF638" s="203"/>
      <c r="AJ638" s="203"/>
      <c r="AN638" s="203"/>
      <c r="AR638" s="203"/>
    </row>
    <row r="639" spans="16:44" ht="14.25" customHeight="1" x14ac:dyDescent="0.35">
      <c r="P639" s="203"/>
      <c r="T639" s="203"/>
      <c r="X639" s="203"/>
      <c r="AB639" s="203"/>
      <c r="AF639" s="203"/>
      <c r="AJ639" s="203"/>
      <c r="AN639" s="203"/>
      <c r="AR639" s="203"/>
    </row>
    <row r="640" spans="16:44" ht="14.25" customHeight="1" x14ac:dyDescent="0.35">
      <c r="P640" s="203"/>
      <c r="T640" s="203"/>
      <c r="X640" s="203"/>
      <c r="AB640" s="203"/>
      <c r="AF640" s="203"/>
      <c r="AJ640" s="203"/>
      <c r="AN640" s="203"/>
      <c r="AR640" s="203"/>
    </row>
    <row r="641" spans="16:44" ht="14.25" customHeight="1" x14ac:dyDescent="0.35">
      <c r="P641" s="203"/>
      <c r="T641" s="203"/>
      <c r="X641" s="203"/>
      <c r="AB641" s="203"/>
      <c r="AF641" s="203"/>
      <c r="AJ641" s="203"/>
      <c r="AN641" s="203"/>
      <c r="AR641" s="203"/>
    </row>
    <row r="642" spans="16:44" ht="14.25" customHeight="1" x14ac:dyDescent="0.35">
      <c r="P642" s="203"/>
      <c r="T642" s="203"/>
      <c r="X642" s="203"/>
      <c r="AB642" s="203"/>
      <c r="AF642" s="203"/>
      <c r="AJ642" s="203"/>
      <c r="AN642" s="203"/>
      <c r="AR642" s="203"/>
    </row>
    <row r="643" spans="16:44" ht="14.25" customHeight="1" x14ac:dyDescent="0.35">
      <c r="P643" s="203"/>
      <c r="T643" s="203"/>
      <c r="X643" s="203"/>
      <c r="AB643" s="203"/>
      <c r="AF643" s="203"/>
      <c r="AJ643" s="203"/>
      <c r="AN643" s="203"/>
      <c r="AR643" s="203"/>
    </row>
    <row r="644" spans="16:44" ht="14.25" customHeight="1" x14ac:dyDescent="0.35">
      <c r="P644" s="203"/>
      <c r="T644" s="203"/>
      <c r="X644" s="203"/>
      <c r="AB644" s="203"/>
      <c r="AF644" s="203"/>
      <c r="AJ644" s="203"/>
      <c r="AN644" s="203"/>
      <c r="AR644" s="203"/>
    </row>
    <row r="645" spans="16:44" ht="14.25" customHeight="1" x14ac:dyDescent="0.35">
      <c r="P645" s="203"/>
      <c r="T645" s="203"/>
      <c r="X645" s="203"/>
      <c r="AB645" s="203"/>
      <c r="AF645" s="203"/>
      <c r="AJ645" s="203"/>
      <c r="AN645" s="203"/>
      <c r="AR645" s="203"/>
    </row>
    <row r="646" spans="16:44" ht="14.25" customHeight="1" x14ac:dyDescent="0.35">
      <c r="P646" s="203"/>
      <c r="T646" s="203"/>
      <c r="X646" s="203"/>
      <c r="AB646" s="203"/>
      <c r="AF646" s="203"/>
      <c r="AJ646" s="203"/>
      <c r="AN646" s="203"/>
      <c r="AR646" s="203"/>
    </row>
    <row r="647" spans="16:44" ht="14.25" customHeight="1" x14ac:dyDescent="0.35">
      <c r="P647" s="203"/>
      <c r="T647" s="203"/>
      <c r="X647" s="203"/>
      <c r="AB647" s="203"/>
      <c r="AF647" s="203"/>
      <c r="AJ647" s="203"/>
      <c r="AN647" s="203"/>
      <c r="AR647" s="203"/>
    </row>
    <row r="648" spans="16:44" ht="14.25" customHeight="1" x14ac:dyDescent="0.35">
      <c r="P648" s="203"/>
      <c r="T648" s="203"/>
      <c r="X648" s="203"/>
      <c r="AB648" s="203"/>
      <c r="AF648" s="203"/>
      <c r="AJ648" s="203"/>
      <c r="AN648" s="203"/>
      <c r="AR648" s="203"/>
    </row>
    <row r="649" spans="16:44" ht="14.25" customHeight="1" x14ac:dyDescent="0.35">
      <c r="P649" s="203"/>
      <c r="T649" s="203"/>
      <c r="X649" s="203"/>
      <c r="AB649" s="203"/>
      <c r="AF649" s="203"/>
      <c r="AJ649" s="203"/>
      <c r="AN649" s="203"/>
      <c r="AR649" s="203"/>
    </row>
    <row r="650" spans="16:44" ht="14.25" customHeight="1" x14ac:dyDescent="0.35">
      <c r="P650" s="203"/>
      <c r="T650" s="203"/>
      <c r="X650" s="203"/>
      <c r="AB650" s="203"/>
      <c r="AF650" s="203"/>
      <c r="AJ650" s="203"/>
      <c r="AN650" s="203"/>
      <c r="AR650" s="203"/>
    </row>
    <row r="651" spans="16:44" ht="14.25" customHeight="1" x14ac:dyDescent="0.35">
      <c r="P651" s="203"/>
      <c r="T651" s="203"/>
      <c r="X651" s="203"/>
      <c r="AB651" s="203"/>
      <c r="AF651" s="203"/>
      <c r="AJ651" s="203"/>
      <c r="AN651" s="203"/>
      <c r="AR651" s="203"/>
    </row>
    <row r="652" spans="16:44" ht="14.25" customHeight="1" x14ac:dyDescent="0.35">
      <c r="P652" s="203"/>
      <c r="T652" s="203"/>
      <c r="X652" s="203"/>
      <c r="AB652" s="203"/>
      <c r="AF652" s="203"/>
      <c r="AJ652" s="203"/>
      <c r="AN652" s="203"/>
      <c r="AR652" s="203"/>
    </row>
    <row r="653" spans="16:44" ht="14.25" customHeight="1" x14ac:dyDescent="0.35">
      <c r="P653" s="203"/>
      <c r="T653" s="203"/>
      <c r="X653" s="203"/>
      <c r="AB653" s="203"/>
      <c r="AF653" s="203"/>
      <c r="AJ653" s="203"/>
      <c r="AN653" s="203"/>
      <c r="AR653" s="203"/>
    </row>
    <row r="654" spans="16:44" ht="14.25" customHeight="1" x14ac:dyDescent="0.35">
      <c r="P654" s="203"/>
      <c r="T654" s="203"/>
      <c r="X654" s="203"/>
      <c r="AB654" s="203"/>
      <c r="AF654" s="203"/>
      <c r="AJ654" s="203"/>
      <c r="AN654" s="203"/>
      <c r="AR654" s="203"/>
    </row>
    <row r="655" spans="16:44" ht="14.25" customHeight="1" x14ac:dyDescent="0.35">
      <c r="P655" s="203"/>
      <c r="T655" s="203"/>
      <c r="X655" s="203"/>
      <c r="AB655" s="203"/>
      <c r="AF655" s="203"/>
      <c r="AJ655" s="203"/>
      <c r="AN655" s="203"/>
      <c r="AR655" s="203"/>
    </row>
    <row r="656" spans="16:44" ht="14.25" customHeight="1" x14ac:dyDescent="0.35">
      <c r="P656" s="203"/>
      <c r="T656" s="203"/>
      <c r="X656" s="203"/>
      <c r="AB656" s="203"/>
      <c r="AF656" s="203"/>
      <c r="AJ656" s="203"/>
      <c r="AN656" s="203"/>
      <c r="AR656" s="203"/>
    </row>
    <row r="657" spans="16:44" ht="14.25" customHeight="1" x14ac:dyDescent="0.35">
      <c r="P657" s="203"/>
      <c r="T657" s="203"/>
      <c r="X657" s="203"/>
      <c r="AB657" s="203"/>
      <c r="AF657" s="203"/>
      <c r="AJ657" s="203"/>
      <c r="AN657" s="203"/>
      <c r="AR657" s="203"/>
    </row>
    <row r="658" spans="16:44" ht="14.25" customHeight="1" x14ac:dyDescent="0.35">
      <c r="P658" s="203"/>
      <c r="T658" s="203"/>
      <c r="X658" s="203"/>
      <c r="AB658" s="203"/>
      <c r="AF658" s="203"/>
      <c r="AJ658" s="203"/>
      <c r="AN658" s="203"/>
      <c r="AR658" s="203"/>
    </row>
    <row r="659" spans="16:44" ht="14.25" customHeight="1" x14ac:dyDescent="0.35">
      <c r="P659" s="203"/>
      <c r="T659" s="203"/>
      <c r="X659" s="203"/>
      <c r="AB659" s="203"/>
      <c r="AF659" s="203"/>
      <c r="AJ659" s="203"/>
      <c r="AN659" s="203"/>
      <c r="AR659" s="203"/>
    </row>
    <row r="660" spans="16:44" ht="14.25" customHeight="1" x14ac:dyDescent="0.35">
      <c r="P660" s="203"/>
      <c r="T660" s="203"/>
      <c r="X660" s="203"/>
      <c r="AB660" s="203"/>
      <c r="AF660" s="203"/>
      <c r="AJ660" s="203"/>
      <c r="AN660" s="203"/>
      <c r="AR660" s="203"/>
    </row>
    <row r="661" spans="16:44" ht="14.25" customHeight="1" x14ac:dyDescent="0.35">
      <c r="P661" s="203"/>
      <c r="T661" s="203"/>
      <c r="X661" s="203"/>
      <c r="AB661" s="203"/>
      <c r="AF661" s="203"/>
      <c r="AJ661" s="203"/>
      <c r="AN661" s="203"/>
      <c r="AR661" s="203"/>
    </row>
    <row r="662" spans="16:44" ht="14.25" customHeight="1" x14ac:dyDescent="0.35">
      <c r="P662" s="203"/>
      <c r="T662" s="203"/>
      <c r="X662" s="203"/>
      <c r="AB662" s="203"/>
      <c r="AF662" s="203"/>
      <c r="AJ662" s="203"/>
      <c r="AN662" s="203"/>
      <c r="AR662" s="203"/>
    </row>
    <row r="663" spans="16:44" ht="14.25" customHeight="1" x14ac:dyDescent="0.35">
      <c r="P663" s="203"/>
      <c r="T663" s="203"/>
      <c r="X663" s="203"/>
      <c r="AB663" s="203"/>
      <c r="AF663" s="203"/>
      <c r="AJ663" s="203"/>
      <c r="AN663" s="203"/>
      <c r="AR663" s="203"/>
    </row>
    <row r="664" spans="16:44" ht="14.25" customHeight="1" x14ac:dyDescent="0.35">
      <c r="P664" s="203"/>
      <c r="T664" s="203"/>
      <c r="X664" s="203"/>
      <c r="AB664" s="203"/>
      <c r="AF664" s="203"/>
      <c r="AJ664" s="203"/>
      <c r="AN664" s="203"/>
      <c r="AR664" s="203"/>
    </row>
    <row r="665" spans="16:44" ht="14.25" customHeight="1" x14ac:dyDescent="0.35">
      <c r="P665" s="203"/>
      <c r="T665" s="203"/>
      <c r="X665" s="203"/>
      <c r="AB665" s="203"/>
      <c r="AF665" s="203"/>
      <c r="AJ665" s="203"/>
      <c r="AN665" s="203"/>
      <c r="AR665" s="203"/>
    </row>
    <row r="666" spans="16:44" ht="14.25" customHeight="1" x14ac:dyDescent="0.35">
      <c r="P666" s="203"/>
      <c r="T666" s="203"/>
      <c r="X666" s="203"/>
      <c r="AB666" s="203"/>
      <c r="AF666" s="203"/>
      <c r="AJ666" s="203"/>
      <c r="AN666" s="203"/>
      <c r="AR666" s="203"/>
    </row>
    <row r="667" spans="16:44" ht="14.25" customHeight="1" x14ac:dyDescent="0.35">
      <c r="P667" s="203"/>
      <c r="T667" s="203"/>
      <c r="X667" s="203"/>
      <c r="AB667" s="203"/>
      <c r="AF667" s="203"/>
      <c r="AJ667" s="203"/>
      <c r="AN667" s="203"/>
      <c r="AR667" s="203"/>
    </row>
    <row r="668" spans="16:44" ht="14.25" customHeight="1" x14ac:dyDescent="0.35">
      <c r="P668" s="203"/>
      <c r="T668" s="203"/>
      <c r="X668" s="203"/>
      <c r="AB668" s="203"/>
      <c r="AF668" s="203"/>
      <c r="AJ668" s="203"/>
      <c r="AN668" s="203"/>
      <c r="AR668" s="203"/>
    </row>
    <row r="669" spans="16:44" ht="14.25" customHeight="1" x14ac:dyDescent="0.35">
      <c r="P669" s="203"/>
      <c r="T669" s="203"/>
      <c r="X669" s="203"/>
      <c r="AB669" s="203"/>
      <c r="AF669" s="203"/>
      <c r="AJ669" s="203"/>
      <c r="AN669" s="203"/>
      <c r="AR669" s="203"/>
    </row>
    <row r="670" spans="16:44" ht="14.25" customHeight="1" x14ac:dyDescent="0.35">
      <c r="P670" s="203"/>
      <c r="T670" s="203"/>
      <c r="X670" s="203"/>
      <c r="AB670" s="203"/>
      <c r="AF670" s="203"/>
      <c r="AJ670" s="203"/>
      <c r="AN670" s="203"/>
      <c r="AR670" s="203"/>
    </row>
    <row r="671" spans="16:44" ht="14.25" customHeight="1" x14ac:dyDescent="0.35">
      <c r="P671" s="203"/>
      <c r="T671" s="203"/>
      <c r="X671" s="203"/>
      <c r="AB671" s="203"/>
      <c r="AF671" s="203"/>
      <c r="AJ671" s="203"/>
      <c r="AN671" s="203"/>
      <c r="AR671" s="203"/>
    </row>
    <row r="672" spans="16:44" ht="14.25" customHeight="1" x14ac:dyDescent="0.35">
      <c r="P672" s="203"/>
      <c r="T672" s="203"/>
      <c r="X672" s="203"/>
      <c r="AB672" s="203"/>
      <c r="AF672" s="203"/>
      <c r="AJ672" s="203"/>
      <c r="AN672" s="203"/>
      <c r="AR672" s="203"/>
    </row>
    <row r="673" spans="16:44" ht="14.25" customHeight="1" x14ac:dyDescent="0.35">
      <c r="P673" s="203"/>
      <c r="T673" s="203"/>
      <c r="X673" s="203"/>
      <c r="AB673" s="203"/>
      <c r="AF673" s="203"/>
      <c r="AJ673" s="203"/>
      <c r="AN673" s="203"/>
      <c r="AR673" s="203"/>
    </row>
    <row r="674" spans="16:44" ht="14.25" customHeight="1" x14ac:dyDescent="0.35">
      <c r="P674" s="203"/>
      <c r="T674" s="203"/>
      <c r="X674" s="203"/>
      <c r="AB674" s="203"/>
      <c r="AF674" s="203"/>
      <c r="AJ674" s="203"/>
      <c r="AN674" s="203"/>
      <c r="AR674" s="203"/>
    </row>
    <row r="675" spans="16:44" ht="14.25" customHeight="1" x14ac:dyDescent="0.35">
      <c r="P675" s="203"/>
      <c r="T675" s="203"/>
      <c r="X675" s="203"/>
      <c r="AB675" s="203"/>
      <c r="AF675" s="203"/>
      <c r="AJ675" s="203"/>
      <c r="AN675" s="203"/>
      <c r="AR675" s="203"/>
    </row>
    <row r="676" spans="16:44" ht="14.25" customHeight="1" x14ac:dyDescent="0.35">
      <c r="P676" s="203"/>
      <c r="T676" s="203"/>
      <c r="X676" s="203"/>
      <c r="AB676" s="203"/>
      <c r="AF676" s="203"/>
      <c r="AJ676" s="203"/>
      <c r="AN676" s="203"/>
      <c r="AR676" s="203"/>
    </row>
    <row r="677" spans="16:44" ht="14.25" customHeight="1" x14ac:dyDescent="0.35">
      <c r="P677" s="203"/>
      <c r="T677" s="203"/>
      <c r="X677" s="203"/>
      <c r="AB677" s="203"/>
      <c r="AF677" s="203"/>
      <c r="AJ677" s="203"/>
      <c r="AN677" s="203"/>
      <c r="AR677" s="203"/>
    </row>
    <row r="678" spans="16:44" ht="14.25" customHeight="1" x14ac:dyDescent="0.35">
      <c r="P678" s="203"/>
      <c r="T678" s="203"/>
      <c r="X678" s="203"/>
      <c r="AB678" s="203"/>
      <c r="AF678" s="203"/>
      <c r="AJ678" s="203"/>
      <c r="AN678" s="203"/>
      <c r="AR678" s="203"/>
    </row>
    <row r="679" spans="16:44" ht="14.25" customHeight="1" x14ac:dyDescent="0.35">
      <c r="P679" s="203"/>
      <c r="T679" s="203"/>
      <c r="X679" s="203"/>
      <c r="AB679" s="203"/>
      <c r="AF679" s="203"/>
      <c r="AJ679" s="203"/>
      <c r="AN679" s="203"/>
      <c r="AR679" s="203"/>
    </row>
    <row r="680" spans="16:44" ht="14.25" customHeight="1" x14ac:dyDescent="0.35">
      <c r="P680" s="203"/>
      <c r="T680" s="203"/>
      <c r="X680" s="203"/>
      <c r="AB680" s="203"/>
      <c r="AF680" s="203"/>
      <c r="AJ680" s="203"/>
      <c r="AN680" s="203"/>
      <c r="AR680" s="203"/>
    </row>
    <row r="681" spans="16:44" ht="14.25" customHeight="1" x14ac:dyDescent="0.35">
      <c r="P681" s="203"/>
      <c r="T681" s="203"/>
      <c r="X681" s="203"/>
      <c r="AB681" s="203"/>
      <c r="AF681" s="203"/>
      <c r="AJ681" s="203"/>
      <c r="AN681" s="203"/>
      <c r="AR681" s="203"/>
    </row>
    <row r="682" spans="16:44" ht="14.25" customHeight="1" x14ac:dyDescent="0.35">
      <c r="P682" s="203"/>
      <c r="T682" s="203"/>
      <c r="X682" s="203"/>
      <c r="AB682" s="203"/>
      <c r="AF682" s="203"/>
      <c r="AJ682" s="203"/>
      <c r="AN682" s="203"/>
      <c r="AR682" s="203"/>
    </row>
    <row r="683" spans="16:44" ht="14.25" customHeight="1" x14ac:dyDescent="0.35">
      <c r="P683" s="203"/>
      <c r="T683" s="203"/>
      <c r="X683" s="203"/>
      <c r="AB683" s="203"/>
      <c r="AF683" s="203"/>
      <c r="AJ683" s="203"/>
      <c r="AN683" s="203"/>
      <c r="AR683" s="203"/>
    </row>
    <row r="684" spans="16:44" ht="14.25" customHeight="1" x14ac:dyDescent="0.35">
      <c r="P684" s="203"/>
      <c r="T684" s="203"/>
      <c r="X684" s="203"/>
      <c r="AB684" s="203"/>
      <c r="AF684" s="203"/>
      <c r="AJ684" s="203"/>
      <c r="AN684" s="203"/>
      <c r="AR684" s="203"/>
    </row>
    <row r="685" spans="16:44" ht="14.25" customHeight="1" x14ac:dyDescent="0.35">
      <c r="P685" s="203"/>
      <c r="T685" s="203"/>
      <c r="X685" s="203"/>
      <c r="AB685" s="203"/>
      <c r="AF685" s="203"/>
      <c r="AJ685" s="203"/>
      <c r="AN685" s="203"/>
      <c r="AR685" s="203"/>
    </row>
    <row r="686" spans="16:44" ht="14.25" customHeight="1" x14ac:dyDescent="0.35">
      <c r="P686" s="203"/>
      <c r="T686" s="203"/>
      <c r="X686" s="203"/>
      <c r="AB686" s="203"/>
      <c r="AF686" s="203"/>
      <c r="AJ686" s="203"/>
      <c r="AN686" s="203"/>
      <c r="AR686" s="203"/>
    </row>
    <row r="687" spans="16:44" ht="14.25" customHeight="1" x14ac:dyDescent="0.35">
      <c r="P687" s="203"/>
      <c r="T687" s="203"/>
      <c r="X687" s="203"/>
      <c r="AB687" s="203"/>
      <c r="AF687" s="203"/>
      <c r="AJ687" s="203"/>
      <c r="AN687" s="203"/>
      <c r="AR687" s="203"/>
    </row>
    <row r="688" spans="16:44" ht="14.25" customHeight="1" x14ac:dyDescent="0.35">
      <c r="P688" s="203"/>
      <c r="T688" s="203"/>
      <c r="X688" s="203"/>
      <c r="AB688" s="203"/>
      <c r="AF688" s="203"/>
      <c r="AJ688" s="203"/>
      <c r="AN688" s="203"/>
      <c r="AR688" s="203"/>
    </row>
    <row r="689" spans="16:44" ht="14.25" customHeight="1" x14ac:dyDescent="0.35">
      <c r="P689" s="203"/>
      <c r="T689" s="203"/>
      <c r="X689" s="203"/>
      <c r="AB689" s="203"/>
      <c r="AF689" s="203"/>
      <c r="AJ689" s="203"/>
      <c r="AN689" s="203"/>
      <c r="AR689" s="203"/>
    </row>
    <row r="690" spans="16:44" ht="14.25" customHeight="1" x14ac:dyDescent="0.35">
      <c r="P690" s="203"/>
      <c r="T690" s="203"/>
      <c r="X690" s="203"/>
      <c r="AB690" s="203"/>
      <c r="AF690" s="203"/>
      <c r="AJ690" s="203"/>
      <c r="AN690" s="203"/>
      <c r="AR690" s="203"/>
    </row>
    <row r="691" spans="16:44" ht="14.25" customHeight="1" x14ac:dyDescent="0.35">
      <c r="P691" s="203"/>
      <c r="T691" s="203"/>
      <c r="X691" s="203"/>
      <c r="AB691" s="203"/>
      <c r="AF691" s="203"/>
      <c r="AJ691" s="203"/>
      <c r="AN691" s="203"/>
      <c r="AR691" s="203"/>
    </row>
    <row r="692" spans="16:44" ht="14.25" customHeight="1" x14ac:dyDescent="0.35">
      <c r="P692" s="203"/>
      <c r="T692" s="203"/>
      <c r="X692" s="203"/>
      <c r="AB692" s="203"/>
      <c r="AF692" s="203"/>
      <c r="AJ692" s="203"/>
      <c r="AN692" s="203"/>
      <c r="AR692" s="203"/>
    </row>
    <row r="693" spans="16:44" ht="14.25" customHeight="1" x14ac:dyDescent="0.35">
      <c r="P693" s="203"/>
      <c r="T693" s="203"/>
      <c r="X693" s="203"/>
      <c r="AB693" s="203"/>
      <c r="AF693" s="203"/>
      <c r="AJ693" s="203"/>
      <c r="AN693" s="203"/>
      <c r="AR693" s="203"/>
    </row>
    <row r="694" spans="16:44" ht="14.25" customHeight="1" x14ac:dyDescent="0.35">
      <c r="P694" s="203"/>
      <c r="T694" s="203"/>
      <c r="X694" s="203"/>
      <c r="AB694" s="203"/>
      <c r="AF694" s="203"/>
      <c r="AJ694" s="203"/>
      <c r="AN694" s="203"/>
      <c r="AR694" s="203"/>
    </row>
    <row r="695" spans="16:44" ht="14.25" customHeight="1" x14ac:dyDescent="0.35">
      <c r="P695" s="203"/>
      <c r="T695" s="203"/>
      <c r="X695" s="203"/>
      <c r="AB695" s="203"/>
      <c r="AF695" s="203"/>
      <c r="AJ695" s="203"/>
      <c r="AN695" s="203"/>
      <c r="AR695" s="203"/>
    </row>
    <row r="696" spans="16:44" ht="14.25" customHeight="1" x14ac:dyDescent="0.35">
      <c r="P696" s="203"/>
      <c r="T696" s="203"/>
      <c r="X696" s="203"/>
      <c r="AB696" s="203"/>
      <c r="AF696" s="203"/>
      <c r="AJ696" s="203"/>
      <c r="AN696" s="203"/>
      <c r="AR696" s="203"/>
    </row>
    <row r="697" spans="16:44" ht="14.25" customHeight="1" x14ac:dyDescent="0.35">
      <c r="P697" s="203"/>
      <c r="T697" s="203"/>
      <c r="X697" s="203"/>
      <c r="AB697" s="203"/>
      <c r="AF697" s="203"/>
      <c r="AJ697" s="203"/>
      <c r="AN697" s="203"/>
      <c r="AR697" s="203"/>
    </row>
    <row r="698" spans="16:44" ht="14.25" customHeight="1" x14ac:dyDescent="0.35">
      <c r="P698" s="203"/>
      <c r="T698" s="203"/>
      <c r="X698" s="203"/>
      <c r="AB698" s="203"/>
      <c r="AF698" s="203"/>
      <c r="AJ698" s="203"/>
      <c r="AN698" s="203"/>
      <c r="AR698" s="203"/>
    </row>
    <row r="699" spans="16:44" ht="14.25" customHeight="1" x14ac:dyDescent="0.35">
      <c r="P699" s="203"/>
      <c r="T699" s="203"/>
      <c r="X699" s="203"/>
      <c r="AB699" s="203"/>
      <c r="AF699" s="203"/>
      <c r="AJ699" s="203"/>
      <c r="AN699" s="203"/>
      <c r="AR699" s="203"/>
    </row>
    <row r="700" spans="16:44" ht="14.25" customHeight="1" x14ac:dyDescent="0.35">
      <c r="P700" s="203"/>
      <c r="T700" s="203"/>
      <c r="X700" s="203"/>
      <c r="AB700" s="203"/>
      <c r="AF700" s="203"/>
      <c r="AJ700" s="203"/>
      <c r="AN700" s="203"/>
      <c r="AR700" s="203"/>
    </row>
    <row r="701" spans="16:44" ht="14.25" customHeight="1" x14ac:dyDescent="0.35">
      <c r="P701" s="203"/>
      <c r="T701" s="203"/>
      <c r="X701" s="203"/>
      <c r="AB701" s="203"/>
      <c r="AF701" s="203"/>
      <c r="AJ701" s="203"/>
      <c r="AN701" s="203"/>
      <c r="AR701" s="203"/>
    </row>
    <row r="702" spans="16:44" ht="14.25" customHeight="1" x14ac:dyDescent="0.35">
      <c r="P702" s="203"/>
      <c r="T702" s="203"/>
      <c r="X702" s="203"/>
      <c r="AB702" s="203"/>
      <c r="AF702" s="203"/>
      <c r="AJ702" s="203"/>
      <c r="AN702" s="203"/>
      <c r="AR702" s="203"/>
    </row>
    <row r="703" spans="16:44" ht="14.25" customHeight="1" x14ac:dyDescent="0.35">
      <c r="P703" s="203"/>
      <c r="T703" s="203"/>
      <c r="X703" s="203"/>
      <c r="AB703" s="203"/>
      <c r="AF703" s="203"/>
      <c r="AJ703" s="203"/>
      <c r="AN703" s="203"/>
      <c r="AR703" s="203"/>
    </row>
    <row r="704" spans="16:44" ht="14.25" customHeight="1" x14ac:dyDescent="0.35">
      <c r="P704" s="203"/>
      <c r="T704" s="203"/>
      <c r="X704" s="203"/>
      <c r="AB704" s="203"/>
      <c r="AF704" s="203"/>
      <c r="AJ704" s="203"/>
      <c r="AN704" s="203"/>
      <c r="AR704" s="203"/>
    </row>
    <row r="705" spans="16:44" ht="14.25" customHeight="1" x14ac:dyDescent="0.35">
      <c r="P705" s="203"/>
      <c r="T705" s="203"/>
      <c r="X705" s="203"/>
      <c r="AB705" s="203"/>
      <c r="AF705" s="203"/>
      <c r="AJ705" s="203"/>
      <c r="AN705" s="203"/>
      <c r="AR705" s="203"/>
    </row>
    <row r="706" spans="16:44" ht="14.25" customHeight="1" x14ac:dyDescent="0.35">
      <c r="P706" s="203"/>
      <c r="T706" s="203"/>
      <c r="X706" s="203"/>
      <c r="AB706" s="203"/>
      <c r="AF706" s="203"/>
      <c r="AJ706" s="203"/>
      <c r="AN706" s="203"/>
      <c r="AR706" s="203"/>
    </row>
    <row r="707" spans="16:44" ht="14.25" customHeight="1" x14ac:dyDescent="0.35">
      <c r="P707" s="203"/>
      <c r="T707" s="203"/>
      <c r="X707" s="203"/>
      <c r="AB707" s="203"/>
      <c r="AF707" s="203"/>
      <c r="AJ707" s="203"/>
      <c r="AN707" s="203"/>
      <c r="AR707" s="203"/>
    </row>
    <row r="708" spans="16:44" ht="14.25" customHeight="1" x14ac:dyDescent="0.35">
      <c r="P708" s="203"/>
      <c r="T708" s="203"/>
      <c r="X708" s="203"/>
      <c r="AB708" s="203"/>
      <c r="AF708" s="203"/>
      <c r="AJ708" s="203"/>
      <c r="AN708" s="203"/>
      <c r="AR708" s="203"/>
    </row>
    <row r="709" spans="16:44" ht="14.25" customHeight="1" x14ac:dyDescent="0.35">
      <c r="P709" s="203"/>
      <c r="T709" s="203"/>
      <c r="X709" s="203"/>
      <c r="AB709" s="203"/>
      <c r="AF709" s="203"/>
      <c r="AJ709" s="203"/>
      <c r="AN709" s="203"/>
      <c r="AR709" s="203"/>
    </row>
    <row r="710" spans="16:44" ht="14.25" customHeight="1" x14ac:dyDescent="0.35">
      <c r="P710" s="203"/>
      <c r="T710" s="203"/>
      <c r="X710" s="203"/>
      <c r="AB710" s="203"/>
      <c r="AF710" s="203"/>
      <c r="AJ710" s="203"/>
      <c r="AN710" s="203"/>
      <c r="AR710" s="203"/>
    </row>
    <row r="711" spans="16:44" ht="14.25" customHeight="1" x14ac:dyDescent="0.35">
      <c r="P711" s="203"/>
      <c r="T711" s="203"/>
      <c r="X711" s="203"/>
      <c r="AB711" s="203"/>
      <c r="AF711" s="203"/>
      <c r="AJ711" s="203"/>
      <c r="AN711" s="203"/>
      <c r="AR711" s="203"/>
    </row>
    <row r="712" spans="16:44" ht="14.25" customHeight="1" x14ac:dyDescent="0.35">
      <c r="P712" s="203"/>
      <c r="T712" s="203"/>
      <c r="X712" s="203"/>
      <c r="AB712" s="203"/>
      <c r="AF712" s="203"/>
      <c r="AJ712" s="203"/>
      <c r="AN712" s="203"/>
      <c r="AR712" s="203"/>
    </row>
    <row r="713" spans="16:44" ht="14.25" customHeight="1" x14ac:dyDescent="0.35">
      <c r="P713" s="203"/>
      <c r="T713" s="203"/>
      <c r="X713" s="203"/>
      <c r="AB713" s="203"/>
      <c r="AF713" s="203"/>
      <c r="AJ713" s="203"/>
      <c r="AN713" s="203"/>
      <c r="AR713" s="203"/>
    </row>
    <row r="714" spans="16:44" ht="14.25" customHeight="1" x14ac:dyDescent="0.35">
      <c r="P714" s="203"/>
      <c r="T714" s="203"/>
      <c r="X714" s="203"/>
      <c r="AB714" s="203"/>
      <c r="AF714" s="203"/>
      <c r="AJ714" s="203"/>
      <c r="AN714" s="203"/>
      <c r="AR714" s="203"/>
    </row>
    <row r="715" spans="16:44" ht="14.25" customHeight="1" x14ac:dyDescent="0.35">
      <c r="P715" s="203"/>
      <c r="T715" s="203"/>
      <c r="X715" s="203"/>
      <c r="AB715" s="203"/>
      <c r="AF715" s="203"/>
      <c r="AJ715" s="203"/>
      <c r="AN715" s="203"/>
      <c r="AR715" s="203"/>
    </row>
    <row r="716" spans="16:44" ht="14.25" customHeight="1" x14ac:dyDescent="0.35">
      <c r="P716" s="203"/>
      <c r="T716" s="203"/>
      <c r="X716" s="203"/>
      <c r="AB716" s="203"/>
      <c r="AF716" s="203"/>
      <c r="AJ716" s="203"/>
      <c r="AN716" s="203"/>
      <c r="AR716" s="203"/>
    </row>
    <row r="717" spans="16:44" ht="14.25" customHeight="1" x14ac:dyDescent="0.35">
      <c r="P717" s="203"/>
      <c r="T717" s="203"/>
      <c r="X717" s="203"/>
      <c r="AB717" s="203"/>
      <c r="AF717" s="203"/>
      <c r="AJ717" s="203"/>
      <c r="AN717" s="203"/>
      <c r="AR717" s="203"/>
    </row>
    <row r="718" spans="16:44" ht="14.25" customHeight="1" x14ac:dyDescent="0.35">
      <c r="P718" s="203"/>
      <c r="T718" s="203"/>
      <c r="X718" s="203"/>
      <c r="AB718" s="203"/>
      <c r="AF718" s="203"/>
      <c r="AJ718" s="203"/>
      <c r="AN718" s="203"/>
      <c r="AR718" s="203"/>
    </row>
    <row r="719" spans="16:44" ht="14.25" customHeight="1" x14ac:dyDescent="0.35">
      <c r="P719" s="203"/>
      <c r="T719" s="203"/>
      <c r="X719" s="203"/>
      <c r="AB719" s="203"/>
      <c r="AF719" s="203"/>
      <c r="AJ719" s="203"/>
      <c r="AN719" s="203"/>
      <c r="AR719" s="203"/>
    </row>
    <row r="720" spans="16:44" ht="14.25" customHeight="1" x14ac:dyDescent="0.35">
      <c r="P720" s="203"/>
      <c r="T720" s="203"/>
      <c r="X720" s="203"/>
      <c r="AB720" s="203"/>
      <c r="AF720" s="203"/>
      <c r="AJ720" s="203"/>
      <c r="AN720" s="203"/>
      <c r="AR720" s="203"/>
    </row>
    <row r="721" spans="16:44" ht="14.25" customHeight="1" x14ac:dyDescent="0.35">
      <c r="P721" s="203"/>
      <c r="T721" s="203"/>
      <c r="X721" s="203"/>
      <c r="AB721" s="203"/>
      <c r="AF721" s="203"/>
      <c r="AJ721" s="203"/>
      <c r="AN721" s="203"/>
      <c r="AR721" s="203"/>
    </row>
    <row r="722" spans="16:44" ht="14.25" customHeight="1" x14ac:dyDescent="0.35">
      <c r="P722" s="203"/>
      <c r="T722" s="203"/>
      <c r="X722" s="203"/>
      <c r="AB722" s="203"/>
      <c r="AF722" s="203"/>
      <c r="AJ722" s="203"/>
      <c r="AN722" s="203"/>
      <c r="AR722" s="203"/>
    </row>
    <row r="723" spans="16:44" ht="14.25" customHeight="1" x14ac:dyDescent="0.35">
      <c r="P723" s="203"/>
      <c r="T723" s="203"/>
      <c r="X723" s="203"/>
      <c r="AB723" s="203"/>
      <c r="AF723" s="203"/>
      <c r="AJ723" s="203"/>
      <c r="AN723" s="203"/>
      <c r="AR723" s="203"/>
    </row>
    <row r="724" spans="16:44" ht="14.25" customHeight="1" x14ac:dyDescent="0.35">
      <c r="P724" s="203"/>
      <c r="T724" s="203"/>
      <c r="X724" s="203"/>
      <c r="AB724" s="203"/>
      <c r="AF724" s="203"/>
      <c r="AJ724" s="203"/>
      <c r="AN724" s="203"/>
      <c r="AR724" s="203"/>
    </row>
    <row r="725" spans="16:44" ht="14.25" customHeight="1" x14ac:dyDescent="0.35">
      <c r="P725" s="203"/>
      <c r="T725" s="203"/>
      <c r="X725" s="203"/>
      <c r="AB725" s="203"/>
      <c r="AF725" s="203"/>
      <c r="AJ725" s="203"/>
      <c r="AN725" s="203"/>
      <c r="AR725" s="203"/>
    </row>
    <row r="726" spans="16:44" ht="14.25" customHeight="1" x14ac:dyDescent="0.35">
      <c r="P726" s="203"/>
      <c r="T726" s="203"/>
      <c r="X726" s="203"/>
      <c r="AB726" s="203"/>
      <c r="AF726" s="203"/>
      <c r="AJ726" s="203"/>
      <c r="AN726" s="203"/>
      <c r="AR726" s="203"/>
    </row>
    <row r="727" spans="16:44" ht="14.25" customHeight="1" x14ac:dyDescent="0.35">
      <c r="P727" s="203"/>
      <c r="T727" s="203"/>
      <c r="X727" s="203"/>
      <c r="AB727" s="203"/>
      <c r="AF727" s="203"/>
      <c r="AJ727" s="203"/>
      <c r="AN727" s="203"/>
      <c r="AR727" s="203"/>
    </row>
    <row r="728" spans="16:44" ht="14.25" customHeight="1" x14ac:dyDescent="0.35">
      <c r="P728" s="203"/>
      <c r="T728" s="203"/>
      <c r="X728" s="203"/>
      <c r="AB728" s="203"/>
      <c r="AF728" s="203"/>
      <c r="AJ728" s="203"/>
      <c r="AN728" s="203"/>
      <c r="AR728" s="203"/>
    </row>
    <row r="729" spans="16:44" ht="14.25" customHeight="1" x14ac:dyDescent="0.35">
      <c r="P729" s="203"/>
      <c r="T729" s="203"/>
      <c r="X729" s="203"/>
      <c r="AB729" s="203"/>
      <c r="AF729" s="203"/>
      <c r="AJ729" s="203"/>
      <c r="AN729" s="203"/>
      <c r="AR729" s="203"/>
    </row>
    <row r="730" spans="16:44" ht="14.25" customHeight="1" x14ac:dyDescent="0.35">
      <c r="P730" s="203"/>
      <c r="T730" s="203"/>
      <c r="X730" s="203"/>
      <c r="AB730" s="203"/>
      <c r="AF730" s="203"/>
      <c r="AJ730" s="203"/>
      <c r="AN730" s="203"/>
      <c r="AR730" s="203"/>
    </row>
    <row r="731" spans="16:44" ht="14.25" customHeight="1" x14ac:dyDescent="0.35">
      <c r="P731" s="203"/>
      <c r="T731" s="203"/>
      <c r="X731" s="203"/>
      <c r="AB731" s="203"/>
      <c r="AF731" s="203"/>
      <c r="AJ731" s="203"/>
      <c r="AN731" s="203"/>
      <c r="AR731" s="203"/>
    </row>
    <row r="732" spans="16:44" ht="14.25" customHeight="1" x14ac:dyDescent="0.35">
      <c r="P732" s="203"/>
      <c r="T732" s="203"/>
      <c r="X732" s="203"/>
      <c r="AB732" s="203"/>
      <c r="AF732" s="203"/>
      <c r="AJ732" s="203"/>
      <c r="AN732" s="203"/>
      <c r="AR732" s="203"/>
    </row>
    <row r="733" spans="16:44" ht="14.25" customHeight="1" x14ac:dyDescent="0.35">
      <c r="P733" s="203"/>
      <c r="T733" s="203"/>
      <c r="X733" s="203"/>
      <c r="AB733" s="203"/>
      <c r="AF733" s="203"/>
      <c r="AJ733" s="203"/>
      <c r="AN733" s="203"/>
      <c r="AR733" s="203"/>
    </row>
    <row r="734" spans="16:44" ht="14.25" customHeight="1" x14ac:dyDescent="0.35">
      <c r="P734" s="203"/>
      <c r="T734" s="203"/>
      <c r="X734" s="203"/>
      <c r="AB734" s="203"/>
      <c r="AF734" s="203"/>
      <c r="AJ734" s="203"/>
      <c r="AN734" s="203"/>
      <c r="AR734" s="203"/>
    </row>
    <row r="735" spans="16:44" ht="14.25" customHeight="1" x14ac:dyDescent="0.35">
      <c r="P735" s="203"/>
      <c r="T735" s="203"/>
      <c r="X735" s="203"/>
      <c r="AB735" s="203"/>
      <c r="AF735" s="203"/>
      <c r="AJ735" s="203"/>
      <c r="AN735" s="203"/>
      <c r="AR735" s="203"/>
    </row>
    <row r="736" spans="16:44" ht="14.25" customHeight="1" x14ac:dyDescent="0.35">
      <c r="P736" s="203"/>
      <c r="T736" s="203"/>
      <c r="X736" s="203"/>
      <c r="AB736" s="203"/>
      <c r="AF736" s="203"/>
      <c r="AJ736" s="203"/>
      <c r="AN736" s="203"/>
      <c r="AR736" s="203"/>
    </row>
    <row r="737" spans="16:44" ht="14.25" customHeight="1" x14ac:dyDescent="0.35">
      <c r="P737" s="203"/>
      <c r="T737" s="203"/>
      <c r="X737" s="203"/>
      <c r="AB737" s="203"/>
      <c r="AF737" s="203"/>
      <c r="AJ737" s="203"/>
      <c r="AN737" s="203"/>
      <c r="AR737" s="203"/>
    </row>
    <row r="738" spans="16:44" ht="14.25" customHeight="1" x14ac:dyDescent="0.35">
      <c r="P738" s="203"/>
      <c r="T738" s="203"/>
      <c r="X738" s="203"/>
      <c r="AB738" s="203"/>
      <c r="AF738" s="203"/>
      <c r="AJ738" s="203"/>
      <c r="AN738" s="203"/>
      <c r="AR738" s="203"/>
    </row>
    <row r="739" spans="16:44" ht="14.25" customHeight="1" x14ac:dyDescent="0.35">
      <c r="P739" s="203"/>
      <c r="T739" s="203"/>
      <c r="X739" s="203"/>
      <c r="AB739" s="203"/>
      <c r="AF739" s="203"/>
      <c r="AJ739" s="203"/>
      <c r="AN739" s="203"/>
      <c r="AR739" s="203"/>
    </row>
    <row r="740" spans="16:44" ht="14.25" customHeight="1" x14ac:dyDescent="0.35">
      <c r="P740" s="203"/>
      <c r="T740" s="203"/>
      <c r="X740" s="203"/>
      <c r="AB740" s="203"/>
      <c r="AF740" s="203"/>
      <c r="AJ740" s="203"/>
      <c r="AN740" s="203"/>
      <c r="AR740" s="203"/>
    </row>
    <row r="741" spans="16:44" ht="14.25" customHeight="1" x14ac:dyDescent="0.35">
      <c r="P741" s="203"/>
      <c r="T741" s="203"/>
      <c r="X741" s="203"/>
      <c r="AB741" s="203"/>
      <c r="AF741" s="203"/>
      <c r="AJ741" s="203"/>
      <c r="AN741" s="203"/>
      <c r="AR741" s="203"/>
    </row>
    <row r="742" spans="16:44" ht="14.25" customHeight="1" x14ac:dyDescent="0.35">
      <c r="P742" s="203"/>
      <c r="T742" s="203"/>
      <c r="X742" s="203"/>
      <c r="AB742" s="203"/>
      <c r="AF742" s="203"/>
      <c r="AJ742" s="203"/>
      <c r="AN742" s="203"/>
      <c r="AR742" s="203"/>
    </row>
    <row r="743" spans="16:44" ht="14.25" customHeight="1" x14ac:dyDescent="0.35">
      <c r="P743" s="203"/>
      <c r="T743" s="203"/>
      <c r="X743" s="203"/>
      <c r="AB743" s="203"/>
      <c r="AF743" s="203"/>
      <c r="AJ743" s="203"/>
      <c r="AN743" s="203"/>
      <c r="AR743" s="203"/>
    </row>
    <row r="744" spans="16:44" ht="14.25" customHeight="1" x14ac:dyDescent="0.35">
      <c r="P744" s="203"/>
      <c r="T744" s="203"/>
      <c r="X744" s="203"/>
      <c r="AB744" s="203"/>
      <c r="AF744" s="203"/>
      <c r="AJ744" s="203"/>
      <c r="AN744" s="203"/>
      <c r="AR744" s="203"/>
    </row>
    <row r="745" spans="16:44" ht="14.25" customHeight="1" x14ac:dyDescent="0.35">
      <c r="P745" s="203"/>
      <c r="T745" s="203"/>
      <c r="X745" s="203"/>
      <c r="AB745" s="203"/>
      <c r="AF745" s="203"/>
      <c r="AJ745" s="203"/>
      <c r="AN745" s="203"/>
      <c r="AR745" s="203"/>
    </row>
    <row r="746" spans="16:44" ht="14.25" customHeight="1" x14ac:dyDescent="0.35">
      <c r="P746" s="203"/>
      <c r="T746" s="203"/>
      <c r="X746" s="203"/>
      <c r="AB746" s="203"/>
      <c r="AF746" s="203"/>
      <c r="AJ746" s="203"/>
      <c r="AN746" s="203"/>
      <c r="AR746" s="203"/>
    </row>
    <row r="747" spans="16:44" ht="14.25" customHeight="1" x14ac:dyDescent="0.35">
      <c r="P747" s="203"/>
      <c r="T747" s="203"/>
      <c r="X747" s="203"/>
      <c r="AB747" s="203"/>
      <c r="AF747" s="203"/>
      <c r="AJ747" s="203"/>
      <c r="AN747" s="203"/>
      <c r="AR747" s="203"/>
    </row>
    <row r="748" spans="16:44" ht="14.25" customHeight="1" x14ac:dyDescent="0.35">
      <c r="P748" s="203"/>
      <c r="T748" s="203"/>
      <c r="X748" s="203"/>
      <c r="AB748" s="203"/>
      <c r="AF748" s="203"/>
      <c r="AJ748" s="203"/>
      <c r="AN748" s="203"/>
      <c r="AR748" s="203"/>
    </row>
    <row r="749" spans="16:44" ht="14.25" customHeight="1" x14ac:dyDescent="0.35">
      <c r="P749" s="203"/>
      <c r="T749" s="203"/>
      <c r="X749" s="203"/>
      <c r="AB749" s="203"/>
      <c r="AF749" s="203"/>
      <c r="AJ749" s="203"/>
      <c r="AN749" s="203"/>
      <c r="AR749" s="203"/>
    </row>
    <row r="750" spans="16:44" ht="14.25" customHeight="1" x14ac:dyDescent="0.35">
      <c r="P750" s="203"/>
      <c r="T750" s="203"/>
      <c r="X750" s="203"/>
      <c r="AB750" s="203"/>
      <c r="AF750" s="203"/>
      <c r="AJ750" s="203"/>
      <c r="AN750" s="203"/>
      <c r="AR750" s="203"/>
    </row>
    <row r="751" spans="16:44" ht="14.25" customHeight="1" x14ac:dyDescent="0.35">
      <c r="P751" s="203"/>
      <c r="T751" s="203"/>
      <c r="X751" s="203"/>
      <c r="AB751" s="203"/>
      <c r="AF751" s="203"/>
      <c r="AJ751" s="203"/>
      <c r="AN751" s="203"/>
      <c r="AR751" s="203"/>
    </row>
    <row r="752" spans="16:44" ht="14.25" customHeight="1" x14ac:dyDescent="0.35">
      <c r="P752" s="203"/>
      <c r="T752" s="203"/>
      <c r="X752" s="203"/>
      <c r="AB752" s="203"/>
      <c r="AF752" s="203"/>
      <c r="AJ752" s="203"/>
      <c r="AN752" s="203"/>
      <c r="AR752" s="203"/>
    </row>
    <row r="753" spans="16:44" ht="14.25" customHeight="1" x14ac:dyDescent="0.35">
      <c r="P753" s="203"/>
      <c r="T753" s="203"/>
      <c r="X753" s="203"/>
      <c r="AB753" s="203"/>
      <c r="AF753" s="203"/>
      <c r="AJ753" s="203"/>
      <c r="AN753" s="203"/>
      <c r="AR753" s="203"/>
    </row>
    <row r="754" spans="16:44" ht="14.25" customHeight="1" x14ac:dyDescent="0.35">
      <c r="P754" s="203"/>
      <c r="T754" s="203"/>
      <c r="X754" s="203"/>
      <c r="AB754" s="203"/>
      <c r="AF754" s="203"/>
      <c r="AJ754" s="203"/>
      <c r="AN754" s="203"/>
      <c r="AR754" s="203"/>
    </row>
    <row r="755" spans="16:44" ht="14.25" customHeight="1" x14ac:dyDescent="0.35">
      <c r="P755" s="203"/>
      <c r="T755" s="203"/>
      <c r="X755" s="203"/>
      <c r="AB755" s="203"/>
      <c r="AF755" s="203"/>
      <c r="AJ755" s="203"/>
      <c r="AN755" s="203"/>
      <c r="AR755" s="203"/>
    </row>
    <row r="756" spans="16:44" ht="14.25" customHeight="1" x14ac:dyDescent="0.35">
      <c r="P756" s="203"/>
      <c r="T756" s="203"/>
      <c r="X756" s="203"/>
      <c r="AB756" s="203"/>
      <c r="AF756" s="203"/>
      <c r="AJ756" s="203"/>
      <c r="AN756" s="203"/>
      <c r="AR756" s="203"/>
    </row>
    <row r="757" spans="16:44" ht="14.25" customHeight="1" x14ac:dyDescent="0.35">
      <c r="P757" s="203"/>
      <c r="T757" s="203"/>
      <c r="X757" s="203"/>
      <c r="AB757" s="203"/>
      <c r="AF757" s="203"/>
      <c r="AJ757" s="203"/>
      <c r="AN757" s="203"/>
      <c r="AR757" s="203"/>
    </row>
    <row r="758" spans="16:44" ht="14.25" customHeight="1" x14ac:dyDescent="0.35">
      <c r="P758" s="203"/>
      <c r="T758" s="203"/>
      <c r="X758" s="203"/>
      <c r="AB758" s="203"/>
      <c r="AF758" s="203"/>
      <c r="AJ758" s="203"/>
      <c r="AN758" s="203"/>
      <c r="AR758" s="203"/>
    </row>
    <row r="759" spans="16:44" ht="14.25" customHeight="1" x14ac:dyDescent="0.35">
      <c r="P759" s="203"/>
      <c r="T759" s="203"/>
      <c r="X759" s="203"/>
      <c r="AB759" s="203"/>
      <c r="AF759" s="203"/>
      <c r="AJ759" s="203"/>
      <c r="AN759" s="203"/>
      <c r="AR759" s="203"/>
    </row>
    <row r="760" spans="16:44" ht="14.25" customHeight="1" x14ac:dyDescent="0.35">
      <c r="P760" s="203"/>
      <c r="T760" s="203"/>
      <c r="X760" s="203"/>
      <c r="AB760" s="203"/>
      <c r="AF760" s="203"/>
      <c r="AJ760" s="203"/>
      <c r="AN760" s="203"/>
      <c r="AR760" s="203"/>
    </row>
    <row r="761" spans="16:44" ht="14.25" customHeight="1" x14ac:dyDescent="0.35">
      <c r="P761" s="203"/>
      <c r="T761" s="203"/>
      <c r="X761" s="203"/>
      <c r="AB761" s="203"/>
      <c r="AF761" s="203"/>
      <c r="AJ761" s="203"/>
      <c r="AN761" s="203"/>
      <c r="AR761" s="203"/>
    </row>
    <row r="762" spans="16:44" ht="14.25" customHeight="1" x14ac:dyDescent="0.35">
      <c r="P762" s="203"/>
      <c r="T762" s="203"/>
      <c r="X762" s="203"/>
      <c r="AB762" s="203"/>
      <c r="AF762" s="203"/>
      <c r="AJ762" s="203"/>
      <c r="AN762" s="203"/>
      <c r="AR762" s="203"/>
    </row>
    <row r="763" spans="16:44" ht="14.25" customHeight="1" x14ac:dyDescent="0.35">
      <c r="P763" s="203"/>
      <c r="T763" s="203"/>
      <c r="X763" s="203"/>
      <c r="AB763" s="203"/>
      <c r="AF763" s="203"/>
      <c r="AJ763" s="203"/>
      <c r="AN763" s="203"/>
      <c r="AR763" s="203"/>
    </row>
    <row r="764" spans="16:44" ht="14.25" customHeight="1" x14ac:dyDescent="0.35">
      <c r="P764" s="203"/>
      <c r="T764" s="203"/>
      <c r="X764" s="203"/>
      <c r="AB764" s="203"/>
      <c r="AF764" s="203"/>
      <c r="AJ764" s="203"/>
      <c r="AN764" s="203"/>
      <c r="AR764" s="203"/>
    </row>
    <row r="765" spans="16:44" ht="14.25" customHeight="1" x14ac:dyDescent="0.35">
      <c r="P765" s="203"/>
      <c r="T765" s="203"/>
      <c r="X765" s="203"/>
      <c r="AB765" s="203"/>
      <c r="AF765" s="203"/>
      <c r="AJ765" s="203"/>
      <c r="AN765" s="203"/>
      <c r="AR765" s="203"/>
    </row>
    <row r="766" spans="16:44" ht="14.25" customHeight="1" x14ac:dyDescent="0.35">
      <c r="P766" s="203"/>
      <c r="T766" s="203"/>
      <c r="X766" s="203"/>
      <c r="AB766" s="203"/>
      <c r="AF766" s="203"/>
      <c r="AJ766" s="203"/>
      <c r="AN766" s="203"/>
      <c r="AR766" s="203"/>
    </row>
    <row r="767" spans="16:44" ht="14.25" customHeight="1" x14ac:dyDescent="0.35">
      <c r="P767" s="203"/>
      <c r="T767" s="203"/>
      <c r="X767" s="203"/>
      <c r="AB767" s="203"/>
      <c r="AF767" s="203"/>
      <c r="AJ767" s="203"/>
      <c r="AN767" s="203"/>
      <c r="AR767" s="203"/>
    </row>
    <row r="768" spans="16:44" ht="14.25" customHeight="1" x14ac:dyDescent="0.35">
      <c r="P768" s="203"/>
      <c r="T768" s="203"/>
      <c r="X768" s="203"/>
      <c r="AB768" s="203"/>
      <c r="AF768" s="203"/>
      <c r="AJ768" s="203"/>
      <c r="AN768" s="203"/>
      <c r="AR768" s="203"/>
    </row>
    <row r="769" spans="16:44" ht="14.25" customHeight="1" x14ac:dyDescent="0.35">
      <c r="P769" s="203"/>
      <c r="T769" s="203"/>
      <c r="X769" s="203"/>
      <c r="AB769" s="203"/>
      <c r="AF769" s="203"/>
      <c r="AJ769" s="203"/>
      <c r="AN769" s="203"/>
      <c r="AR769" s="203"/>
    </row>
    <row r="770" spans="16:44" ht="14.25" customHeight="1" x14ac:dyDescent="0.35">
      <c r="P770" s="203"/>
      <c r="T770" s="203"/>
      <c r="X770" s="203"/>
      <c r="AB770" s="203"/>
      <c r="AF770" s="203"/>
      <c r="AJ770" s="203"/>
      <c r="AN770" s="203"/>
      <c r="AR770" s="203"/>
    </row>
    <row r="771" spans="16:44" ht="14.25" customHeight="1" x14ac:dyDescent="0.35">
      <c r="P771" s="203"/>
      <c r="T771" s="203"/>
      <c r="X771" s="203"/>
      <c r="AB771" s="203"/>
      <c r="AF771" s="203"/>
      <c r="AJ771" s="203"/>
      <c r="AN771" s="203"/>
      <c r="AR771" s="203"/>
    </row>
    <row r="772" spans="16:44" ht="14.25" customHeight="1" x14ac:dyDescent="0.35">
      <c r="P772" s="203"/>
      <c r="T772" s="203"/>
      <c r="X772" s="203"/>
      <c r="AB772" s="203"/>
      <c r="AF772" s="203"/>
      <c r="AJ772" s="203"/>
      <c r="AN772" s="203"/>
      <c r="AR772" s="203"/>
    </row>
    <row r="773" spans="16:44" ht="14.25" customHeight="1" x14ac:dyDescent="0.35">
      <c r="P773" s="203"/>
      <c r="T773" s="203"/>
      <c r="X773" s="203"/>
      <c r="AB773" s="203"/>
      <c r="AF773" s="203"/>
      <c r="AJ773" s="203"/>
      <c r="AN773" s="203"/>
      <c r="AR773" s="203"/>
    </row>
    <row r="774" spans="16:44" ht="14.25" customHeight="1" x14ac:dyDescent="0.35">
      <c r="P774" s="203"/>
      <c r="T774" s="203"/>
      <c r="X774" s="203"/>
      <c r="AB774" s="203"/>
      <c r="AF774" s="203"/>
      <c r="AJ774" s="203"/>
      <c r="AN774" s="203"/>
      <c r="AR774" s="203"/>
    </row>
    <row r="775" spans="16:44" ht="14.25" customHeight="1" x14ac:dyDescent="0.35">
      <c r="P775" s="203"/>
      <c r="T775" s="203"/>
      <c r="X775" s="203"/>
      <c r="AB775" s="203"/>
      <c r="AF775" s="203"/>
      <c r="AJ775" s="203"/>
      <c r="AN775" s="203"/>
      <c r="AR775" s="203"/>
    </row>
    <row r="776" spans="16:44" ht="14.25" customHeight="1" x14ac:dyDescent="0.35">
      <c r="P776" s="203"/>
      <c r="T776" s="203"/>
      <c r="X776" s="203"/>
      <c r="AB776" s="203"/>
      <c r="AF776" s="203"/>
      <c r="AJ776" s="203"/>
      <c r="AN776" s="203"/>
      <c r="AR776" s="203"/>
    </row>
    <row r="777" spans="16:44" ht="14.25" customHeight="1" x14ac:dyDescent="0.35">
      <c r="P777" s="203"/>
      <c r="T777" s="203"/>
      <c r="X777" s="203"/>
      <c r="AB777" s="203"/>
      <c r="AF777" s="203"/>
      <c r="AJ777" s="203"/>
      <c r="AN777" s="203"/>
      <c r="AR777" s="203"/>
    </row>
    <row r="778" spans="16:44" ht="14.25" customHeight="1" x14ac:dyDescent="0.35">
      <c r="P778" s="203"/>
      <c r="T778" s="203"/>
      <c r="X778" s="203"/>
      <c r="AB778" s="203"/>
      <c r="AF778" s="203"/>
      <c r="AJ778" s="203"/>
      <c r="AN778" s="203"/>
      <c r="AR778" s="203"/>
    </row>
    <row r="779" spans="16:44" ht="14.25" customHeight="1" x14ac:dyDescent="0.35">
      <c r="P779" s="203"/>
      <c r="T779" s="203"/>
      <c r="X779" s="203"/>
      <c r="AB779" s="203"/>
      <c r="AF779" s="203"/>
      <c r="AJ779" s="203"/>
      <c r="AN779" s="203"/>
      <c r="AR779" s="203"/>
    </row>
    <row r="780" spans="16:44" ht="14.25" customHeight="1" x14ac:dyDescent="0.35">
      <c r="P780" s="203"/>
      <c r="T780" s="203"/>
      <c r="X780" s="203"/>
      <c r="AB780" s="203"/>
      <c r="AF780" s="203"/>
      <c r="AJ780" s="203"/>
      <c r="AN780" s="203"/>
      <c r="AR780" s="203"/>
    </row>
    <row r="781" spans="16:44" ht="14.25" customHeight="1" x14ac:dyDescent="0.35">
      <c r="P781" s="203"/>
      <c r="T781" s="203"/>
      <c r="X781" s="203"/>
      <c r="AB781" s="203"/>
      <c r="AF781" s="203"/>
      <c r="AJ781" s="203"/>
      <c r="AN781" s="203"/>
      <c r="AR781" s="203"/>
    </row>
    <row r="782" spans="16:44" ht="14.25" customHeight="1" x14ac:dyDescent="0.35">
      <c r="P782" s="203"/>
      <c r="T782" s="203"/>
      <c r="X782" s="203"/>
      <c r="AB782" s="203"/>
      <c r="AF782" s="203"/>
      <c r="AJ782" s="203"/>
      <c r="AN782" s="203"/>
      <c r="AR782" s="203"/>
    </row>
    <row r="783" spans="16:44" ht="14.25" customHeight="1" x14ac:dyDescent="0.35">
      <c r="P783" s="203"/>
      <c r="T783" s="203"/>
      <c r="X783" s="203"/>
      <c r="AB783" s="203"/>
      <c r="AF783" s="203"/>
      <c r="AJ783" s="203"/>
      <c r="AN783" s="203"/>
      <c r="AR783" s="203"/>
    </row>
    <row r="784" spans="16:44" ht="14.25" customHeight="1" x14ac:dyDescent="0.35">
      <c r="P784" s="203"/>
      <c r="T784" s="203"/>
      <c r="X784" s="203"/>
      <c r="AB784" s="203"/>
      <c r="AF784" s="203"/>
      <c r="AJ784" s="203"/>
      <c r="AN784" s="203"/>
      <c r="AR784" s="203"/>
    </row>
    <row r="785" spans="16:44" ht="14.25" customHeight="1" x14ac:dyDescent="0.35">
      <c r="P785" s="203"/>
      <c r="T785" s="203"/>
      <c r="X785" s="203"/>
      <c r="AB785" s="203"/>
      <c r="AF785" s="203"/>
      <c r="AJ785" s="203"/>
      <c r="AN785" s="203"/>
      <c r="AR785" s="203"/>
    </row>
    <row r="786" spans="16:44" ht="14.25" customHeight="1" x14ac:dyDescent="0.35">
      <c r="P786" s="203"/>
      <c r="T786" s="203"/>
      <c r="X786" s="203"/>
      <c r="AB786" s="203"/>
      <c r="AF786" s="203"/>
      <c r="AJ786" s="203"/>
      <c r="AN786" s="203"/>
      <c r="AR786" s="203"/>
    </row>
    <row r="787" spans="16:44" ht="14.25" customHeight="1" x14ac:dyDescent="0.35">
      <c r="P787" s="203"/>
      <c r="T787" s="203"/>
      <c r="X787" s="203"/>
      <c r="AB787" s="203"/>
      <c r="AF787" s="203"/>
      <c r="AJ787" s="203"/>
      <c r="AN787" s="203"/>
      <c r="AR787" s="203"/>
    </row>
    <row r="788" spans="16:44" ht="14.25" customHeight="1" x14ac:dyDescent="0.35">
      <c r="P788" s="203"/>
      <c r="T788" s="203"/>
      <c r="X788" s="203"/>
      <c r="AB788" s="203"/>
      <c r="AF788" s="203"/>
      <c r="AJ788" s="203"/>
      <c r="AN788" s="203"/>
      <c r="AR788" s="203"/>
    </row>
    <row r="789" spans="16:44" ht="14.25" customHeight="1" x14ac:dyDescent="0.35">
      <c r="P789" s="203"/>
      <c r="T789" s="203"/>
      <c r="X789" s="203"/>
      <c r="AB789" s="203"/>
      <c r="AF789" s="203"/>
      <c r="AJ789" s="203"/>
      <c r="AN789" s="203"/>
      <c r="AR789" s="203"/>
    </row>
    <row r="790" spans="16:44" ht="14.25" customHeight="1" x14ac:dyDescent="0.35">
      <c r="P790" s="203"/>
      <c r="T790" s="203"/>
      <c r="X790" s="203"/>
      <c r="AB790" s="203"/>
      <c r="AF790" s="203"/>
      <c r="AJ790" s="203"/>
      <c r="AN790" s="203"/>
      <c r="AR790" s="203"/>
    </row>
    <row r="791" spans="16:44" ht="14.25" customHeight="1" x14ac:dyDescent="0.35">
      <c r="P791" s="203"/>
      <c r="T791" s="203"/>
      <c r="X791" s="203"/>
      <c r="AB791" s="203"/>
      <c r="AF791" s="203"/>
      <c r="AJ791" s="203"/>
      <c r="AN791" s="203"/>
      <c r="AR791" s="203"/>
    </row>
    <row r="792" spans="16:44" ht="14.25" customHeight="1" x14ac:dyDescent="0.35">
      <c r="P792" s="203"/>
      <c r="T792" s="203"/>
      <c r="X792" s="203"/>
      <c r="AB792" s="203"/>
      <c r="AF792" s="203"/>
      <c r="AJ792" s="203"/>
      <c r="AN792" s="203"/>
      <c r="AR792" s="203"/>
    </row>
    <row r="793" spans="16:44" ht="14.25" customHeight="1" x14ac:dyDescent="0.35">
      <c r="P793" s="203"/>
      <c r="T793" s="203"/>
      <c r="X793" s="203"/>
      <c r="AB793" s="203"/>
      <c r="AF793" s="203"/>
      <c r="AJ793" s="203"/>
      <c r="AN793" s="203"/>
      <c r="AR793" s="203"/>
    </row>
    <row r="794" spans="16:44" ht="14.25" customHeight="1" x14ac:dyDescent="0.35">
      <c r="P794" s="203"/>
      <c r="T794" s="203"/>
      <c r="X794" s="203"/>
      <c r="AB794" s="203"/>
      <c r="AF794" s="203"/>
      <c r="AJ794" s="203"/>
      <c r="AN794" s="203"/>
      <c r="AR794" s="203"/>
    </row>
    <row r="795" spans="16:44" ht="14.25" customHeight="1" x14ac:dyDescent="0.35">
      <c r="P795" s="203"/>
      <c r="T795" s="203"/>
      <c r="X795" s="203"/>
      <c r="AB795" s="203"/>
      <c r="AF795" s="203"/>
      <c r="AJ795" s="203"/>
      <c r="AN795" s="203"/>
      <c r="AR795" s="203"/>
    </row>
    <row r="796" spans="16:44" ht="14.25" customHeight="1" x14ac:dyDescent="0.35">
      <c r="P796" s="203"/>
      <c r="T796" s="203"/>
      <c r="X796" s="203"/>
      <c r="AB796" s="203"/>
      <c r="AF796" s="203"/>
      <c r="AJ796" s="203"/>
      <c r="AN796" s="203"/>
      <c r="AR796" s="203"/>
    </row>
    <row r="797" spans="16:44" ht="14.25" customHeight="1" x14ac:dyDescent="0.35">
      <c r="P797" s="203"/>
      <c r="T797" s="203"/>
      <c r="X797" s="203"/>
      <c r="AB797" s="203"/>
      <c r="AF797" s="203"/>
      <c r="AJ797" s="203"/>
      <c r="AN797" s="203"/>
      <c r="AR797" s="203"/>
    </row>
    <row r="798" spans="16:44" ht="14.25" customHeight="1" x14ac:dyDescent="0.35">
      <c r="P798" s="203"/>
      <c r="T798" s="203"/>
      <c r="X798" s="203"/>
      <c r="AB798" s="203"/>
      <c r="AF798" s="203"/>
      <c r="AJ798" s="203"/>
      <c r="AN798" s="203"/>
      <c r="AR798" s="203"/>
    </row>
    <row r="799" spans="16:44" ht="14.25" customHeight="1" x14ac:dyDescent="0.35">
      <c r="P799" s="203"/>
      <c r="T799" s="203"/>
      <c r="X799" s="203"/>
      <c r="AB799" s="203"/>
      <c r="AF799" s="203"/>
      <c r="AJ799" s="203"/>
      <c r="AN799" s="203"/>
      <c r="AR799" s="203"/>
    </row>
    <row r="800" spans="16:44" ht="14.25" customHeight="1" x14ac:dyDescent="0.35">
      <c r="P800" s="203"/>
      <c r="T800" s="203"/>
      <c r="X800" s="203"/>
      <c r="AB800" s="203"/>
      <c r="AF800" s="203"/>
      <c r="AJ800" s="203"/>
      <c r="AN800" s="203"/>
      <c r="AR800" s="203"/>
    </row>
    <row r="801" spans="16:44" ht="14.25" customHeight="1" x14ac:dyDescent="0.35">
      <c r="P801" s="203"/>
      <c r="T801" s="203"/>
      <c r="X801" s="203"/>
      <c r="AB801" s="203"/>
      <c r="AF801" s="203"/>
      <c r="AJ801" s="203"/>
      <c r="AN801" s="203"/>
      <c r="AR801" s="203"/>
    </row>
    <row r="802" spans="16:44" ht="14.25" customHeight="1" x14ac:dyDescent="0.35">
      <c r="P802" s="203"/>
      <c r="T802" s="203"/>
      <c r="X802" s="203"/>
      <c r="AB802" s="203"/>
      <c r="AF802" s="203"/>
      <c r="AJ802" s="203"/>
      <c r="AN802" s="203"/>
      <c r="AR802" s="203"/>
    </row>
    <row r="803" spans="16:44" ht="14.25" customHeight="1" x14ac:dyDescent="0.35">
      <c r="P803" s="203"/>
      <c r="T803" s="203"/>
      <c r="X803" s="203"/>
      <c r="AB803" s="203"/>
      <c r="AF803" s="203"/>
      <c r="AJ803" s="203"/>
      <c r="AN803" s="203"/>
      <c r="AR803" s="203"/>
    </row>
    <row r="804" spans="16:44" ht="14.25" customHeight="1" x14ac:dyDescent="0.35">
      <c r="P804" s="203"/>
      <c r="T804" s="203"/>
      <c r="X804" s="203"/>
      <c r="AB804" s="203"/>
      <c r="AF804" s="203"/>
      <c r="AJ804" s="203"/>
      <c r="AN804" s="203"/>
      <c r="AR804" s="203"/>
    </row>
    <row r="805" spans="16:44" ht="14.25" customHeight="1" x14ac:dyDescent="0.35">
      <c r="P805" s="203"/>
      <c r="T805" s="203"/>
      <c r="X805" s="203"/>
      <c r="AB805" s="203"/>
      <c r="AF805" s="203"/>
      <c r="AJ805" s="203"/>
      <c r="AN805" s="203"/>
      <c r="AR805" s="203"/>
    </row>
    <row r="806" spans="16:44" ht="14.25" customHeight="1" x14ac:dyDescent="0.35">
      <c r="P806" s="203"/>
      <c r="T806" s="203"/>
      <c r="X806" s="203"/>
      <c r="AB806" s="203"/>
      <c r="AF806" s="203"/>
      <c r="AJ806" s="203"/>
      <c r="AN806" s="203"/>
      <c r="AR806" s="203"/>
    </row>
    <row r="807" spans="16:44" ht="14.25" customHeight="1" x14ac:dyDescent="0.35">
      <c r="P807" s="203"/>
      <c r="T807" s="203"/>
      <c r="X807" s="203"/>
      <c r="AB807" s="203"/>
      <c r="AF807" s="203"/>
      <c r="AJ807" s="203"/>
      <c r="AN807" s="203"/>
      <c r="AR807" s="203"/>
    </row>
    <row r="808" spans="16:44" ht="14.25" customHeight="1" x14ac:dyDescent="0.35">
      <c r="P808" s="203"/>
      <c r="T808" s="203"/>
      <c r="X808" s="203"/>
      <c r="AB808" s="203"/>
      <c r="AF808" s="203"/>
      <c r="AJ808" s="203"/>
      <c r="AN808" s="203"/>
      <c r="AR808" s="203"/>
    </row>
    <row r="809" spans="16:44" ht="14.25" customHeight="1" x14ac:dyDescent="0.35">
      <c r="P809" s="203"/>
      <c r="T809" s="203"/>
      <c r="X809" s="203"/>
      <c r="AB809" s="203"/>
      <c r="AF809" s="203"/>
      <c r="AJ809" s="203"/>
      <c r="AN809" s="203"/>
      <c r="AR809" s="203"/>
    </row>
    <row r="810" spans="16:44" ht="14.25" customHeight="1" x14ac:dyDescent="0.35">
      <c r="P810" s="203"/>
      <c r="T810" s="203"/>
      <c r="X810" s="203"/>
      <c r="AB810" s="203"/>
      <c r="AF810" s="203"/>
      <c r="AJ810" s="203"/>
      <c r="AN810" s="203"/>
      <c r="AR810" s="203"/>
    </row>
    <row r="811" spans="16:44" ht="14.25" customHeight="1" x14ac:dyDescent="0.35">
      <c r="P811" s="203"/>
      <c r="T811" s="203"/>
      <c r="X811" s="203"/>
      <c r="AB811" s="203"/>
      <c r="AF811" s="203"/>
      <c r="AJ811" s="203"/>
      <c r="AN811" s="203"/>
      <c r="AR811" s="203"/>
    </row>
    <row r="812" spans="16:44" ht="14.25" customHeight="1" x14ac:dyDescent="0.35">
      <c r="P812" s="203"/>
      <c r="T812" s="203"/>
      <c r="X812" s="203"/>
      <c r="AB812" s="203"/>
      <c r="AF812" s="203"/>
      <c r="AJ812" s="203"/>
      <c r="AN812" s="203"/>
      <c r="AR812" s="203"/>
    </row>
    <row r="813" spans="16:44" ht="14.25" customHeight="1" x14ac:dyDescent="0.35">
      <c r="P813" s="203"/>
      <c r="T813" s="203"/>
      <c r="X813" s="203"/>
      <c r="AB813" s="203"/>
      <c r="AF813" s="203"/>
      <c r="AJ813" s="203"/>
      <c r="AN813" s="203"/>
      <c r="AR813" s="203"/>
    </row>
    <row r="814" spans="16:44" ht="14.25" customHeight="1" x14ac:dyDescent="0.35">
      <c r="P814" s="203"/>
      <c r="T814" s="203"/>
      <c r="X814" s="203"/>
      <c r="AB814" s="203"/>
      <c r="AF814" s="203"/>
      <c r="AJ814" s="203"/>
      <c r="AN814" s="203"/>
      <c r="AR814" s="203"/>
    </row>
    <row r="815" spans="16:44" ht="14.25" customHeight="1" x14ac:dyDescent="0.35">
      <c r="P815" s="203"/>
      <c r="T815" s="203"/>
      <c r="X815" s="203"/>
      <c r="AB815" s="203"/>
      <c r="AF815" s="203"/>
      <c r="AJ815" s="203"/>
      <c r="AN815" s="203"/>
      <c r="AR815" s="203"/>
    </row>
    <row r="816" spans="16:44" ht="14.25" customHeight="1" x14ac:dyDescent="0.35">
      <c r="P816" s="203"/>
      <c r="T816" s="203"/>
      <c r="X816" s="203"/>
      <c r="AB816" s="203"/>
      <c r="AF816" s="203"/>
      <c r="AJ816" s="203"/>
      <c r="AN816" s="203"/>
      <c r="AR816" s="203"/>
    </row>
    <row r="817" spans="16:44" ht="14.25" customHeight="1" x14ac:dyDescent="0.35">
      <c r="P817" s="203"/>
      <c r="T817" s="203"/>
      <c r="X817" s="203"/>
      <c r="AB817" s="203"/>
      <c r="AF817" s="203"/>
      <c r="AJ817" s="203"/>
      <c r="AN817" s="203"/>
      <c r="AR817" s="203"/>
    </row>
    <row r="818" spans="16:44" ht="14.25" customHeight="1" x14ac:dyDescent="0.35">
      <c r="P818" s="203"/>
      <c r="T818" s="203"/>
      <c r="X818" s="203"/>
      <c r="AB818" s="203"/>
      <c r="AF818" s="203"/>
      <c r="AJ818" s="203"/>
      <c r="AN818" s="203"/>
      <c r="AR818" s="203"/>
    </row>
    <row r="819" spans="16:44" ht="14.25" customHeight="1" x14ac:dyDescent="0.35">
      <c r="P819" s="203"/>
      <c r="T819" s="203"/>
      <c r="X819" s="203"/>
      <c r="AB819" s="203"/>
      <c r="AF819" s="203"/>
      <c r="AJ819" s="203"/>
      <c r="AN819" s="203"/>
      <c r="AR819" s="203"/>
    </row>
    <row r="820" spans="16:44" ht="14.25" customHeight="1" x14ac:dyDescent="0.35">
      <c r="P820" s="203"/>
      <c r="T820" s="203"/>
      <c r="X820" s="203"/>
      <c r="AB820" s="203"/>
      <c r="AF820" s="203"/>
      <c r="AJ820" s="203"/>
      <c r="AN820" s="203"/>
      <c r="AR820" s="203"/>
    </row>
    <row r="821" spans="16:44" ht="14.25" customHeight="1" x14ac:dyDescent="0.35">
      <c r="P821" s="203"/>
      <c r="T821" s="203"/>
      <c r="X821" s="203"/>
      <c r="AB821" s="203"/>
      <c r="AF821" s="203"/>
      <c r="AJ821" s="203"/>
      <c r="AN821" s="203"/>
      <c r="AR821" s="203"/>
    </row>
    <row r="822" spans="16:44" ht="14.25" customHeight="1" x14ac:dyDescent="0.35">
      <c r="P822" s="203"/>
      <c r="T822" s="203"/>
      <c r="X822" s="203"/>
      <c r="AB822" s="203"/>
      <c r="AF822" s="203"/>
      <c r="AJ822" s="203"/>
      <c r="AN822" s="203"/>
      <c r="AR822" s="203"/>
    </row>
    <row r="823" spans="16:44" ht="14.25" customHeight="1" x14ac:dyDescent="0.35">
      <c r="P823" s="203"/>
      <c r="T823" s="203"/>
      <c r="X823" s="203"/>
      <c r="AB823" s="203"/>
      <c r="AF823" s="203"/>
      <c r="AJ823" s="203"/>
      <c r="AN823" s="203"/>
      <c r="AR823" s="203"/>
    </row>
    <row r="824" spans="16:44" ht="14.25" customHeight="1" x14ac:dyDescent="0.35">
      <c r="P824" s="203"/>
      <c r="T824" s="203"/>
      <c r="X824" s="203"/>
      <c r="AB824" s="203"/>
      <c r="AF824" s="203"/>
      <c r="AJ824" s="203"/>
      <c r="AN824" s="203"/>
      <c r="AR824" s="203"/>
    </row>
    <row r="825" spans="16:44" ht="14.25" customHeight="1" x14ac:dyDescent="0.35">
      <c r="P825" s="203"/>
      <c r="T825" s="203"/>
      <c r="X825" s="203"/>
      <c r="AB825" s="203"/>
      <c r="AF825" s="203"/>
      <c r="AJ825" s="203"/>
      <c r="AN825" s="203"/>
      <c r="AR825" s="203"/>
    </row>
    <row r="826" spans="16:44" ht="14.25" customHeight="1" x14ac:dyDescent="0.35">
      <c r="P826" s="203"/>
      <c r="T826" s="203"/>
      <c r="X826" s="203"/>
      <c r="AB826" s="203"/>
      <c r="AF826" s="203"/>
      <c r="AJ826" s="203"/>
      <c r="AN826" s="203"/>
      <c r="AR826" s="203"/>
    </row>
    <row r="827" spans="16:44" ht="14.25" customHeight="1" x14ac:dyDescent="0.35">
      <c r="P827" s="203"/>
      <c r="T827" s="203"/>
      <c r="X827" s="203"/>
      <c r="AB827" s="203"/>
      <c r="AF827" s="203"/>
      <c r="AJ827" s="203"/>
      <c r="AN827" s="203"/>
      <c r="AR827" s="203"/>
    </row>
    <row r="828" spans="16:44" ht="14.25" customHeight="1" x14ac:dyDescent="0.35">
      <c r="P828" s="203"/>
      <c r="T828" s="203"/>
      <c r="X828" s="203"/>
      <c r="AB828" s="203"/>
      <c r="AF828" s="203"/>
      <c r="AJ828" s="203"/>
      <c r="AN828" s="203"/>
      <c r="AR828" s="203"/>
    </row>
    <row r="829" spans="16:44" ht="14.25" customHeight="1" x14ac:dyDescent="0.35">
      <c r="P829" s="203"/>
      <c r="T829" s="203"/>
      <c r="X829" s="203"/>
      <c r="AB829" s="203"/>
      <c r="AF829" s="203"/>
      <c r="AJ829" s="203"/>
      <c r="AN829" s="203"/>
      <c r="AR829" s="203"/>
    </row>
    <row r="830" spans="16:44" ht="14.25" customHeight="1" x14ac:dyDescent="0.35">
      <c r="P830" s="203"/>
      <c r="T830" s="203"/>
      <c r="X830" s="203"/>
      <c r="AB830" s="203"/>
      <c r="AF830" s="203"/>
      <c r="AJ830" s="203"/>
      <c r="AN830" s="203"/>
      <c r="AR830" s="203"/>
    </row>
    <row r="831" spans="16:44" ht="14.25" customHeight="1" x14ac:dyDescent="0.35">
      <c r="P831" s="203"/>
      <c r="T831" s="203"/>
      <c r="X831" s="203"/>
      <c r="AB831" s="203"/>
      <c r="AF831" s="203"/>
      <c r="AJ831" s="203"/>
      <c r="AN831" s="203"/>
      <c r="AR831" s="203"/>
    </row>
    <row r="832" spans="16:44" ht="14.25" customHeight="1" x14ac:dyDescent="0.35">
      <c r="P832" s="203"/>
      <c r="T832" s="203"/>
      <c r="X832" s="203"/>
      <c r="AB832" s="203"/>
      <c r="AF832" s="203"/>
      <c r="AJ832" s="203"/>
      <c r="AN832" s="203"/>
      <c r="AR832" s="203"/>
    </row>
    <row r="833" spans="16:44" ht="14.25" customHeight="1" x14ac:dyDescent="0.35">
      <c r="P833" s="203"/>
      <c r="T833" s="203"/>
      <c r="X833" s="203"/>
      <c r="AB833" s="203"/>
      <c r="AF833" s="203"/>
      <c r="AJ833" s="203"/>
      <c r="AN833" s="203"/>
      <c r="AR833" s="203"/>
    </row>
    <row r="834" spans="16:44" ht="14.25" customHeight="1" x14ac:dyDescent="0.35">
      <c r="P834" s="203"/>
      <c r="T834" s="203"/>
      <c r="X834" s="203"/>
      <c r="AB834" s="203"/>
      <c r="AF834" s="203"/>
      <c r="AJ834" s="203"/>
      <c r="AN834" s="203"/>
      <c r="AR834" s="203"/>
    </row>
    <row r="835" spans="16:44" ht="14.25" customHeight="1" x14ac:dyDescent="0.35">
      <c r="P835" s="203"/>
      <c r="T835" s="203"/>
      <c r="X835" s="203"/>
      <c r="AB835" s="203"/>
      <c r="AF835" s="203"/>
      <c r="AJ835" s="203"/>
      <c r="AN835" s="203"/>
      <c r="AR835" s="203"/>
    </row>
    <row r="836" spans="16:44" ht="14.25" customHeight="1" x14ac:dyDescent="0.35">
      <c r="P836" s="203"/>
      <c r="T836" s="203"/>
      <c r="X836" s="203"/>
      <c r="AB836" s="203"/>
      <c r="AF836" s="203"/>
      <c r="AJ836" s="203"/>
      <c r="AN836" s="203"/>
      <c r="AR836" s="203"/>
    </row>
    <row r="837" spans="16:44" ht="14.25" customHeight="1" x14ac:dyDescent="0.35">
      <c r="P837" s="203"/>
      <c r="T837" s="203"/>
      <c r="X837" s="203"/>
      <c r="AB837" s="203"/>
      <c r="AF837" s="203"/>
      <c r="AJ837" s="203"/>
      <c r="AN837" s="203"/>
      <c r="AR837" s="203"/>
    </row>
    <row r="838" spans="16:44" ht="14.25" customHeight="1" x14ac:dyDescent="0.35">
      <c r="P838" s="203"/>
      <c r="T838" s="203"/>
      <c r="X838" s="203"/>
      <c r="AB838" s="203"/>
      <c r="AF838" s="203"/>
      <c r="AJ838" s="203"/>
      <c r="AN838" s="203"/>
      <c r="AR838" s="203"/>
    </row>
    <row r="839" spans="16:44" ht="14.25" customHeight="1" x14ac:dyDescent="0.35">
      <c r="P839" s="203"/>
      <c r="T839" s="203"/>
      <c r="X839" s="203"/>
      <c r="AB839" s="203"/>
      <c r="AF839" s="203"/>
      <c r="AJ839" s="203"/>
      <c r="AN839" s="203"/>
      <c r="AR839" s="203"/>
    </row>
    <row r="840" spans="16:44" ht="14.25" customHeight="1" x14ac:dyDescent="0.35">
      <c r="P840" s="203"/>
      <c r="T840" s="203"/>
      <c r="X840" s="203"/>
      <c r="AB840" s="203"/>
      <c r="AF840" s="203"/>
      <c r="AJ840" s="203"/>
      <c r="AN840" s="203"/>
      <c r="AR840" s="203"/>
    </row>
    <row r="841" spans="16:44" ht="14.25" customHeight="1" x14ac:dyDescent="0.35">
      <c r="P841" s="203"/>
      <c r="T841" s="203"/>
      <c r="X841" s="203"/>
      <c r="AB841" s="203"/>
      <c r="AF841" s="203"/>
      <c r="AJ841" s="203"/>
      <c r="AN841" s="203"/>
      <c r="AR841" s="203"/>
    </row>
    <row r="842" spans="16:44" ht="14.25" customHeight="1" x14ac:dyDescent="0.35">
      <c r="P842" s="203"/>
      <c r="T842" s="203"/>
      <c r="X842" s="203"/>
      <c r="AB842" s="203"/>
      <c r="AF842" s="203"/>
      <c r="AJ842" s="203"/>
      <c r="AN842" s="203"/>
      <c r="AR842" s="203"/>
    </row>
    <row r="843" spans="16:44" ht="14.25" customHeight="1" x14ac:dyDescent="0.35">
      <c r="P843" s="203"/>
      <c r="T843" s="203"/>
      <c r="X843" s="203"/>
      <c r="AB843" s="203"/>
      <c r="AF843" s="203"/>
      <c r="AJ843" s="203"/>
      <c r="AN843" s="203"/>
      <c r="AR843" s="203"/>
    </row>
    <row r="844" spans="16:44" ht="14.25" customHeight="1" x14ac:dyDescent="0.35">
      <c r="P844" s="203"/>
      <c r="T844" s="203"/>
      <c r="X844" s="203"/>
      <c r="AB844" s="203"/>
      <c r="AF844" s="203"/>
      <c r="AJ844" s="203"/>
      <c r="AN844" s="203"/>
      <c r="AR844" s="203"/>
    </row>
    <row r="845" spans="16:44" ht="14.25" customHeight="1" x14ac:dyDescent="0.35">
      <c r="P845" s="203"/>
      <c r="T845" s="203"/>
      <c r="X845" s="203"/>
      <c r="AB845" s="203"/>
      <c r="AF845" s="203"/>
      <c r="AJ845" s="203"/>
      <c r="AN845" s="203"/>
      <c r="AR845" s="203"/>
    </row>
    <row r="846" spans="16:44" ht="14.25" customHeight="1" x14ac:dyDescent="0.35">
      <c r="P846" s="203"/>
      <c r="T846" s="203"/>
      <c r="X846" s="203"/>
      <c r="AB846" s="203"/>
      <c r="AF846" s="203"/>
      <c r="AJ846" s="203"/>
      <c r="AN846" s="203"/>
      <c r="AR846" s="203"/>
    </row>
    <row r="847" spans="16:44" ht="14.25" customHeight="1" x14ac:dyDescent="0.35">
      <c r="P847" s="203"/>
      <c r="T847" s="203"/>
      <c r="X847" s="203"/>
      <c r="AB847" s="203"/>
      <c r="AF847" s="203"/>
      <c r="AJ847" s="203"/>
      <c r="AN847" s="203"/>
      <c r="AR847" s="203"/>
    </row>
    <row r="848" spans="16:44" ht="14.25" customHeight="1" x14ac:dyDescent="0.35">
      <c r="P848" s="203"/>
      <c r="T848" s="203"/>
      <c r="X848" s="203"/>
      <c r="AB848" s="203"/>
      <c r="AF848" s="203"/>
      <c r="AJ848" s="203"/>
      <c r="AN848" s="203"/>
      <c r="AR848" s="203"/>
    </row>
    <row r="849" spans="16:44" ht="14.25" customHeight="1" x14ac:dyDescent="0.35">
      <c r="P849" s="203"/>
      <c r="T849" s="203"/>
      <c r="X849" s="203"/>
      <c r="AB849" s="203"/>
      <c r="AF849" s="203"/>
      <c r="AJ849" s="203"/>
      <c r="AN849" s="203"/>
      <c r="AR849" s="203"/>
    </row>
    <row r="850" spans="16:44" ht="14.25" customHeight="1" x14ac:dyDescent="0.35">
      <c r="P850" s="203"/>
      <c r="T850" s="203"/>
      <c r="X850" s="203"/>
      <c r="AB850" s="203"/>
      <c r="AF850" s="203"/>
      <c r="AJ850" s="203"/>
      <c r="AN850" s="203"/>
      <c r="AR850" s="203"/>
    </row>
    <row r="851" spans="16:44" ht="14.25" customHeight="1" x14ac:dyDescent="0.35">
      <c r="P851" s="203"/>
      <c r="T851" s="203"/>
      <c r="X851" s="203"/>
      <c r="AB851" s="203"/>
      <c r="AF851" s="203"/>
      <c r="AJ851" s="203"/>
      <c r="AN851" s="203"/>
      <c r="AR851" s="203"/>
    </row>
    <row r="852" spans="16:44" ht="14.25" customHeight="1" x14ac:dyDescent="0.35">
      <c r="P852" s="203"/>
      <c r="T852" s="203"/>
      <c r="X852" s="203"/>
      <c r="AB852" s="203"/>
      <c r="AF852" s="203"/>
      <c r="AJ852" s="203"/>
      <c r="AN852" s="203"/>
      <c r="AR852" s="203"/>
    </row>
    <row r="853" spans="16:44" ht="14.25" customHeight="1" x14ac:dyDescent="0.35">
      <c r="P853" s="203"/>
      <c r="T853" s="203"/>
      <c r="X853" s="203"/>
      <c r="AB853" s="203"/>
      <c r="AF853" s="203"/>
      <c r="AJ853" s="203"/>
      <c r="AN853" s="203"/>
      <c r="AR853" s="203"/>
    </row>
    <row r="854" spans="16:44" ht="14.25" customHeight="1" x14ac:dyDescent="0.35">
      <c r="P854" s="203"/>
      <c r="T854" s="203"/>
      <c r="X854" s="203"/>
      <c r="AB854" s="203"/>
      <c r="AF854" s="203"/>
      <c r="AJ854" s="203"/>
      <c r="AN854" s="203"/>
      <c r="AR854" s="203"/>
    </row>
    <row r="855" spans="16:44" ht="14.25" customHeight="1" x14ac:dyDescent="0.35">
      <c r="P855" s="203"/>
      <c r="T855" s="203"/>
      <c r="X855" s="203"/>
      <c r="AB855" s="203"/>
      <c r="AF855" s="203"/>
      <c r="AJ855" s="203"/>
      <c r="AN855" s="203"/>
      <c r="AR855" s="203"/>
    </row>
    <row r="856" spans="16:44" ht="14.25" customHeight="1" x14ac:dyDescent="0.35">
      <c r="P856" s="203"/>
      <c r="T856" s="203"/>
      <c r="X856" s="203"/>
      <c r="AB856" s="203"/>
      <c r="AF856" s="203"/>
      <c r="AJ856" s="203"/>
      <c r="AN856" s="203"/>
      <c r="AR856" s="203"/>
    </row>
    <row r="857" spans="16:44" ht="14.25" customHeight="1" x14ac:dyDescent="0.35">
      <c r="P857" s="203"/>
      <c r="T857" s="203"/>
      <c r="X857" s="203"/>
      <c r="AB857" s="203"/>
      <c r="AF857" s="203"/>
      <c r="AJ857" s="203"/>
      <c r="AN857" s="203"/>
      <c r="AR857" s="203"/>
    </row>
    <row r="858" spans="16:44" ht="14.25" customHeight="1" x14ac:dyDescent="0.35">
      <c r="P858" s="203"/>
      <c r="T858" s="203"/>
      <c r="X858" s="203"/>
      <c r="AB858" s="203"/>
      <c r="AF858" s="203"/>
      <c r="AJ858" s="203"/>
      <c r="AN858" s="203"/>
      <c r="AR858" s="203"/>
    </row>
    <row r="859" spans="16:44" ht="14.25" customHeight="1" x14ac:dyDescent="0.35">
      <c r="P859" s="203"/>
      <c r="T859" s="203"/>
      <c r="X859" s="203"/>
      <c r="AB859" s="203"/>
      <c r="AF859" s="203"/>
      <c r="AJ859" s="203"/>
      <c r="AN859" s="203"/>
      <c r="AR859" s="203"/>
    </row>
    <row r="860" spans="16:44" ht="14.25" customHeight="1" x14ac:dyDescent="0.35">
      <c r="P860" s="203"/>
      <c r="T860" s="203"/>
      <c r="X860" s="203"/>
      <c r="AB860" s="203"/>
      <c r="AF860" s="203"/>
      <c r="AJ860" s="203"/>
      <c r="AN860" s="203"/>
      <c r="AR860" s="203"/>
    </row>
    <row r="861" spans="16:44" ht="14.25" customHeight="1" x14ac:dyDescent="0.35">
      <c r="P861" s="203"/>
      <c r="T861" s="203"/>
      <c r="X861" s="203"/>
      <c r="AB861" s="203"/>
      <c r="AF861" s="203"/>
      <c r="AJ861" s="203"/>
      <c r="AN861" s="203"/>
      <c r="AR861" s="203"/>
    </row>
    <row r="862" spans="16:44" ht="14.25" customHeight="1" x14ac:dyDescent="0.35">
      <c r="P862" s="203"/>
      <c r="T862" s="203"/>
      <c r="X862" s="203"/>
      <c r="AB862" s="203"/>
      <c r="AF862" s="203"/>
      <c r="AJ862" s="203"/>
      <c r="AN862" s="203"/>
      <c r="AR862" s="203"/>
    </row>
    <row r="863" spans="16:44" ht="14.25" customHeight="1" x14ac:dyDescent="0.35">
      <c r="P863" s="203"/>
      <c r="T863" s="203"/>
      <c r="X863" s="203"/>
      <c r="AB863" s="203"/>
      <c r="AF863" s="203"/>
      <c r="AJ863" s="203"/>
      <c r="AN863" s="203"/>
      <c r="AR863" s="203"/>
    </row>
    <row r="864" spans="16:44" ht="14.25" customHeight="1" x14ac:dyDescent="0.35">
      <c r="P864" s="203"/>
      <c r="T864" s="203"/>
      <c r="X864" s="203"/>
      <c r="AB864" s="203"/>
      <c r="AF864" s="203"/>
      <c r="AJ864" s="203"/>
      <c r="AN864" s="203"/>
      <c r="AR864" s="203"/>
    </row>
    <row r="865" spans="16:44" ht="14.25" customHeight="1" x14ac:dyDescent="0.35">
      <c r="P865" s="203"/>
      <c r="T865" s="203"/>
      <c r="X865" s="203"/>
      <c r="AB865" s="203"/>
      <c r="AF865" s="203"/>
      <c r="AJ865" s="203"/>
      <c r="AN865" s="203"/>
      <c r="AR865" s="203"/>
    </row>
    <row r="866" spans="16:44" ht="14.25" customHeight="1" x14ac:dyDescent="0.35">
      <c r="P866" s="203"/>
      <c r="T866" s="203"/>
      <c r="X866" s="203"/>
      <c r="AB866" s="203"/>
      <c r="AF866" s="203"/>
      <c r="AJ866" s="203"/>
      <c r="AN866" s="203"/>
      <c r="AR866" s="203"/>
    </row>
    <row r="867" spans="16:44" ht="14.25" customHeight="1" x14ac:dyDescent="0.35">
      <c r="P867" s="203"/>
      <c r="T867" s="203"/>
      <c r="X867" s="203"/>
      <c r="AB867" s="203"/>
      <c r="AF867" s="203"/>
      <c r="AJ867" s="203"/>
      <c r="AN867" s="203"/>
      <c r="AR867" s="203"/>
    </row>
    <row r="868" spans="16:44" ht="14.25" customHeight="1" x14ac:dyDescent="0.35">
      <c r="P868" s="203"/>
      <c r="T868" s="203"/>
      <c r="X868" s="203"/>
      <c r="AB868" s="203"/>
      <c r="AF868" s="203"/>
      <c r="AJ868" s="203"/>
      <c r="AN868" s="203"/>
      <c r="AR868" s="203"/>
    </row>
    <row r="869" spans="16:44" ht="14.25" customHeight="1" x14ac:dyDescent="0.35">
      <c r="P869" s="203"/>
      <c r="T869" s="203"/>
      <c r="X869" s="203"/>
      <c r="AB869" s="203"/>
      <c r="AF869" s="203"/>
      <c r="AJ869" s="203"/>
      <c r="AN869" s="203"/>
      <c r="AR869" s="203"/>
    </row>
    <row r="870" spans="16:44" ht="14.25" customHeight="1" x14ac:dyDescent="0.35">
      <c r="P870" s="203"/>
      <c r="T870" s="203"/>
      <c r="X870" s="203"/>
      <c r="AB870" s="203"/>
      <c r="AF870" s="203"/>
      <c r="AJ870" s="203"/>
      <c r="AN870" s="203"/>
      <c r="AR870" s="203"/>
    </row>
    <row r="871" spans="16:44" ht="14.25" customHeight="1" x14ac:dyDescent="0.35">
      <c r="P871" s="203"/>
      <c r="T871" s="203"/>
      <c r="X871" s="203"/>
      <c r="AB871" s="203"/>
      <c r="AF871" s="203"/>
      <c r="AJ871" s="203"/>
      <c r="AN871" s="203"/>
      <c r="AR871" s="203"/>
    </row>
    <row r="872" spans="16:44" ht="14.25" customHeight="1" x14ac:dyDescent="0.35">
      <c r="P872" s="203"/>
      <c r="T872" s="203"/>
      <c r="X872" s="203"/>
      <c r="AB872" s="203"/>
      <c r="AF872" s="203"/>
      <c r="AJ872" s="203"/>
      <c r="AN872" s="203"/>
      <c r="AR872" s="203"/>
    </row>
    <row r="873" spans="16:44" ht="14.25" customHeight="1" x14ac:dyDescent="0.35">
      <c r="P873" s="203"/>
      <c r="T873" s="203"/>
      <c r="X873" s="203"/>
      <c r="AB873" s="203"/>
      <c r="AF873" s="203"/>
      <c r="AJ873" s="203"/>
      <c r="AN873" s="203"/>
      <c r="AR873" s="203"/>
    </row>
    <row r="874" spans="16:44" ht="14.25" customHeight="1" x14ac:dyDescent="0.35">
      <c r="P874" s="203"/>
      <c r="T874" s="203"/>
      <c r="X874" s="203"/>
      <c r="AB874" s="203"/>
      <c r="AF874" s="203"/>
      <c r="AJ874" s="203"/>
      <c r="AN874" s="203"/>
      <c r="AR874" s="203"/>
    </row>
    <row r="875" spans="16:44" ht="14.25" customHeight="1" x14ac:dyDescent="0.35">
      <c r="P875" s="203"/>
      <c r="T875" s="203"/>
      <c r="X875" s="203"/>
      <c r="AB875" s="203"/>
      <c r="AF875" s="203"/>
      <c r="AJ875" s="203"/>
      <c r="AN875" s="203"/>
      <c r="AR875" s="203"/>
    </row>
    <row r="876" spans="16:44" ht="14.25" customHeight="1" x14ac:dyDescent="0.35">
      <c r="P876" s="203"/>
      <c r="T876" s="203"/>
      <c r="X876" s="203"/>
      <c r="AB876" s="203"/>
      <c r="AF876" s="203"/>
      <c r="AJ876" s="203"/>
      <c r="AN876" s="203"/>
      <c r="AR876" s="203"/>
    </row>
    <row r="877" spans="16:44" ht="14.25" customHeight="1" x14ac:dyDescent="0.35">
      <c r="P877" s="203"/>
      <c r="T877" s="203"/>
      <c r="X877" s="203"/>
      <c r="AB877" s="203"/>
      <c r="AF877" s="203"/>
      <c r="AJ877" s="203"/>
      <c r="AN877" s="203"/>
      <c r="AR877" s="203"/>
    </row>
    <row r="878" spans="16:44" ht="14.25" customHeight="1" x14ac:dyDescent="0.35">
      <c r="P878" s="203"/>
      <c r="T878" s="203"/>
      <c r="X878" s="203"/>
      <c r="AB878" s="203"/>
      <c r="AF878" s="203"/>
      <c r="AJ878" s="203"/>
      <c r="AN878" s="203"/>
      <c r="AR878" s="203"/>
    </row>
    <row r="879" spans="16:44" ht="14.25" customHeight="1" x14ac:dyDescent="0.35">
      <c r="P879" s="203"/>
      <c r="T879" s="203"/>
      <c r="X879" s="203"/>
      <c r="AB879" s="203"/>
      <c r="AF879" s="203"/>
      <c r="AJ879" s="203"/>
      <c r="AN879" s="203"/>
      <c r="AR879" s="203"/>
    </row>
    <row r="880" spans="16:44" ht="14.25" customHeight="1" x14ac:dyDescent="0.35">
      <c r="P880" s="203"/>
      <c r="T880" s="203"/>
      <c r="X880" s="203"/>
      <c r="AB880" s="203"/>
      <c r="AF880" s="203"/>
      <c r="AJ880" s="203"/>
      <c r="AN880" s="203"/>
      <c r="AR880" s="203"/>
    </row>
    <row r="881" spans="16:44" ht="14.25" customHeight="1" x14ac:dyDescent="0.35">
      <c r="P881" s="203"/>
      <c r="T881" s="203"/>
      <c r="X881" s="203"/>
      <c r="AB881" s="203"/>
      <c r="AF881" s="203"/>
      <c r="AJ881" s="203"/>
      <c r="AN881" s="203"/>
      <c r="AR881" s="203"/>
    </row>
    <row r="882" spans="16:44" ht="14.25" customHeight="1" x14ac:dyDescent="0.35">
      <c r="P882" s="203"/>
      <c r="T882" s="203"/>
      <c r="X882" s="203"/>
      <c r="AB882" s="203"/>
      <c r="AF882" s="203"/>
      <c r="AJ882" s="203"/>
      <c r="AN882" s="203"/>
      <c r="AR882" s="203"/>
    </row>
    <row r="883" spans="16:44" ht="14.25" customHeight="1" x14ac:dyDescent="0.35">
      <c r="P883" s="203"/>
      <c r="T883" s="203"/>
      <c r="X883" s="203"/>
      <c r="AB883" s="203"/>
      <c r="AF883" s="203"/>
      <c r="AJ883" s="203"/>
      <c r="AN883" s="203"/>
      <c r="AR883" s="203"/>
    </row>
    <row r="884" spans="16:44" ht="14.25" customHeight="1" x14ac:dyDescent="0.35">
      <c r="P884" s="203"/>
      <c r="T884" s="203"/>
      <c r="X884" s="203"/>
      <c r="AB884" s="203"/>
      <c r="AF884" s="203"/>
      <c r="AJ884" s="203"/>
      <c r="AN884" s="203"/>
      <c r="AR884" s="203"/>
    </row>
    <row r="885" spans="16:44" ht="14.25" customHeight="1" x14ac:dyDescent="0.35">
      <c r="P885" s="203"/>
      <c r="T885" s="203"/>
      <c r="X885" s="203"/>
      <c r="AB885" s="203"/>
      <c r="AF885" s="203"/>
      <c r="AJ885" s="203"/>
      <c r="AN885" s="203"/>
      <c r="AR885" s="203"/>
    </row>
    <row r="886" spans="16:44" ht="14.25" customHeight="1" x14ac:dyDescent="0.35">
      <c r="P886" s="203"/>
      <c r="T886" s="203"/>
      <c r="X886" s="203"/>
      <c r="AB886" s="203"/>
      <c r="AF886" s="203"/>
      <c r="AJ886" s="203"/>
      <c r="AN886" s="203"/>
      <c r="AR886" s="203"/>
    </row>
    <row r="887" spans="16:44" ht="14.25" customHeight="1" x14ac:dyDescent="0.35">
      <c r="P887" s="203"/>
      <c r="T887" s="203"/>
      <c r="X887" s="203"/>
      <c r="AB887" s="203"/>
      <c r="AF887" s="203"/>
      <c r="AJ887" s="203"/>
      <c r="AN887" s="203"/>
      <c r="AR887" s="203"/>
    </row>
    <row r="888" spans="16:44" ht="14.25" customHeight="1" x14ac:dyDescent="0.35">
      <c r="P888" s="203"/>
      <c r="T888" s="203"/>
      <c r="X888" s="203"/>
      <c r="AB888" s="203"/>
      <c r="AF888" s="203"/>
      <c r="AJ888" s="203"/>
      <c r="AN888" s="203"/>
      <c r="AR888" s="203"/>
    </row>
    <row r="889" spans="16:44" ht="14.25" customHeight="1" x14ac:dyDescent="0.35">
      <c r="P889" s="203"/>
      <c r="T889" s="203"/>
      <c r="X889" s="203"/>
      <c r="AB889" s="203"/>
      <c r="AF889" s="203"/>
      <c r="AJ889" s="203"/>
      <c r="AN889" s="203"/>
      <c r="AR889" s="203"/>
    </row>
    <row r="890" spans="16:44" ht="14.25" customHeight="1" x14ac:dyDescent="0.35">
      <c r="P890" s="203"/>
      <c r="T890" s="203"/>
      <c r="X890" s="203"/>
      <c r="AB890" s="203"/>
      <c r="AF890" s="203"/>
      <c r="AJ890" s="203"/>
      <c r="AN890" s="203"/>
      <c r="AR890" s="203"/>
    </row>
    <row r="891" spans="16:44" ht="14.25" customHeight="1" x14ac:dyDescent="0.35">
      <c r="P891" s="203"/>
      <c r="T891" s="203"/>
      <c r="X891" s="203"/>
      <c r="AB891" s="203"/>
      <c r="AF891" s="203"/>
      <c r="AJ891" s="203"/>
      <c r="AN891" s="203"/>
      <c r="AR891" s="203"/>
    </row>
    <row r="892" spans="16:44" ht="14.25" customHeight="1" x14ac:dyDescent="0.35">
      <c r="P892" s="203"/>
      <c r="T892" s="203"/>
      <c r="X892" s="203"/>
      <c r="AB892" s="203"/>
      <c r="AF892" s="203"/>
      <c r="AJ892" s="203"/>
      <c r="AN892" s="203"/>
      <c r="AR892" s="203"/>
    </row>
    <row r="893" spans="16:44" ht="14.25" customHeight="1" x14ac:dyDescent="0.35">
      <c r="P893" s="203"/>
      <c r="T893" s="203"/>
      <c r="X893" s="203"/>
      <c r="AB893" s="203"/>
      <c r="AF893" s="203"/>
      <c r="AJ893" s="203"/>
      <c r="AN893" s="203"/>
      <c r="AR893" s="203"/>
    </row>
    <row r="894" spans="16:44" ht="14.25" customHeight="1" x14ac:dyDescent="0.35">
      <c r="P894" s="203"/>
      <c r="T894" s="203"/>
      <c r="X894" s="203"/>
      <c r="AB894" s="203"/>
      <c r="AF894" s="203"/>
      <c r="AJ894" s="203"/>
      <c r="AN894" s="203"/>
      <c r="AR894" s="203"/>
    </row>
    <row r="895" spans="16:44" ht="14.25" customHeight="1" x14ac:dyDescent="0.35">
      <c r="P895" s="203"/>
      <c r="T895" s="203"/>
      <c r="X895" s="203"/>
      <c r="AB895" s="203"/>
      <c r="AF895" s="203"/>
      <c r="AJ895" s="203"/>
      <c r="AN895" s="203"/>
      <c r="AR895" s="203"/>
    </row>
    <row r="896" spans="16:44" ht="14.25" customHeight="1" x14ac:dyDescent="0.35">
      <c r="P896" s="203"/>
      <c r="T896" s="203"/>
      <c r="X896" s="203"/>
      <c r="AB896" s="203"/>
      <c r="AF896" s="203"/>
      <c r="AJ896" s="203"/>
      <c r="AN896" s="203"/>
      <c r="AR896" s="203"/>
    </row>
    <row r="897" spans="16:44" ht="14.25" customHeight="1" x14ac:dyDescent="0.35">
      <c r="P897" s="203"/>
      <c r="T897" s="203"/>
      <c r="X897" s="203"/>
      <c r="AB897" s="203"/>
      <c r="AF897" s="203"/>
      <c r="AJ897" s="203"/>
      <c r="AN897" s="203"/>
      <c r="AR897" s="203"/>
    </row>
    <row r="898" spans="16:44" ht="14.25" customHeight="1" x14ac:dyDescent="0.35">
      <c r="P898" s="203"/>
      <c r="T898" s="203"/>
      <c r="X898" s="203"/>
      <c r="AB898" s="203"/>
      <c r="AF898" s="203"/>
      <c r="AJ898" s="203"/>
      <c r="AN898" s="203"/>
      <c r="AR898" s="203"/>
    </row>
    <row r="899" spans="16:44" ht="14.25" customHeight="1" x14ac:dyDescent="0.35">
      <c r="P899" s="203"/>
      <c r="T899" s="203"/>
      <c r="X899" s="203"/>
      <c r="AB899" s="203"/>
      <c r="AF899" s="203"/>
      <c r="AJ899" s="203"/>
      <c r="AN899" s="203"/>
      <c r="AR899" s="203"/>
    </row>
    <row r="900" spans="16:44" ht="14.25" customHeight="1" x14ac:dyDescent="0.35">
      <c r="P900" s="203"/>
      <c r="T900" s="203"/>
      <c r="X900" s="203"/>
      <c r="AB900" s="203"/>
      <c r="AF900" s="203"/>
      <c r="AJ900" s="203"/>
      <c r="AN900" s="203"/>
      <c r="AR900" s="203"/>
    </row>
    <row r="901" spans="16:44" ht="14.25" customHeight="1" x14ac:dyDescent="0.35">
      <c r="P901" s="203"/>
      <c r="T901" s="203"/>
      <c r="X901" s="203"/>
      <c r="AB901" s="203"/>
      <c r="AF901" s="203"/>
      <c r="AJ901" s="203"/>
      <c r="AN901" s="203"/>
      <c r="AR901" s="203"/>
    </row>
    <row r="902" spans="16:44" ht="14.25" customHeight="1" x14ac:dyDescent="0.35">
      <c r="P902" s="203"/>
      <c r="T902" s="203"/>
      <c r="X902" s="203"/>
      <c r="AB902" s="203"/>
      <c r="AF902" s="203"/>
      <c r="AJ902" s="203"/>
      <c r="AN902" s="203"/>
      <c r="AR902" s="203"/>
    </row>
    <row r="903" spans="16:44" ht="14.25" customHeight="1" x14ac:dyDescent="0.35">
      <c r="P903" s="203"/>
      <c r="T903" s="203"/>
      <c r="X903" s="203"/>
      <c r="AB903" s="203"/>
      <c r="AF903" s="203"/>
      <c r="AJ903" s="203"/>
      <c r="AN903" s="203"/>
      <c r="AR903" s="203"/>
    </row>
    <row r="904" spans="16:44" ht="14.25" customHeight="1" x14ac:dyDescent="0.35">
      <c r="P904" s="203"/>
      <c r="T904" s="203"/>
      <c r="X904" s="203"/>
      <c r="AB904" s="203"/>
      <c r="AF904" s="203"/>
      <c r="AJ904" s="203"/>
      <c r="AN904" s="203"/>
      <c r="AR904" s="203"/>
    </row>
    <row r="905" spans="16:44" ht="14.25" customHeight="1" x14ac:dyDescent="0.35">
      <c r="P905" s="203"/>
      <c r="T905" s="203"/>
      <c r="X905" s="203"/>
      <c r="AB905" s="203"/>
      <c r="AF905" s="203"/>
      <c r="AJ905" s="203"/>
      <c r="AN905" s="203"/>
      <c r="AR905" s="203"/>
    </row>
    <row r="906" spans="16:44" ht="14.25" customHeight="1" x14ac:dyDescent="0.35">
      <c r="P906" s="203"/>
      <c r="T906" s="203"/>
      <c r="X906" s="203"/>
      <c r="AB906" s="203"/>
      <c r="AF906" s="203"/>
      <c r="AJ906" s="203"/>
      <c r="AN906" s="203"/>
      <c r="AR906" s="203"/>
    </row>
    <row r="907" spans="16:44" ht="14.25" customHeight="1" x14ac:dyDescent="0.35">
      <c r="P907" s="203"/>
      <c r="T907" s="203"/>
      <c r="X907" s="203"/>
      <c r="AB907" s="203"/>
      <c r="AF907" s="203"/>
      <c r="AJ907" s="203"/>
      <c r="AN907" s="203"/>
      <c r="AR907" s="203"/>
    </row>
    <row r="908" spans="16:44" ht="14.25" customHeight="1" x14ac:dyDescent="0.35">
      <c r="P908" s="203"/>
      <c r="T908" s="203"/>
      <c r="X908" s="203"/>
      <c r="AB908" s="203"/>
      <c r="AF908" s="203"/>
      <c r="AJ908" s="203"/>
      <c r="AN908" s="203"/>
      <c r="AR908" s="203"/>
    </row>
    <row r="909" spans="16:44" ht="14.25" customHeight="1" x14ac:dyDescent="0.35">
      <c r="P909" s="203"/>
      <c r="T909" s="203"/>
      <c r="X909" s="203"/>
      <c r="AB909" s="203"/>
      <c r="AF909" s="203"/>
      <c r="AJ909" s="203"/>
      <c r="AN909" s="203"/>
      <c r="AR909" s="203"/>
    </row>
    <row r="910" spans="16:44" ht="14.25" customHeight="1" x14ac:dyDescent="0.35">
      <c r="P910" s="203"/>
      <c r="T910" s="203"/>
      <c r="X910" s="203"/>
      <c r="AB910" s="203"/>
      <c r="AF910" s="203"/>
      <c r="AJ910" s="203"/>
      <c r="AN910" s="203"/>
      <c r="AR910" s="203"/>
    </row>
    <row r="911" spans="16:44" ht="14.25" customHeight="1" x14ac:dyDescent="0.35">
      <c r="P911" s="203"/>
      <c r="T911" s="203"/>
      <c r="X911" s="203"/>
      <c r="AB911" s="203"/>
      <c r="AF911" s="203"/>
      <c r="AJ911" s="203"/>
      <c r="AN911" s="203"/>
      <c r="AR911" s="203"/>
    </row>
    <row r="912" spans="16:44" ht="14.25" customHeight="1" x14ac:dyDescent="0.35">
      <c r="P912" s="203"/>
      <c r="T912" s="203"/>
      <c r="X912" s="203"/>
      <c r="AB912" s="203"/>
      <c r="AF912" s="203"/>
      <c r="AJ912" s="203"/>
      <c r="AN912" s="203"/>
      <c r="AR912" s="203"/>
    </row>
    <row r="913" spans="16:44" ht="14.25" customHeight="1" x14ac:dyDescent="0.35">
      <c r="P913" s="203"/>
      <c r="T913" s="203"/>
      <c r="X913" s="203"/>
      <c r="AB913" s="203"/>
      <c r="AF913" s="203"/>
      <c r="AJ913" s="203"/>
      <c r="AN913" s="203"/>
      <c r="AR913" s="203"/>
    </row>
    <row r="914" spans="16:44" ht="14.25" customHeight="1" x14ac:dyDescent="0.35">
      <c r="P914" s="203"/>
      <c r="T914" s="203"/>
      <c r="X914" s="203"/>
      <c r="AB914" s="203"/>
      <c r="AF914" s="203"/>
      <c r="AJ914" s="203"/>
      <c r="AN914" s="203"/>
      <c r="AR914" s="203"/>
    </row>
    <row r="915" spans="16:44" ht="14.25" customHeight="1" x14ac:dyDescent="0.35">
      <c r="P915" s="203"/>
      <c r="T915" s="203"/>
      <c r="X915" s="203"/>
      <c r="AB915" s="203"/>
      <c r="AF915" s="203"/>
      <c r="AJ915" s="203"/>
      <c r="AN915" s="203"/>
      <c r="AR915" s="203"/>
    </row>
    <row r="916" spans="16:44" ht="14.25" customHeight="1" x14ac:dyDescent="0.35">
      <c r="P916" s="203"/>
      <c r="T916" s="203"/>
      <c r="X916" s="203"/>
      <c r="AB916" s="203"/>
      <c r="AF916" s="203"/>
      <c r="AJ916" s="203"/>
      <c r="AN916" s="203"/>
      <c r="AR916" s="203"/>
    </row>
    <row r="917" spans="16:44" ht="14.25" customHeight="1" x14ac:dyDescent="0.35">
      <c r="P917" s="203"/>
      <c r="T917" s="203"/>
      <c r="X917" s="203"/>
      <c r="AB917" s="203"/>
      <c r="AF917" s="203"/>
      <c r="AJ917" s="203"/>
      <c r="AN917" s="203"/>
      <c r="AR917" s="203"/>
    </row>
    <row r="918" spans="16:44" ht="14.25" customHeight="1" x14ac:dyDescent="0.35">
      <c r="P918" s="203"/>
      <c r="T918" s="203"/>
      <c r="X918" s="203"/>
      <c r="AB918" s="203"/>
      <c r="AF918" s="203"/>
      <c r="AJ918" s="203"/>
      <c r="AN918" s="203"/>
      <c r="AR918" s="203"/>
    </row>
    <row r="919" spans="16:44" ht="14.25" customHeight="1" x14ac:dyDescent="0.35">
      <c r="P919" s="203"/>
      <c r="T919" s="203"/>
      <c r="X919" s="203"/>
      <c r="AB919" s="203"/>
      <c r="AF919" s="203"/>
      <c r="AJ919" s="203"/>
      <c r="AN919" s="203"/>
      <c r="AR919" s="203"/>
    </row>
    <row r="920" spans="16:44" ht="14.25" customHeight="1" x14ac:dyDescent="0.35">
      <c r="P920" s="203"/>
      <c r="T920" s="203"/>
      <c r="X920" s="203"/>
      <c r="AB920" s="203"/>
      <c r="AF920" s="203"/>
      <c r="AJ920" s="203"/>
      <c r="AN920" s="203"/>
      <c r="AR920" s="203"/>
    </row>
    <row r="921" spans="16:44" ht="14.25" customHeight="1" x14ac:dyDescent="0.35">
      <c r="P921" s="203"/>
      <c r="T921" s="203"/>
      <c r="X921" s="203"/>
      <c r="AB921" s="203"/>
      <c r="AF921" s="203"/>
      <c r="AJ921" s="203"/>
      <c r="AN921" s="203"/>
      <c r="AR921" s="203"/>
    </row>
    <row r="922" spans="16:44" ht="14.25" customHeight="1" x14ac:dyDescent="0.35">
      <c r="P922" s="203"/>
      <c r="T922" s="203"/>
      <c r="X922" s="203"/>
      <c r="AB922" s="203"/>
      <c r="AF922" s="203"/>
      <c r="AJ922" s="203"/>
      <c r="AN922" s="203"/>
      <c r="AR922" s="203"/>
    </row>
    <row r="923" spans="16:44" ht="14.25" customHeight="1" x14ac:dyDescent="0.35">
      <c r="P923" s="203"/>
      <c r="T923" s="203"/>
      <c r="X923" s="203"/>
      <c r="AB923" s="203"/>
      <c r="AF923" s="203"/>
      <c r="AJ923" s="203"/>
      <c r="AN923" s="203"/>
      <c r="AR923" s="203"/>
    </row>
    <row r="924" spans="16:44" ht="14.25" customHeight="1" x14ac:dyDescent="0.35">
      <c r="P924" s="203"/>
      <c r="T924" s="203"/>
      <c r="X924" s="203"/>
      <c r="AB924" s="203"/>
      <c r="AF924" s="203"/>
      <c r="AJ924" s="203"/>
      <c r="AN924" s="203"/>
      <c r="AR924" s="203"/>
    </row>
    <row r="925" spans="16:44" ht="14.25" customHeight="1" x14ac:dyDescent="0.35">
      <c r="P925" s="203"/>
      <c r="T925" s="203"/>
      <c r="X925" s="203"/>
      <c r="AB925" s="203"/>
      <c r="AF925" s="203"/>
      <c r="AJ925" s="203"/>
      <c r="AN925" s="203"/>
      <c r="AR925" s="203"/>
    </row>
    <row r="926" spans="16:44" ht="14.25" customHeight="1" x14ac:dyDescent="0.35">
      <c r="P926" s="203"/>
      <c r="T926" s="203"/>
      <c r="X926" s="203"/>
      <c r="AB926" s="203"/>
      <c r="AF926" s="203"/>
      <c r="AJ926" s="203"/>
      <c r="AN926" s="203"/>
      <c r="AR926" s="203"/>
    </row>
    <row r="927" spans="16:44" ht="14.25" customHeight="1" x14ac:dyDescent="0.35">
      <c r="P927" s="203"/>
      <c r="T927" s="203"/>
      <c r="X927" s="203"/>
      <c r="AB927" s="203"/>
      <c r="AF927" s="203"/>
      <c r="AJ927" s="203"/>
      <c r="AN927" s="203"/>
      <c r="AR927" s="203"/>
    </row>
    <row r="928" spans="16:44" ht="14.25" customHeight="1" x14ac:dyDescent="0.35">
      <c r="P928" s="203"/>
      <c r="T928" s="203"/>
      <c r="X928" s="203"/>
      <c r="AB928" s="203"/>
      <c r="AF928" s="203"/>
      <c r="AJ928" s="203"/>
      <c r="AN928" s="203"/>
      <c r="AR928" s="203"/>
    </row>
    <row r="929" spans="16:44" ht="14.25" customHeight="1" x14ac:dyDescent="0.35">
      <c r="P929" s="203"/>
      <c r="T929" s="203"/>
      <c r="X929" s="203"/>
      <c r="AB929" s="203"/>
      <c r="AF929" s="203"/>
      <c r="AJ929" s="203"/>
      <c r="AN929" s="203"/>
      <c r="AR929" s="203"/>
    </row>
    <row r="930" spans="16:44" ht="14.25" customHeight="1" x14ac:dyDescent="0.35">
      <c r="P930" s="203"/>
      <c r="T930" s="203"/>
      <c r="X930" s="203"/>
      <c r="AB930" s="203"/>
      <c r="AF930" s="203"/>
      <c r="AJ930" s="203"/>
      <c r="AN930" s="203"/>
      <c r="AR930" s="203"/>
    </row>
    <row r="931" spans="16:44" ht="14.25" customHeight="1" x14ac:dyDescent="0.35">
      <c r="P931" s="203"/>
      <c r="T931" s="203"/>
      <c r="X931" s="203"/>
      <c r="AB931" s="203"/>
      <c r="AF931" s="203"/>
      <c r="AJ931" s="203"/>
      <c r="AN931" s="203"/>
      <c r="AR931" s="203"/>
    </row>
    <row r="932" spans="16:44" ht="14.25" customHeight="1" x14ac:dyDescent="0.35">
      <c r="P932" s="203"/>
      <c r="T932" s="203"/>
      <c r="X932" s="203"/>
      <c r="AB932" s="203"/>
      <c r="AF932" s="203"/>
      <c r="AJ932" s="203"/>
      <c r="AN932" s="203"/>
      <c r="AR932" s="203"/>
    </row>
    <row r="933" spans="16:44" ht="14.25" customHeight="1" x14ac:dyDescent="0.35">
      <c r="P933" s="203"/>
      <c r="T933" s="203"/>
      <c r="X933" s="203"/>
      <c r="AB933" s="203"/>
      <c r="AF933" s="203"/>
      <c r="AJ933" s="203"/>
      <c r="AN933" s="203"/>
      <c r="AR933" s="203"/>
    </row>
    <row r="934" spans="16:44" ht="14.25" customHeight="1" x14ac:dyDescent="0.35">
      <c r="P934" s="203"/>
      <c r="T934" s="203"/>
      <c r="X934" s="203"/>
      <c r="AB934" s="203"/>
      <c r="AF934" s="203"/>
      <c r="AJ934" s="203"/>
      <c r="AN934" s="203"/>
      <c r="AR934" s="203"/>
    </row>
    <row r="935" spans="16:44" ht="14.25" customHeight="1" x14ac:dyDescent="0.35">
      <c r="P935" s="203"/>
      <c r="T935" s="203"/>
      <c r="X935" s="203"/>
      <c r="AB935" s="203"/>
      <c r="AF935" s="203"/>
      <c r="AJ935" s="203"/>
      <c r="AN935" s="203"/>
      <c r="AR935" s="203"/>
    </row>
    <row r="936" spans="16:44" ht="14.25" customHeight="1" x14ac:dyDescent="0.35">
      <c r="P936" s="203"/>
      <c r="T936" s="203"/>
      <c r="X936" s="203"/>
      <c r="AB936" s="203"/>
      <c r="AF936" s="203"/>
      <c r="AJ936" s="203"/>
      <c r="AN936" s="203"/>
      <c r="AR936" s="203"/>
    </row>
    <row r="937" spans="16:44" ht="14.25" customHeight="1" x14ac:dyDescent="0.35">
      <c r="P937" s="203"/>
      <c r="T937" s="203"/>
      <c r="X937" s="203"/>
      <c r="AB937" s="203"/>
      <c r="AF937" s="203"/>
      <c r="AJ937" s="203"/>
      <c r="AN937" s="203"/>
      <c r="AR937" s="203"/>
    </row>
    <row r="938" spans="16:44" ht="14.25" customHeight="1" x14ac:dyDescent="0.35">
      <c r="P938" s="203"/>
      <c r="T938" s="203"/>
      <c r="X938" s="203"/>
      <c r="AB938" s="203"/>
      <c r="AF938" s="203"/>
      <c r="AJ938" s="203"/>
      <c r="AN938" s="203"/>
      <c r="AR938" s="203"/>
    </row>
    <row r="939" spans="16:44" ht="14.25" customHeight="1" x14ac:dyDescent="0.35">
      <c r="P939" s="203"/>
      <c r="T939" s="203"/>
      <c r="X939" s="203"/>
      <c r="AB939" s="203"/>
      <c r="AF939" s="203"/>
      <c r="AJ939" s="203"/>
      <c r="AN939" s="203"/>
      <c r="AR939" s="203"/>
    </row>
    <row r="940" spans="16:44" ht="14.25" customHeight="1" x14ac:dyDescent="0.35">
      <c r="P940" s="203"/>
      <c r="T940" s="203"/>
      <c r="X940" s="203"/>
      <c r="AB940" s="203"/>
      <c r="AF940" s="203"/>
      <c r="AJ940" s="203"/>
      <c r="AN940" s="203"/>
      <c r="AR940" s="203"/>
    </row>
    <row r="941" spans="16:44" ht="14.25" customHeight="1" x14ac:dyDescent="0.35">
      <c r="P941" s="203"/>
      <c r="T941" s="203"/>
      <c r="X941" s="203"/>
      <c r="AB941" s="203"/>
      <c r="AF941" s="203"/>
      <c r="AJ941" s="203"/>
      <c r="AN941" s="203"/>
      <c r="AR941" s="203"/>
    </row>
    <row r="942" spans="16:44" ht="14.25" customHeight="1" x14ac:dyDescent="0.35">
      <c r="P942" s="203"/>
      <c r="T942" s="203"/>
      <c r="X942" s="203"/>
      <c r="AB942" s="203"/>
      <c r="AF942" s="203"/>
      <c r="AJ942" s="203"/>
      <c r="AN942" s="203"/>
      <c r="AR942" s="203"/>
    </row>
    <row r="943" spans="16:44" ht="14.25" customHeight="1" x14ac:dyDescent="0.35">
      <c r="P943" s="203"/>
      <c r="T943" s="203"/>
      <c r="X943" s="203"/>
      <c r="AB943" s="203"/>
      <c r="AF943" s="203"/>
      <c r="AJ943" s="203"/>
      <c r="AN943" s="203"/>
      <c r="AR943" s="203"/>
    </row>
    <row r="944" spans="16:44" ht="14.25" customHeight="1" x14ac:dyDescent="0.35">
      <c r="P944" s="203"/>
      <c r="T944" s="203"/>
      <c r="X944" s="203"/>
      <c r="AB944" s="203"/>
      <c r="AF944" s="203"/>
      <c r="AJ944" s="203"/>
      <c r="AN944" s="203"/>
      <c r="AR944" s="203"/>
    </row>
    <row r="945" spans="16:44" ht="14.25" customHeight="1" x14ac:dyDescent="0.35">
      <c r="P945" s="203"/>
      <c r="T945" s="203"/>
      <c r="X945" s="203"/>
      <c r="AB945" s="203"/>
      <c r="AF945" s="203"/>
      <c r="AJ945" s="203"/>
      <c r="AN945" s="203"/>
      <c r="AR945" s="203"/>
    </row>
    <row r="946" spans="16:44" ht="14.25" customHeight="1" x14ac:dyDescent="0.35">
      <c r="P946" s="203"/>
      <c r="T946" s="203"/>
      <c r="X946" s="203"/>
      <c r="AB946" s="203"/>
      <c r="AF946" s="203"/>
      <c r="AJ946" s="203"/>
      <c r="AN946" s="203"/>
      <c r="AR946" s="203"/>
    </row>
    <row r="947" spans="16:44" ht="14.25" customHeight="1" x14ac:dyDescent="0.35">
      <c r="P947" s="203"/>
      <c r="T947" s="203"/>
      <c r="X947" s="203"/>
      <c r="AB947" s="203"/>
      <c r="AF947" s="203"/>
      <c r="AJ947" s="203"/>
      <c r="AN947" s="203"/>
      <c r="AR947" s="203"/>
    </row>
    <row r="948" spans="16:44" ht="14.25" customHeight="1" x14ac:dyDescent="0.35">
      <c r="P948" s="203"/>
      <c r="T948" s="203"/>
      <c r="X948" s="203"/>
      <c r="AB948" s="203"/>
      <c r="AF948" s="203"/>
      <c r="AJ948" s="203"/>
      <c r="AN948" s="203"/>
      <c r="AR948" s="203"/>
    </row>
    <row r="949" spans="16:44" ht="14.25" customHeight="1" x14ac:dyDescent="0.35">
      <c r="P949" s="203"/>
      <c r="T949" s="203"/>
      <c r="X949" s="203"/>
      <c r="AB949" s="203"/>
      <c r="AF949" s="203"/>
      <c r="AJ949" s="203"/>
      <c r="AN949" s="203"/>
      <c r="AR949" s="203"/>
    </row>
    <row r="950" spans="16:44" ht="14.25" customHeight="1" x14ac:dyDescent="0.35">
      <c r="P950" s="203"/>
      <c r="T950" s="203"/>
      <c r="X950" s="203"/>
      <c r="AB950" s="203"/>
      <c r="AF950" s="203"/>
      <c r="AJ950" s="203"/>
      <c r="AN950" s="203"/>
      <c r="AR950" s="203"/>
    </row>
    <row r="951" spans="16:44" ht="14.25" customHeight="1" x14ac:dyDescent="0.35">
      <c r="P951" s="203"/>
      <c r="T951" s="203"/>
      <c r="X951" s="203"/>
      <c r="AB951" s="203"/>
      <c r="AF951" s="203"/>
      <c r="AJ951" s="203"/>
      <c r="AN951" s="203"/>
      <c r="AR951" s="203"/>
    </row>
    <row r="952" spans="16:44" ht="14.25" customHeight="1" x14ac:dyDescent="0.35">
      <c r="P952" s="203"/>
      <c r="T952" s="203"/>
      <c r="X952" s="203"/>
      <c r="AB952" s="203"/>
      <c r="AF952" s="203"/>
      <c r="AJ952" s="203"/>
      <c r="AN952" s="203"/>
      <c r="AR952" s="203"/>
    </row>
    <row r="953" spans="16:44" ht="14.25" customHeight="1" x14ac:dyDescent="0.35">
      <c r="P953" s="203"/>
      <c r="T953" s="203"/>
      <c r="X953" s="203"/>
      <c r="AB953" s="203"/>
      <c r="AF953" s="203"/>
      <c r="AJ953" s="203"/>
      <c r="AN953" s="203"/>
      <c r="AR953" s="203"/>
    </row>
    <row r="954" spans="16:44" ht="14.25" customHeight="1" x14ac:dyDescent="0.35">
      <c r="P954" s="203"/>
      <c r="T954" s="203"/>
      <c r="X954" s="203"/>
      <c r="AB954" s="203"/>
      <c r="AF954" s="203"/>
      <c r="AJ954" s="203"/>
      <c r="AN954" s="203"/>
      <c r="AR954" s="203"/>
    </row>
    <row r="955" spans="16:44" ht="14.25" customHeight="1" x14ac:dyDescent="0.35">
      <c r="P955" s="203"/>
      <c r="T955" s="203"/>
      <c r="X955" s="203"/>
      <c r="AB955" s="203"/>
      <c r="AF955" s="203"/>
      <c r="AJ955" s="203"/>
      <c r="AN955" s="203"/>
      <c r="AR955" s="203"/>
    </row>
    <row r="956" spans="16:44" ht="14.25" customHeight="1" x14ac:dyDescent="0.35">
      <c r="P956" s="203"/>
      <c r="T956" s="203"/>
      <c r="X956" s="203"/>
      <c r="AB956" s="203"/>
      <c r="AF956" s="203"/>
      <c r="AJ956" s="203"/>
      <c r="AN956" s="203"/>
      <c r="AR956" s="203"/>
    </row>
    <row r="957" spans="16:44" ht="14.25" customHeight="1" x14ac:dyDescent="0.35">
      <c r="P957" s="203"/>
      <c r="T957" s="203"/>
      <c r="X957" s="203"/>
      <c r="AB957" s="203"/>
      <c r="AF957" s="203"/>
      <c r="AJ957" s="203"/>
      <c r="AN957" s="203"/>
      <c r="AR957" s="203"/>
    </row>
    <row r="958" spans="16:44" ht="14.25" customHeight="1" x14ac:dyDescent="0.35">
      <c r="P958" s="203"/>
      <c r="T958" s="203"/>
      <c r="X958" s="203"/>
      <c r="AB958" s="203"/>
      <c r="AF958" s="203"/>
      <c r="AJ958" s="203"/>
      <c r="AN958" s="203"/>
      <c r="AR958" s="203"/>
    </row>
    <row r="959" spans="16:44" ht="14.25" customHeight="1" x14ac:dyDescent="0.35">
      <c r="P959" s="203"/>
      <c r="T959" s="203"/>
      <c r="X959" s="203"/>
      <c r="AB959" s="203"/>
      <c r="AF959" s="203"/>
      <c r="AJ959" s="203"/>
      <c r="AN959" s="203"/>
      <c r="AR959" s="203"/>
    </row>
    <row r="960" spans="16:44" ht="14.25" customHeight="1" x14ac:dyDescent="0.35">
      <c r="P960" s="203"/>
      <c r="T960" s="203"/>
      <c r="X960" s="203"/>
      <c r="AB960" s="203"/>
      <c r="AF960" s="203"/>
      <c r="AJ960" s="203"/>
      <c r="AN960" s="203"/>
      <c r="AR960" s="203"/>
    </row>
    <row r="961" spans="16:44" ht="14.25" customHeight="1" x14ac:dyDescent="0.35">
      <c r="P961" s="203"/>
      <c r="T961" s="203"/>
      <c r="X961" s="203"/>
      <c r="AB961" s="203"/>
      <c r="AF961" s="203"/>
      <c r="AJ961" s="203"/>
      <c r="AN961" s="203"/>
      <c r="AR961" s="203"/>
    </row>
    <row r="962" spans="16:44" ht="14.25" customHeight="1" x14ac:dyDescent="0.35">
      <c r="P962" s="203"/>
      <c r="T962" s="203"/>
      <c r="X962" s="203"/>
      <c r="AB962" s="203"/>
      <c r="AF962" s="203"/>
      <c r="AJ962" s="203"/>
      <c r="AN962" s="203"/>
      <c r="AR962" s="203"/>
    </row>
    <row r="963" spans="16:44" ht="14.25" customHeight="1" x14ac:dyDescent="0.35">
      <c r="P963" s="203"/>
      <c r="T963" s="203"/>
      <c r="X963" s="203"/>
      <c r="AB963" s="203"/>
      <c r="AF963" s="203"/>
      <c r="AJ963" s="203"/>
      <c r="AN963" s="203"/>
      <c r="AR963" s="203"/>
    </row>
    <row r="964" spans="16:44" ht="14.25" customHeight="1" x14ac:dyDescent="0.35">
      <c r="P964" s="203"/>
      <c r="T964" s="203"/>
      <c r="X964" s="203"/>
      <c r="AB964" s="203"/>
      <c r="AF964" s="203"/>
      <c r="AJ964" s="203"/>
      <c r="AN964" s="203"/>
      <c r="AR964" s="203"/>
    </row>
    <row r="965" spans="16:44" ht="14.25" customHeight="1" x14ac:dyDescent="0.35">
      <c r="P965" s="203"/>
      <c r="T965" s="203"/>
      <c r="X965" s="203"/>
      <c r="AB965" s="203"/>
      <c r="AF965" s="203"/>
      <c r="AJ965" s="203"/>
      <c r="AN965" s="203"/>
      <c r="AR965" s="203"/>
    </row>
    <row r="966" spans="16:44" ht="14.25" customHeight="1" x14ac:dyDescent="0.35">
      <c r="P966" s="203"/>
      <c r="T966" s="203"/>
      <c r="X966" s="203"/>
      <c r="AB966" s="203"/>
      <c r="AF966" s="203"/>
      <c r="AJ966" s="203"/>
      <c r="AN966" s="203"/>
      <c r="AR966" s="203"/>
    </row>
    <row r="967" spans="16:44" ht="14.25" customHeight="1" x14ac:dyDescent="0.35">
      <c r="P967" s="203"/>
      <c r="T967" s="203"/>
      <c r="X967" s="203"/>
      <c r="AB967" s="203"/>
      <c r="AF967" s="203"/>
      <c r="AJ967" s="203"/>
      <c r="AN967" s="203"/>
      <c r="AR967" s="203"/>
    </row>
    <row r="968" spans="16:44" ht="14.25" customHeight="1" x14ac:dyDescent="0.35">
      <c r="P968" s="203"/>
      <c r="T968" s="203"/>
      <c r="X968" s="203"/>
      <c r="AB968" s="203"/>
      <c r="AF968" s="203"/>
      <c r="AJ968" s="203"/>
      <c r="AN968" s="203"/>
      <c r="AR968" s="203"/>
    </row>
    <row r="969" spans="16:44" ht="14.25" customHeight="1" x14ac:dyDescent="0.35">
      <c r="P969" s="203"/>
      <c r="T969" s="203"/>
      <c r="X969" s="203"/>
      <c r="AB969" s="203"/>
      <c r="AF969" s="203"/>
      <c r="AJ969" s="203"/>
      <c r="AN969" s="203"/>
      <c r="AR969" s="203"/>
    </row>
    <row r="970" spans="16:44" ht="14.25" customHeight="1" x14ac:dyDescent="0.35">
      <c r="P970" s="203"/>
      <c r="T970" s="203"/>
      <c r="X970" s="203"/>
      <c r="AB970" s="203"/>
      <c r="AF970" s="203"/>
      <c r="AJ970" s="203"/>
      <c r="AN970" s="203"/>
      <c r="AR970" s="203"/>
    </row>
    <row r="971" spans="16:44" ht="14.25" customHeight="1" x14ac:dyDescent="0.35">
      <c r="P971" s="203"/>
      <c r="T971" s="203"/>
      <c r="X971" s="203"/>
      <c r="AB971" s="203"/>
      <c r="AF971" s="203"/>
      <c r="AJ971" s="203"/>
      <c r="AN971" s="203"/>
      <c r="AR971" s="203"/>
    </row>
    <row r="972" spans="16:44" ht="14.25" customHeight="1" x14ac:dyDescent="0.35">
      <c r="P972" s="203"/>
      <c r="T972" s="203"/>
      <c r="X972" s="203"/>
      <c r="AB972" s="203"/>
      <c r="AF972" s="203"/>
      <c r="AJ972" s="203"/>
      <c r="AN972" s="203"/>
      <c r="AR972" s="203"/>
    </row>
    <row r="973" spans="16:44" ht="14.25" customHeight="1" x14ac:dyDescent="0.35">
      <c r="P973" s="203"/>
      <c r="T973" s="203"/>
      <c r="X973" s="203"/>
      <c r="AB973" s="203"/>
      <c r="AF973" s="203"/>
      <c r="AJ973" s="203"/>
      <c r="AN973" s="203"/>
      <c r="AR973" s="203"/>
    </row>
    <row r="974" spans="16:44" ht="14.25" customHeight="1" x14ac:dyDescent="0.35">
      <c r="P974" s="203"/>
      <c r="T974" s="203"/>
      <c r="X974" s="203"/>
      <c r="AB974" s="203"/>
      <c r="AF974" s="203"/>
      <c r="AJ974" s="203"/>
      <c r="AN974" s="203"/>
      <c r="AR974" s="203"/>
    </row>
    <row r="975" spans="16:44" ht="14.25" customHeight="1" x14ac:dyDescent="0.35">
      <c r="P975" s="203"/>
      <c r="T975" s="203"/>
      <c r="X975" s="203"/>
      <c r="AB975" s="203"/>
      <c r="AF975" s="203"/>
      <c r="AJ975" s="203"/>
      <c r="AN975" s="203"/>
      <c r="AR975" s="203"/>
    </row>
    <row r="976" spans="16:44" ht="14.25" customHeight="1" x14ac:dyDescent="0.35">
      <c r="P976" s="203"/>
      <c r="T976" s="203"/>
      <c r="X976" s="203"/>
      <c r="AB976" s="203"/>
      <c r="AF976" s="203"/>
      <c r="AJ976" s="203"/>
      <c r="AN976" s="203"/>
      <c r="AR976" s="203"/>
    </row>
    <row r="977" spans="16:44" ht="14.25" customHeight="1" x14ac:dyDescent="0.35">
      <c r="P977" s="203"/>
      <c r="T977" s="203"/>
      <c r="X977" s="203"/>
      <c r="AB977" s="203"/>
      <c r="AF977" s="203"/>
      <c r="AJ977" s="203"/>
      <c r="AN977" s="203"/>
      <c r="AR977" s="203"/>
    </row>
    <row r="978" spans="16:44" ht="14.25" customHeight="1" x14ac:dyDescent="0.35">
      <c r="P978" s="203"/>
      <c r="T978" s="203"/>
      <c r="X978" s="203"/>
      <c r="AB978" s="203"/>
      <c r="AF978" s="203"/>
      <c r="AJ978" s="203"/>
      <c r="AN978" s="203"/>
      <c r="AR978" s="203"/>
    </row>
    <row r="979" spans="16:44" ht="14.25" customHeight="1" x14ac:dyDescent="0.35">
      <c r="P979" s="203"/>
      <c r="T979" s="203"/>
      <c r="X979" s="203"/>
      <c r="AB979" s="203"/>
      <c r="AF979" s="203"/>
      <c r="AJ979" s="203"/>
      <c r="AN979" s="203"/>
      <c r="AR979" s="203"/>
    </row>
    <row r="980" spans="16:44" ht="14.25" customHeight="1" x14ac:dyDescent="0.35">
      <c r="P980" s="203"/>
      <c r="T980" s="203"/>
      <c r="X980" s="203"/>
      <c r="AB980" s="203"/>
      <c r="AF980" s="203"/>
      <c r="AJ980" s="203"/>
      <c r="AN980" s="203"/>
      <c r="AR980" s="203"/>
    </row>
    <row r="981" spans="16:44" ht="14.25" customHeight="1" x14ac:dyDescent="0.35">
      <c r="P981" s="203"/>
      <c r="T981" s="203"/>
      <c r="X981" s="203"/>
      <c r="AB981" s="203"/>
      <c r="AF981" s="203"/>
      <c r="AJ981" s="203"/>
      <c r="AN981" s="203"/>
      <c r="AR981" s="203"/>
    </row>
    <row r="982" spans="16:44" ht="14.25" customHeight="1" x14ac:dyDescent="0.35">
      <c r="P982" s="203"/>
      <c r="T982" s="203"/>
      <c r="X982" s="203"/>
      <c r="AB982" s="203"/>
      <c r="AF982" s="203"/>
      <c r="AJ982" s="203"/>
      <c r="AN982" s="203"/>
      <c r="AR982" s="203"/>
    </row>
    <row r="983" spans="16:44" ht="14.25" customHeight="1" x14ac:dyDescent="0.35">
      <c r="P983" s="203"/>
      <c r="T983" s="203"/>
      <c r="X983" s="203"/>
      <c r="AB983" s="203"/>
      <c r="AF983" s="203"/>
      <c r="AJ983" s="203"/>
      <c r="AN983" s="203"/>
      <c r="AR983" s="203"/>
    </row>
    <row r="984" spans="16:44" ht="14.25" customHeight="1" x14ac:dyDescent="0.35">
      <c r="P984" s="203"/>
      <c r="T984" s="203"/>
      <c r="X984" s="203"/>
      <c r="AB984" s="203"/>
      <c r="AF984" s="203"/>
      <c r="AJ984" s="203"/>
      <c r="AN984" s="203"/>
      <c r="AR984" s="203"/>
    </row>
    <row r="985" spans="16:44" ht="14.25" customHeight="1" x14ac:dyDescent="0.35">
      <c r="P985" s="203"/>
      <c r="T985" s="203"/>
      <c r="X985" s="203"/>
      <c r="AB985" s="203"/>
      <c r="AF985" s="203"/>
      <c r="AJ985" s="203"/>
      <c r="AN985" s="203"/>
      <c r="AR985" s="203"/>
    </row>
    <row r="986" spans="16:44" ht="14.25" customHeight="1" x14ac:dyDescent="0.35">
      <c r="P986" s="203"/>
      <c r="T986" s="203"/>
      <c r="X986" s="203"/>
      <c r="AB986" s="203"/>
      <c r="AF986" s="203"/>
      <c r="AJ986" s="203"/>
      <c r="AN986" s="203"/>
      <c r="AR986" s="203"/>
    </row>
    <row r="987" spans="16:44" ht="14.25" customHeight="1" x14ac:dyDescent="0.35">
      <c r="P987" s="203"/>
      <c r="T987" s="203"/>
      <c r="X987" s="203"/>
      <c r="AB987" s="203"/>
      <c r="AF987" s="203"/>
      <c r="AJ987" s="203"/>
      <c r="AN987" s="203"/>
      <c r="AR987" s="203"/>
    </row>
    <row r="988" spans="16:44" ht="14.25" customHeight="1" x14ac:dyDescent="0.35">
      <c r="P988" s="203"/>
      <c r="T988" s="203"/>
      <c r="X988" s="203"/>
      <c r="AB988" s="203"/>
      <c r="AF988" s="203"/>
      <c r="AJ988" s="203"/>
      <c r="AN988" s="203"/>
      <c r="AR988" s="203"/>
    </row>
    <row r="989" spans="16:44" ht="14.25" customHeight="1" x14ac:dyDescent="0.35">
      <c r="P989" s="203"/>
      <c r="T989" s="203"/>
      <c r="X989" s="203"/>
      <c r="AB989" s="203"/>
      <c r="AF989" s="203"/>
      <c r="AJ989" s="203"/>
      <c r="AN989" s="203"/>
      <c r="AR989" s="203"/>
    </row>
    <row r="990" spans="16:44" ht="14.25" customHeight="1" x14ac:dyDescent="0.35">
      <c r="P990" s="203"/>
      <c r="T990" s="203"/>
      <c r="X990" s="203"/>
      <c r="AB990" s="203"/>
      <c r="AF990" s="203"/>
      <c r="AJ990" s="203"/>
      <c r="AN990" s="203"/>
      <c r="AR990" s="203"/>
    </row>
    <row r="991" spans="16:44" ht="14.25" customHeight="1" x14ac:dyDescent="0.35">
      <c r="P991" s="203"/>
      <c r="T991" s="203"/>
      <c r="X991" s="203"/>
      <c r="AB991" s="203"/>
      <c r="AF991" s="203"/>
      <c r="AJ991" s="203"/>
      <c r="AN991" s="203"/>
      <c r="AR991" s="203"/>
    </row>
    <row r="992" spans="16:44" ht="14.25" customHeight="1" x14ac:dyDescent="0.35">
      <c r="P992" s="203"/>
      <c r="T992" s="203"/>
      <c r="X992" s="203"/>
      <c r="AB992" s="203"/>
      <c r="AF992" s="203"/>
      <c r="AJ992" s="203"/>
      <c r="AN992" s="203"/>
      <c r="AR992" s="203"/>
    </row>
    <row r="993" spans="16:44" ht="14.25" customHeight="1" x14ac:dyDescent="0.35">
      <c r="P993" s="203"/>
      <c r="T993" s="203"/>
      <c r="X993" s="203"/>
      <c r="AB993" s="203"/>
      <c r="AF993" s="203"/>
      <c r="AJ993" s="203"/>
      <c r="AN993" s="203"/>
      <c r="AR993" s="203"/>
    </row>
    <row r="994" spans="16:44" ht="14.25" customHeight="1" x14ac:dyDescent="0.35">
      <c r="P994" s="203"/>
      <c r="T994" s="203"/>
      <c r="X994" s="203"/>
      <c r="AB994" s="203"/>
      <c r="AF994" s="203"/>
      <c r="AJ994" s="203"/>
      <c r="AN994" s="203"/>
      <c r="AR994" s="203"/>
    </row>
    <row r="995" spans="16:44" ht="14.25" customHeight="1" x14ac:dyDescent="0.35">
      <c r="P995" s="203"/>
      <c r="T995" s="203"/>
      <c r="X995" s="203"/>
      <c r="AB995" s="203"/>
      <c r="AF995" s="203"/>
      <c r="AJ995" s="203"/>
      <c r="AN995" s="203"/>
      <c r="AR995" s="203"/>
    </row>
    <row r="996" spans="16:44" ht="14.25" customHeight="1" x14ac:dyDescent="0.35">
      <c r="P996" s="203"/>
      <c r="T996" s="203"/>
      <c r="X996" s="203"/>
      <c r="AB996" s="203"/>
      <c r="AF996" s="203"/>
      <c r="AJ996" s="203"/>
      <c r="AN996" s="203"/>
      <c r="AR996" s="203"/>
    </row>
    <row r="997" spans="16:44" ht="14.25" customHeight="1" x14ac:dyDescent="0.35">
      <c r="P997" s="203"/>
      <c r="T997" s="203"/>
      <c r="X997" s="203"/>
      <c r="AB997" s="203"/>
      <c r="AF997" s="203"/>
      <c r="AJ997" s="203"/>
      <c r="AN997" s="203"/>
      <c r="AR997" s="203"/>
    </row>
    <row r="998" spans="16:44" ht="14.25" customHeight="1" x14ac:dyDescent="0.35">
      <c r="P998" s="203"/>
      <c r="T998" s="203"/>
      <c r="X998" s="203"/>
      <c r="AB998" s="203"/>
      <c r="AF998" s="203"/>
      <c r="AJ998" s="203"/>
      <c r="AN998" s="203"/>
      <c r="AR998" s="203"/>
    </row>
    <row r="999" spans="16:44" ht="14.25" customHeight="1" x14ac:dyDescent="0.35">
      <c r="P999" s="203"/>
      <c r="T999" s="203"/>
      <c r="X999" s="203"/>
      <c r="AB999" s="203"/>
      <c r="AF999" s="203"/>
      <c r="AJ999" s="203"/>
      <c r="AN999" s="203"/>
      <c r="AR999" s="203"/>
    </row>
    <row r="1000" spans="16:44" ht="14.25" customHeight="1" x14ac:dyDescent="0.35">
      <c r="P1000" s="203"/>
      <c r="T1000" s="203"/>
      <c r="X1000" s="203"/>
      <c r="AB1000" s="203"/>
      <c r="AF1000" s="203"/>
      <c r="AJ1000" s="203"/>
      <c r="AN1000" s="203"/>
      <c r="AR1000" s="203"/>
    </row>
  </sheetData>
  <autoFilter ref="A4:AU172" xr:uid="{00000000-0009-0000-0000-000004000000}"/>
  <mergeCells count="18">
    <mergeCell ref="A1:J1"/>
    <mergeCell ref="A2:O3"/>
    <mergeCell ref="Q2:S2"/>
    <mergeCell ref="Y2:AA2"/>
    <mergeCell ref="AK2:AM2"/>
    <mergeCell ref="AG2:AI2"/>
    <mergeCell ref="Q3:S3"/>
    <mergeCell ref="Y3:AA3"/>
    <mergeCell ref="AG3:AI3"/>
    <mergeCell ref="U2:W2"/>
    <mergeCell ref="U3:W3"/>
    <mergeCell ref="AC2:AE2"/>
    <mergeCell ref="AC3:AE3"/>
    <mergeCell ref="AO2:AQ2"/>
    <mergeCell ref="AS2:AU2"/>
    <mergeCell ref="AK3:AM3"/>
    <mergeCell ref="AO3:AQ3"/>
    <mergeCell ref="AS3:AU3"/>
  </mergeCells>
  <conditionalFormatting sqref="A5:M5 A6:A172 B6:C102 D6:E172 F6:M16 F17:J102 G173 K17:M172">
    <cfRule type="expression" dxfId="1551" priority="1">
      <formula>#REF!="X Vender"</formula>
    </cfRule>
  </conditionalFormatting>
  <conditionalFormatting sqref="A5:M5 A6:A172 B6:C102 D6:E172 F6:M16 F17:J102 G173 K17:M172">
    <cfRule type="expression" dxfId="1550" priority="2">
      <formula>#REF!="Vendido"</formula>
    </cfRule>
  </conditionalFormatting>
  <conditionalFormatting sqref="A5:M5 A6:A172 B6:C102 D6:E172 F6:M16 F17:J102 G173 K17:M172">
    <cfRule type="expression" dxfId="1549" priority="3">
      <formula>#REF!="Reservado"</formula>
    </cfRule>
  </conditionalFormatting>
  <conditionalFormatting sqref="A5:M5 A6:A172 B6:C102 D6:E172 F6:M16 F17:J102 G173 K17:M172">
    <cfRule type="expression" dxfId="1548" priority="4">
      <formula>#REF!="Bloqueado"</formula>
    </cfRule>
  </conditionalFormatting>
  <conditionalFormatting sqref="F103:J172 P40:P102 T40:T102 X45:X102 AB45:AB102 AF45:AF102 AJ45:AJ102 AN45:AN102">
    <cfRule type="expression" dxfId="1547" priority="5">
      <formula>#REF!="X Vender"</formula>
    </cfRule>
  </conditionalFormatting>
  <conditionalFormatting sqref="F103:J172 P40:P102 T40:T102 X45:X102 AB45:AB102 AF45:AF102 AJ45:AJ102 AN45:AN102">
    <cfRule type="expression" dxfId="1546" priority="6">
      <formula>#REF!="Vendido"</formula>
    </cfRule>
  </conditionalFormatting>
  <conditionalFormatting sqref="F103:J172 P40:P102 T40:T102 X45:X102 AB45:AB102 AF45:AF102 AJ45:AJ102 AN45:AN102">
    <cfRule type="expression" dxfId="1545" priority="7">
      <formula>#REF!="Reservado"</formula>
    </cfRule>
  </conditionalFormatting>
  <conditionalFormatting sqref="F103:J172 P40:P102 T40:T102 X45:X102 AB45:AB102 AF45:AF102 AJ45:AJ102 AN45:AN102">
    <cfRule type="expression" dxfId="1544" priority="8">
      <formula>#REF!="Bloqueado"</formula>
    </cfRule>
  </conditionalFormatting>
  <conditionalFormatting sqref="O174:P174">
    <cfRule type="expression" dxfId="1543" priority="9">
      <formula>#REF!="X Vender"</formula>
    </cfRule>
  </conditionalFormatting>
  <conditionalFormatting sqref="O174:P174">
    <cfRule type="expression" dxfId="1542" priority="10">
      <formula>#REF!="Vendido"</formula>
    </cfRule>
  </conditionalFormatting>
  <conditionalFormatting sqref="O174:P174">
    <cfRule type="expression" dxfId="1541" priority="11">
      <formula>#REF!="Reservado"</formula>
    </cfRule>
  </conditionalFormatting>
  <conditionalFormatting sqref="O174:P174">
    <cfRule type="expression" dxfId="1540" priority="12">
      <formula>#REF!="Bloqueado"</formula>
    </cfRule>
  </conditionalFormatting>
  <conditionalFormatting sqref="T174">
    <cfRule type="expression" dxfId="1539" priority="13">
      <formula>#REF!="X Vender"</formula>
    </cfRule>
  </conditionalFormatting>
  <conditionalFormatting sqref="T174">
    <cfRule type="expression" dxfId="1538" priority="14">
      <formula>#REF!="Vendido"</formula>
    </cfRule>
  </conditionalFormatting>
  <conditionalFormatting sqref="T174">
    <cfRule type="expression" dxfId="1537" priority="15">
      <formula>#REF!="Reservado"</formula>
    </cfRule>
  </conditionalFormatting>
  <conditionalFormatting sqref="T174">
    <cfRule type="expression" dxfId="1536" priority="16">
      <formula>#REF!="Bloqueado"</formula>
    </cfRule>
  </conditionalFormatting>
  <conditionalFormatting sqref="X174">
    <cfRule type="expression" dxfId="1535" priority="17">
      <formula>#REF!="X Vender"</formula>
    </cfRule>
  </conditionalFormatting>
  <conditionalFormatting sqref="X174">
    <cfRule type="expression" dxfId="1534" priority="18">
      <formula>#REF!="Vendido"</formula>
    </cfRule>
  </conditionalFormatting>
  <conditionalFormatting sqref="X174">
    <cfRule type="expression" dxfId="1533" priority="19">
      <formula>#REF!="Reservado"</formula>
    </cfRule>
  </conditionalFormatting>
  <conditionalFormatting sqref="X174">
    <cfRule type="expression" dxfId="1532" priority="20">
      <formula>#REF!="Bloqueado"</formula>
    </cfRule>
  </conditionalFormatting>
  <conditionalFormatting sqref="AB174">
    <cfRule type="expression" dxfId="1531" priority="21">
      <formula>#REF!="X Vender"</formula>
    </cfRule>
  </conditionalFormatting>
  <conditionalFormatting sqref="AB174">
    <cfRule type="expression" dxfId="1530" priority="22">
      <formula>#REF!="Vendido"</formula>
    </cfRule>
  </conditionalFormatting>
  <conditionalFormatting sqref="AB174">
    <cfRule type="expression" dxfId="1529" priority="23">
      <formula>#REF!="Reservado"</formula>
    </cfRule>
  </conditionalFormatting>
  <conditionalFormatting sqref="AB174">
    <cfRule type="expression" dxfId="1528" priority="24">
      <formula>#REF!="Bloqueado"</formula>
    </cfRule>
  </conditionalFormatting>
  <conditionalFormatting sqref="W174">
    <cfRule type="expression" dxfId="1527" priority="25">
      <formula>#REF!="X Vender"</formula>
    </cfRule>
  </conditionalFormatting>
  <conditionalFormatting sqref="W174">
    <cfRule type="expression" dxfId="1526" priority="26">
      <formula>#REF!="Vendido"</formula>
    </cfRule>
  </conditionalFormatting>
  <conditionalFormatting sqref="W174">
    <cfRule type="expression" dxfId="1525" priority="27">
      <formula>#REF!="Reservado"</formula>
    </cfRule>
  </conditionalFormatting>
  <conditionalFormatting sqref="W174">
    <cfRule type="expression" dxfId="1524" priority="28">
      <formula>#REF!="Bloqueado"</formula>
    </cfRule>
  </conditionalFormatting>
  <conditionalFormatting sqref="AF174">
    <cfRule type="expression" dxfId="1523" priority="29">
      <formula>#REF!="X Vender"</formula>
    </cfRule>
  </conditionalFormatting>
  <conditionalFormatting sqref="AF174">
    <cfRule type="expression" dxfId="1522" priority="30">
      <formula>#REF!="Vendido"</formula>
    </cfRule>
  </conditionalFormatting>
  <conditionalFormatting sqref="AF174">
    <cfRule type="expression" dxfId="1521" priority="31">
      <formula>#REF!="Reservado"</formula>
    </cfRule>
  </conditionalFormatting>
  <conditionalFormatting sqref="AF174">
    <cfRule type="expression" dxfId="1520" priority="32">
      <formula>#REF!="Bloqueado"</formula>
    </cfRule>
  </conditionalFormatting>
  <conditionalFormatting sqref="J174:M174">
    <cfRule type="expression" dxfId="1519" priority="33">
      <formula>#REF!="X Vender"</formula>
    </cfRule>
  </conditionalFormatting>
  <conditionalFormatting sqref="J174:M174">
    <cfRule type="expression" dxfId="1518" priority="34">
      <formula>#REF!="Vendido"</formula>
    </cfRule>
  </conditionalFormatting>
  <conditionalFormatting sqref="J174:M174">
    <cfRule type="expression" dxfId="1517" priority="35">
      <formula>#REF!="Reservado"</formula>
    </cfRule>
  </conditionalFormatting>
  <conditionalFormatting sqref="J174:M174">
    <cfRule type="expression" dxfId="1516" priority="36">
      <formula>#REF!="Bloqueado"</formula>
    </cfRule>
  </conditionalFormatting>
  <conditionalFormatting sqref="S174">
    <cfRule type="expression" dxfId="1515" priority="37">
      <formula>#REF!="X Vender"</formula>
    </cfRule>
  </conditionalFormatting>
  <conditionalFormatting sqref="S174">
    <cfRule type="expression" dxfId="1514" priority="38">
      <formula>#REF!="Vendido"</formula>
    </cfRule>
  </conditionalFormatting>
  <conditionalFormatting sqref="S174">
    <cfRule type="expression" dxfId="1513" priority="39">
      <formula>#REF!="Reservado"</formula>
    </cfRule>
  </conditionalFormatting>
  <conditionalFormatting sqref="S174">
    <cfRule type="expression" dxfId="1512" priority="40">
      <formula>#REF!="Bloqueado"</formula>
    </cfRule>
  </conditionalFormatting>
  <conditionalFormatting sqref="N174">
    <cfRule type="expression" dxfId="1511" priority="41">
      <formula>#REF!="X Vender"</formula>
    </cfRule>
  </conditionalFormatting>
  <conditionalFormatting sqref="N174">
    <cfRule type="expression" dxfId="1510" priority="42">
      <formula>#REF!="Vendido"</formula>
    </cfRule>
  </conditionalFormatting>
  <conditionalFormatting sqref="N174">
    <cfRule type="expression" dxfId="1509" priority="43">
      <formula>#REF!="Reservado"</formula>
    </cfRule>
  </conditionalFormatting>
  <conditionalFormatting sqref="N174">
    <cfRule type="expression" dxfId="1508" priority="44">
      <formula>#REF!="Bloqueado"</formula>
    </cfRule>
  </conditionalFormatting>
  <conditionalFormatting sqref="AB20">
    <cfRule type="expression" dxfId="1507" priority="45">
      <formula>#REF!="X Vender"</formula>
    </cfRule>
  </conditionalFormatting>
  <conditionalFormatting sqref="AB20">
    <cfRule type="expression" dxfId="1506" priority="46">
      <formula>#REF!="Vendido"</formula>
    </cfRule>
  </conditionalFormatting>
  <conditionalFormatting sqref="AB20">
    <cfRule type="expression" dxfId="1505" priority="47">
      <formula>#REF!="Reservado"</formula>
    </cfRule>
  </conditionalFormatting>
  <conditionalFormatting sqref="AB20">
    <cfRule type="expression" dxfId="1504" priority="48">
      <formula>#REF!="Bloqueado"</formula>
    </cfRule>
  </conditionalFormatting>
  <conditionalFormatting sqref="X20">
    <cfRule type="expression" dxfId="1503" priority="49">
      <formula>#REF!="X Vender"</formula>
    </cfRule>
  </conditionalFormatting>
  <conditionalFormatting sqref="X20">
    <cfRule type="expression" dxfId="1502" priority="50">
      <formula>#REF!="Vendido"</formula>
    </cfRule>
  </conditionalFormatting>
  <conditionalFormatting sqref="X20">
    <cfRule type="expression" dxfId="1501" priority="51">
      <formula>#REF!="Reservado"</formula>
    </cfRule>
  </conditionalFormatting>
  <conditionalFormatting sqref="X20">
    <cfRule type="expression" dxfId="1500" priority="52">
      <formula>#REF!="Bloqueado"</formula>
    </cfRule>
  </conditionalFormatting>
  <conditionalFormatting sqref="T20">
    <cfRule type="expression" dxfId="1499" priority="53">
      <formula>#REF!="X Vender"</formula>
    </cfRule>
  </conditionalFormatting>
  <conditionalFormatting sqref="T20">
    <cfRule type="expression" dxfId="1498" priority="54">
      <formula>#REF!="Vendido"</formula>
    </cfRule>
  </conditionalFormatting>
  <conditionalFormatting sqref="T20">
    <cfRule type="expression" dxfId="1497" priority="55">
      <formula>#REF!="Reservado"</formula>
    </cfRule>
  </conditionalFormatting>
  <conditionalFormatting sqref="T20">
    <cfRule type="expression" dxfId="1496" priority="56">
      <formula>#REF!="Bloqueado"</formula>
    </cfRule>
  </conditionalFormatting>
  <conditionalFormatting sqref="AF20">
    <cfRule type="expression" dxfId="1495" priority="57">
      <formula>#REF!="X Vender"</formula>
    </cfRule>
  </conditionalFormatting>
  <conditionalFormatting sqref="AF20">
    <cfRule type="expression" dxfId="1494" priority="58">
      <formula>#REF!="Vendido"</formula>
    </cfRule>
  </conditionalFormatting>
  <conditionalFormatting sqref="AF20">
    <cfRule type="expression" dxfId="1493" priority="59">
      <formula>#REF!="Reservado"</formula>
    </cfRule>
  </conditionalFormatting>
  <conditionalFormatting sqref="AF20">
    <cfRule type="expression" dxfId="1492" priority="60">
      <formula>#REF!="Bloqueado"</formula>
    </cfRule>
  </conditionalFormatting>
  <conditionalFormatting sqref="T21">
    <cfRule type="expression" dxfId="1491" priority="61">
      <formula>#REF!="X Vender"</formula>
    </cfRule>
  </conditionalFormatting>
  <conditionalFormatting sqref="T21">
    <cfRule type="expression" dxfId="1490" priority="62">
      <formula>#REF!="Vendido"</formula>
    </cfRule>
  </conditionalFormatting>
  <conditionalFormatting sqref="T21">
    <cfRule type="expression" dxfId="1489" priority="63">
      <formula>#REF!="Reservado"</formula>
    </cfRule>
  </conditionalFormatting>
  <conditionalFormatting sqref="T21">
    <cfRule type="expression" dxfId="1488" priority="64">
      <formula>#REF!="Bloqueado"</formula>
    </cfRule>
  </conditionalFormatting>
  <conditionalFormatting sqref="X21">
    <cfRule type="expression" dxfId="1487" priority="65">
      <formula>#REF!="X Vender"</formula>
    </cfRule>
  </conditionalFormatting>
  <conditionalFormatting sqref="X21">
    <cfRule type="expression" dxfId="1486" priority="66">
      <formula>#REF!="Vendido"</formula>
    </cfRule>
  </conditionalFormatting>
  <conditionalFormatting sqref="X21">
    <cfRule type="expression" dxfId="1485" priority="67">
      <formula>#REF!="Reservado"</formula>
    </cfRule>
  </conditionalFormatting>
  <conditionalFormatting sqref="X21">
    <cfRule type="expression" dxfId="1484" priority="68">
      <formula>#REF!="Bloqueado"</formula>
    </cfRule>
  </conditionalFormatting>
  <conditionalFormatting sqref="AB21">
    <cfRule type="expression" dxfId="1483" priority="69">
      <formula>#REF!="X Vender"</formula>
    </cfRule>
  </conditionalFormatting>
  <conditionalFormatting sqref="AB21">
    <cfRule type="expression" dxfId="1482" priority="70">
      <formula>#REF!="Vendido"</formula>
    </cfRule>
  </conditionalFormatting>
  <conditionalFormatting sqref="AB21">
    <cfRule type="expression" dxfId="1481" priority="71">
      <formula>#REF!="Reservado"</formula>
    </cfRule>
  </conditionalFormatting>
  <conditionalFormatting sqref="AB21">
    <cfRule type="expression" dxfId="1480" priority="72">
      <formula>#REF!="Bloqueado"</formula>
    </cfRule>
  </conditionalFormatting>
  <conditionalFormatting sqref="AF21">
    <cfRule type="expression" dxfId="1479" priority="73">
      <formula>#REF!="X Vender"</formula>
    </cfRule>
  </conditionalFormatting>
  <conditionalFormatting sqref="AF21">
    <cfRule type="expression" dxfId="1478" priority="74">
      <formula>#REF!="Vendido"</formula>
    </cfRule>
  </conditionalFormatting>
  <conditionalFormatting sqref="AF21">
    <cfRule type="expression" dxfId="1477" priority="75">
      <formula>#REF!="Reservado"</formula>
    </cfRule>
  </conditionalFormatting>
  <conditionalFormatting sqref="AF21">
    <cfRule type="expression" dxfId="1476" priority="76">
      <formula>#REF!="Bloqueado"</formula>
    </cfRule>
  </conditionalFormatting>
  <conditionalFormatting sqref="T24">
    <cfRule type="expression" dxfId="1475" priority="77">
      <formula>#REF!="X Vender"</formula>
    </cfRule>
  </conditionalFormatting>
  <conditionalFormatting sqref="T24">
    <cfRule type="expression" dxfId="1474" priority="78">
      <formula>#REF!="Vendido"</formula>
    </cfRule>
  </conditionalFormatting>
  <conditionalFormatting sqref="T24">
    <cfRule type="expression" dxfId="1473" priority="79">
      <formula>#REF!="Reservado"</formula>
    </cfRule>
  </conditionalFormatting>
  <conditionalFormatting sqref="T24">
    <cfRule type="expression" dxfId="1472" priority="80">
      <formula>#REF!="Bloqueado"</formula>
    </cfRule>
  </conditionalFormatting>
  <conditionalFormatting sqref="X24">
    <cfRule type="expression" dxfId="1471" priority="81">
      <formula>#REF!="X Vender"</formula>
    </cfRule>
  </conditionalFormatting>
  <conditionalFormatting sqref="X24">
    <cfRule type="expression" dxfId="1470" priority="82">
      <formula>#REF!="Vendido"</formula>
    </cfRule>
  </conditionalFormatting>
  <conditionalFormatting sqref="X24">
    <cfRule type="expression" dxfId="1469" priority="83">
      <formula>#REF!="Reservado"</formula>
    </cfRule>
  </conditionalFormatting>
  <conditionalFormatting sqref="X24">
    <cfRule type="expression" dxfId="1468" priority="84">
      <formula>#REF!="Bloqueado"</formula>
    </cfRule>
  </conditionalFormatting>
  <conditionalFormatting sqref="AB24">
    <cfRule type="expression" dxfId="1467" priority="85">
      <formula>#REF!="X Vender"</formula>
    </cfRule>
  </conditionalFormatting>
  <conditionalFormatting sqref="AB24">
    <cfRule type="expression" dxfId="1466" priority="86">
      <formula>#REF!="Vendido"</formula>
    </cfRule>
  </conditionalFormatting>
  <conditionalFormatting sqref="AB24">
    <cfRule type="expression" dxfId="1465" priority="87">
      <formula>#REF!="Reservado"</formula>
    </cfRule>
  </conditionalFormatting>
  <conditionalFormatting sqref="AB24">
    <cfRule type="expression" dxfId="1464" priority="88">
      <formula>#REF!="Bloqueado"</formula>
    </cfRule>
  </conditionalFormatting>
  <conditionalFormatting sqref="AF24">
    <cfRule type="expression" dxfId="1463" priority="89">
      <formula>#REF!="X Vender"</formula>
    </cfRule>
  </conditionalFormatting>
  <conditionalFormatting sqref="AF24">
    <cfRule type="expression" dxfId="1462" priority="90">
      <formula>#REF!="Vendido"</formula>
    </cfRule>
  </conditionalFormatting>
  <conditionalFormatting sqref="AF24">
    <cfRule type="expression" dxfId="1461" priority="91">
      <formula>#REF!="Reservado"</formula>
    </cfRule>
  </conditionalFormatting>
  <conditionalFormatting sqref="AF24">
    <cfRule type="expression" dxfId="1460" priority="92">
      <formula>#REF!="Bloqueado"</formula>
    </cfRule>
  </conditionalFormatting>
  <conditionalFormatting sqref="T35">
    <cfRule type="expression" dxfId="1459" priority="93">
      <formula>#REF!="X Vender"</formula>
    </cfRule>
  </conditionalFormatting>
  <conditionalFormatting sqref="T35">
    <cfRule type="expression" dxfId="1458" priority="94">
      <formula>#REF!="Vendido"</formula>
    </cfRule>
  </conditionalFormatting>
  <conditionalFormatting sqref="T35">
    <cfRule type="expression" dxfId="1457" priority="95">
      <formula>#REF!="Reservado"</formula>
    </cfRule>
  </conditionalFormatting>
  <conditionalFormatting sqref="T35">
    <cfRule type="expression" dxfId="1456" priority="96">
      <formula>#REF!="Bloqueado"</formula>
    </cfRule>
  </conditionalFormatting>
  <conditionalFormatting sqref="X35">
    <cfRule type="expression" dxfId="1455" priority="97">
      <formula>#REF!="X Vender"</formula>
    </cfRule>
  </conditionalFormatting>
  <conditionalFormatting sqref="X35">
    <cfRule type="expression" dxfId="1454" priority="98">
      <formula>#REF!="Vendido"</formula>
    </cfRule>
  </conditionalFormatting>
  <conditionalFormatting sqref="X35">
    <cfRule type="expression" dxfId="1453" priority="99">
      <formula>#REF!="Reservado"</formula>
    </cfRule>
  </conditionalFormatting>
  <conditionalFormatting sqref="X35">
    <cfRule type="expression" dxfId="1452" priority="100">
      <formula>#REF!="Bloqueado"</formula>
    </cfRule>
  </conditionalFormatting>
  <conditionalFormatting sqref="AB35">
    <cfRule type="expression" dxfId="1451" priority="101">
      <formula>#REF!="X Vender"</formula>
    </cfRule>
  </conditionalFormatting>
  <conditionalFormatting sqref="AB35">
    <cfRule type="expression" dxfId="1450" priority="102">
      <formula>#REF!="Vendido"</formula>
    </cfRule>
  </conditionalFormatting>
  <conditionalFormatting sqref="AB35">
    <cfRule type="expression" dxfId="1449" priority="103">
      <formula>#REF!="Reservado"</formula>
    </cfRule>
  </conditionalFormatting>
  <conditionalFormatting sqref="AB35">
    <cfRule type="expression" dxfId="1448" priority="104">
      <formula>#REF!="Bloqueado"</formula>
    </cfRule>
  </conditionalFormatting>
  <conditionalFormatting sqref="AF35">
    <cfRule type="expression" dxfId="1447" priority="105">
      <formula>#REF!="X Vender"</formula>
    </cfRule>
  </conditionalFormatting>
  <conditionalFormatting sqref="AF35">
    <cfRule type="expression" dxfId="1446" priority="106">
      <formula>#REF!="Vendido"</formula>
    </cfRule>
  </conditionalFormatting>
  <conditionalFormatting sqref="AF35">
    <cfRule type="expression" dxfId="1445" priority="107">
      <formula>#REF!="Reservado"</formula>
    </cfRule>
  </conditionalFormatting>
  <conditionalFormatting sqref="AF35">
    <cfRule type="expression" dxfId="1444" priority="108">
      <formula>#REF!="Bloqueado"</formula>
    </cfRule>
  </conditionalFormatting>
  <conditionalFormatting sqref="AN174">
    <cfRule type="expression" dxfId="1443" priority="109">
      <formula>#REF!="X Vender"</formula>
    </cfRule>
  </conditionalFormatting>
  <conditionalFormatting sqref="AN174">
    <cfRule type="expression" dxfId="1442" priority="110">
      <formula>#REF!="Vendido"</formula>
    </cfRule>
  </conditionalFormatting>
  <conditionalFormatting sqref="AN174">
    <cfRule type="expression" dxfId="1441" priority="111">
      <formula>#REF!="Reservado"</formula>
    </cfRule>
  </conditionalFormatting>
  <conditionalFormatting sqref="AN174">
    <cfRule type="expression" dxfId="1440" priority="112">
      <formula>#REF!="Bloqueado"</formula>
    </cfRule>
  </conditionalFormatting>
  <conditionalFormatting sqref="AN24">
    <cfRule type="expression" dxfId="1439" priority="113">
      <formula>#REF!="X Vender"</formula>
    </cfRule>
  </conditionalFormatting>
  <conditionalFormatting sqref="AN24">
    <cfRule type="expression" dxfId="1438" priority="114">
      <formula>#REF!="Vendido"</formula>
    </cfRule>
  </conditionalFormatting>
  <conditionalFormatting sqref="AN24">
    <cfRule type="expression" dxfId="1437" priority="115">
      <formula>#REF!="Reservado"</formula>
    </cfRule>
  </conditionalFormatting>
  <conditionalFormatting sqref="AN24">
    <cfRule type="expression" dxfId="1436" priority="116">
      <formula>#REF!="Bloqueado"</formula>
    </cfRule>
  </conditionalFormatting>
  <conditionalFormatting sqref="AN20">
    <cfRule type="expression" dxfId="1435" priority="117">
      <formula>#REF!="X Vender"</formula>
    </cfRule>
  </conditionalFormatting>
  <conditionalFormatting sqref="AN20">
    <cfRule type="expression" dxfId="1434" priority="118">
      <formula>#REF!="Vendido"</formula>
    </cfRule>
  </conditionalFormatting>
  <conditionalFormatting sqref="AN20">
    <cfRule type="expression" dxfId="1433" priority="119">
      <formula>#REF!="Reservado"</formula>
    </cfRule>
  </conditionalFormatting>
  <conditionalFormatting sqref="AN20">
    <cfRule type="expression" dxfId="1432" priority="120">
      <formula>#REF!="Bloqueado"</formula>
    </cfRule>
  </conditionalFormatting>
  <conditionalFormatting sqref="AJ174">
    <cfRule type="expression" dxfId="1431" priority="121">
      <formula>#REF!="X Vender"</formula>
    </cfRule>
  </conditionalFormatting>
  <conditionalFormatting sqref="AJ174">
    <cfRule type="expression" dxfId="1430" priority="122">
      <formula>#REF!="Vendido"</formula>
    </cfRule>
  </conditionalFormatting>
  <conditionalFormatting sqref="AJ174">
    <cfRule type="expression" dxfId="1429" priority="123">
      <formula>#REF!="Reservado"</formula>
    </cfRule>
  </conditionalFormatting>
  <conditionalFormatting sqref="AJ174">
    <cfRule type="expression" dxfId="1428" priority="124">
      <formula>#REF!="Bloqueado"</formula>
    </cfRule>
  </conditionalFormatting>
  <conditionalFormatting sqref="AN35">
    <cfRule type="expression" dxfId="1427" priority="125">
      <formula>#REF!="X Vender"</formula>
    </cfRule>
  </conditionalFormatting>
  <conditionalFormatting sqref="AN35">
    <cfRule type="expression" dxfId="1426" priority="126">
      <formula>#REF!="Vendido"</formula>
    </cfRule>
  </conditionalFormatting>
  <conditionalFormatting sqref="AN35">
    <cfRule type="expression" dxfId="1425" priority="127">
      <formula>#REF!="Reservado"</formula>
    </cfRule>
  </conditionalFormatting>
  <conditionalFormatting sqref="AN35">
    <cfRule type="expression" dxfId="1424" priority="128">
      <formula>#REF!="Bloqueado"</formula>
    </cfRule>
  </conditionalFormatting>
  <conditionalFormatting sqref="AJ20">
    <cfRule type="expression" dxfId="1423" priority="129">
      <formula>#REF!="X Vender"</formula>
    </cfRule>
  </conditionalFormatting>
  <conditionalFormatting sqref="AJ20">
    <cfRule type="expression" dxfId="1422" priority="130">
      <formula>#REF!="Vendido"</formula>
    </cfRule>
  </conditionalFormatting>
  <conditionalFormatting sqref="AJ20">
    <cfRule type="expression" dxfId="1421" priority="131">
      <formula>#REF!="Reservado"</formula>
    </cfRule>
  </conditionalFormatting>
  <conditionalFormatting sqref="AJ20">
    <cfRule type="expression" dxfId="1420" priority="132">
      <formula>#REF!="Bloqueado"</formula>
    </cfRule>
  </conditionalFormatting>
  <conditionalFormatting sqref="AJ21">
    <cfRule type="expression" dxfId="1419" priority="133">
      <formula>#REF!="X Vender"</formula>
    </cfRule>
  </conditionalFormatting>
  <conditionalFormatting sqref="AJ21">
    <cfRule type="expression" dxfId="1418" priority="134">
      <formula>#REF!="Vendido"</formula>
    </cfRule>
  </conditionalFormatting>
  <conditionalFormatting sqref="AJ21">
    <cfRule type="expression" dxfId="1417" priority="135">
      <formula>#REF!="Reservado"</formula>
    </cfRule>
  </conditionalFormatting>
  <conditionalFormatting sqref="AJ21">
    <cfRule type="expression" dxfId="1416" priority="136">
      <formula>#REF!="Bloqueado"</formula>
    </cfRule>
  </conditionalFormatting>
  <conditionalFormatting sqref="AJ24">
    <cfRule type="expression" dxfId="1415" priority="137">
      <formula>#REF!="X Vender"</formula>
    </cfRule>
  </conditionalFormatting>
  <conditionalFormatting sqref="AJ24">
    <cfRule type="expression" dxfId="1414" priority="138">
      <formula>#REF!="Vendido"</formula>
    </cfRule>
  </conditionalFormatting>
  <conditionalFormatting sqref="AJ24">
    <cfRule type="expression" dxfId="1413" priority="139">
      <formula>#REF!="Reservado"</formula>
    </cfRule>
  </conditionalFormatting>
  <conditionalFormatting sqref="AJ24">
    <cfRule type="expression" dxfId="1412" priority="140">
      <formula>#REF!="Bloqueado"</formula>
    </cfRule>
  </conditionalFormatting>
  <conditionalFormatting sqref="AJ35">
    <cfRule type="expression" dxfId="1411" priority="141">
      <formula>#REF!="X Vender"</formula>
    </cfRule>
  </conditionalFormatting>
  <conditionalFormatting sqref="AJ35">
    <cfRule type="expression" dxfId="1410" priority="142">
      <formula>#REF!="Vendido"</formula>
    </cfRule>
  </conditionalFormatting>
  <conditionalFormatting sqref="AJ35">
    <cfRule type="expression" dxfId="1409" priority="143">
      <formula>#REF!="Reservado"</formula>
    </cfRule>
  </conditionalFormatting>
  <conditionalFormatting sqref="AJ35">
    <cfRule type="expression" dxfId="1408" priority="144">
      <formula>#REF!="Bloqueado"</formula>
    </cfRule>
  </conditionalFormatting>
  <conditionalFormatting sqref="P130:P137 T130:T137 X130:X137 AB130:AB137 AF130:AF137 AJ130:AJ137 AN130:AN137">
    <cfRule type="expression" dxfId="1407" priority="145">
      <formula>#REF!="X Vender"</formula>
    </cfRule>
  </conditionalFormatting>
  <conditionalFormatting sqref="P130:P137 T130:T137 X130:X137 AB130:AB137 AF130:AF137 AJ130:AJ137 AN130:AN137">
    <cfRule type="expression" dxfId="1406" priority="146">
      <formula>#REF!="Vendido"</formula>
    </cfRule>
  </conditionalFormatting>
  <conditionalFormatting sqref="P130:P137 T130:T137 X130:X137 AB130:AB137 AF130:AF137 AJ130:AJ137 AN130:AN137">
    <cfRule type="expression" dxfId="1405" priority="147">
      <formula>#REF!="Reservado"</formula>
    </cfRule>
  </conditionalFormatting>
  <conditionalFormatting sqref="P130:P137 T130:T137 X130:X137 AB130:AB137 AF130:AF137 AJ130:AJ137 AN130:AN137">
    <cfRule type="expression" dxfId="1404" priority="148">
      <formula>#REF!="Bloqueado"</formula>
    </cfRule>
  </conditionalFormatting>
  <conditionalFormatting sqref="AN21">
    <cfRule type="expression" dxfId="1403" priority="149">
      <formula>#REF!="X Vender"</formula>
    </cfRule>
  </conditionalFormatting>
  <conditionalFormatting sqref="AN21">
    <cfRule type="expression" dxfId="1402" priority="150">
      <formula>#REF!="Vendido"</formula>
    </cfRule>
  </conditionalFormatting>
  <conditionalFormatting sqref="AN21">
    <cfRule type="expression" dxfId="1401" priority="151">
      <formula>#REF!="Reservado"</formula>
    </cfRule>
  </conditionalFormatting>
  <conditionalFormatting sqref="AN21">
    <cfRule type="expression" dxfId="1400" priority="152">
      <formula>#REF!="Bloqueado"</formula>
    </cfRule>
  </conditionalFormatting>
  <conditionalFormatting sqref="P128:P129 T128:T129 X128:X129 AB128:AB129 AF128:AF129 AJ128:AJ129 AN128:AN129">
    <cfRule type="expression" dxfId="1399" priority="153">
      <formula>#REF!="X Vender"</formula>
    </cfRule>
  </conditionalFormatting>
  <conditionalFormatting sqref="P128:P129 T128:T129 X128:X129 AB128:AB129 AF128:AF129 AJ128:AJ129 AN128:AN129">
    <cfRule type="expression" dxfId="1398" priority="154">
      <formula>#REF!="Vendido"</formula>
    </cfRule>
  </conditionalFormatting>
  <conditionalFormatting sqref="P128:P129 T128:T129 X128:X129 AB128:AB129 AF128:AF129 AJ128:AJ129 AN128:AN129">
    <cfRule type="expression" dxfId="1397" priority="155">
      <formula>#REF!="Reservado"</formula>
    </cfRule>
  </conditionalFormatting>
  <conditionalFormatting sqref="P128:P129 T128:T129 X128:X129 AB128:AB129 AF128:AF129 AJ128:AJ129 AN128:AN129">
    <cfRule type="expression" dxfId="1396" priority="156">
      <formula>#REF!="Bloqueado"</formula>
    </cfRule>
  </conditionalFormatting>
  <conditionalFormatting sqref="AI174">
    <cfRule type="expression" dxfId="1395" priority="157">
      <formula>#REF!="X Vender"</formula>
    </cfRule>
  </conditionalFormatting>
  <conditionalFormatting sqref="AI174">
    <cfRule type="expression" dxfId="1394" priority="158">
      <formula>#REF!="Vendido"</formula>
    </cfRule>
  </conditionalFormatting>
  <conditionalFormatting sqref="AI174">
    <cfRule type="expression" dxfId="1393" priority="159">
      <formula>#REF!="Reservado"</formula>
    </cfRule>
  </conditionalFormatting>
  <conditionalFormatting sqref="AI174">
    <cfRule type="expression" dxfId="1392" priority="160">
      <formula>#REF!="Bloqueado"</formula>
    </cfRule>
  </conditionalFormatting>
  <conditionalFormatting sqref="AE174">
    <cfRule type="expression" dxfId="1391" priority="161">
      <formula>#REF!="X Vender"</formula>
    </cfRule>
  </conditionalFormatting>
  <conditionalFormatting sqref="AE174">
    <cfRule type="expression" dxfId="1390" priority="162">
      <formula>#REF!="Vendido"</formula>
    </cfRule>
  </conditionalFormatting>
  <conditionalFormatting sqref="AE174">
    <cfRule type="expression" dxfId="1389" priority="163">
      <formula>#REF!="Reservado"</formula>
    </cfRule>
  </conditionalFormatting>
  <conditionalFormatting sqref="AE174">
    <cfRule type="expression" dxfId="1388" priority="164">
      <formula>#REF!="Bloqueado"</formula>
    </cfRule>
  </conditionalFormatting>
  <conditionalFormatting sqref="P167:P168 T167:T168 X167:X168 AB167:AB168 AF167:AF168 AJ167:AJ168 AN167:AN168">
    <cfRule type="expression" dxfId="1387" priority="165">
      <formula>#REF!="X Vender"</formula>
    </cfRule>
  </conditionalFormatting>
  <conditionalFormatting sqref="P167:P168 T167:T168 X167:X168 AB167:AB168 AF167:AF168 AJ167:AJ168 AN167:AN168">
    <cfRule type="expression" dxfId="1386" priority="166">
      <formula>#REF!="Vendido"</formula>
    </cfRule>
  </conditionalFormatting>
  <conditionalFormatting sqref="P167:P168 T167:T168 X167:X168 AB167:AB168 AF167:AF168 AJ167:AJ168 AN167:AN168">
    <cfRule type="expression" dxfId="1385" priority="167">
      <formula>#REF!="Reservado"</formula>
    </cfRule>
  </conditionalFormatting>
  <conditionalFormatting sqref="P167:P168 T167:T168 X167:X168 AB167:AB168 AF167:AF168 AJ167:AJ168 AN167:AN168">
    <cfRule type="expression" dxfId="1384" priority="168">
      <formula>#REF!="Bloqueado"</formula>
    </cfRule>
  </conditionalFormatting>
  <conditionalFormatting sqref="AA174">
    <cfRule type="expression" dxfId="1383" priority="169">
      <formula>#REF!="X Vender"</formula>
    </cfRule>
  </conditionalFormatting>
  <conditionalFormatting sqref="AA174">
    <cfRule type="expression" dxfId="1382" priority="170">
      <formula>#REF!="Vendido"</formula>
    </cfRule>
  </conditionalFormatting>
  <conditionalFormatting sqref="AA174">
    <cfRule type="expression" dxfId="1381" priority="171">
      <formula>#REF!="Reservado"</formula>
    </cfRule>
  </conditionalFormatting>
  <conditionalFormatting sqref="AA174">
    <cfRule type="expression" dxfId="1380" priority="172">
      <formula>#REF!="Bloqueado"</formula>
    </cfRule>
  </conditionalFormatting>
  <conditionalFormatting sqref="AM174">
    <cfRule type="expression" dxfId="1379" priority="173">
      <formula>#REF!="X Vender"</formula>
    </cfRule>
  </conditionalFormatting>
  <conditionalFormatting sqref="AM174">
    <cfRule type="expression" dxfId="1378" priority="174">
      <formula>#REF!="Vendido"</formula>
    </cfRule>
  </conditionalFormatting>
  <conditionalFormatting sqref="AM174">
    <cfRule type="expression" dxfId="1377" priority="175">
      <formula>#REF!="Reservado"</formula>
    </cfRule>
  </conditionalFormatting>
  <conditionalFormatting sqref="AM174">
    <cfRule type="expression" dxfId="1376" priority="176">
      <formula>#REF!="Bloqueado"</formula>
    </cfRule>
  </conditionalFormatting>
  <conditionalFormatting sqref="AQ174">
    <cfRule type="expression" dxfId="1375" priority="177">
      <formula>#REF!="X Vender"</formula>
    </cfRule>
  </conditionalFormatting>
  <conditionalFormatting sqref="AQ174">
    <cfRule type="expression" dxfId="1374" priority="178">
      <formula>#REF!="Vendido"</formula>
    </cfRule>
  </conditionalFormatting>
  <conditionalFormatting sqref="AQ174">
    <cfRule type="expression" dxfId="1373" priority="179">
      <formula>#REF!="Reservado"</formula>
    </cfRule>
  </conditionalFormatting>
  <conditionalFormatting sqref="AQ174">
    <cfRule type="expression" dxfId="1372" priority="180">
      <formula>#REF!="Bloqueado"</formula>
    </cfRule>
  </conditionalFormatting>
  <conditionalFormatting sqref="P103:P113 T103:T113 X103:X113 AB103:AB113 AF103:AF113 AJ103:AJ113 AN103:AN113">
    <cfRule type="expression" dxfId="1371" priority="181">
      <formula>#REF!="X Vender"</formula>
    </cfRule>
  </conditionalFormatting>
  <conditionalFormatting sqref="P103:P113 T103:T113 X103:X113 AB103:AB113 AF103:AF113 AJ103:AJ113 AN103:AN113">
    <cfRule type="expression" dxfId="1370" priority="182">
      <formula>#REF!="Vendido"</formula>
    </cfRule>
  </conditionalFormatting>
  <conditionalFormatting sqref="P103:P113 T103:T113 X103:X113 AB103:AB113 AF103:AF113 AJ103:AJ113 AN103:AN113">
    <cfRule type="expression" dxfId="1369" priority="183">
      <formula>#REF!="Reservado"</formula>
    </cfRule>
  </conditionalFormatting>
  <conditionalFormatting sqref="P103:P113 T103:T113 X103:X113 AB103:AB113 AF103:AF113 AJ103:AJ113 AN103:AN113">
    <cfRule type="expression" dxfId="1368" priority="184">
      <formula>#REF!="Bloqueado"</formula>
    </cfRule>
  </conditionalFormatting>
  <conditionalFormatting sqref="B103:C113">
    <cfRule type="expression" dxfId="1367" priority="185">
      <formula>#REF!="X Vender"</formula>
    </cfRule>
  </conditionalFormatting>
  <conditionalFormatting sqref="B103:C113">
    <cfRule type="expression" dxfId="1366" priority="186">
      <formula>#REF!="Vendido"</formula>
    </cfRule>
  </conditionalFormatting>
  <conditionalFormatting sqref="B103:C113">
    <cfRule type="expression" dxfId="1365" priority="187">
      <formula>#REF!="Reservado"</formula>
    </cfRule>
  </conditionalFormatting>
  <conditionalFormatting sqref="B103:C113">
    <cfRule type="expression" dxfId="1364" priority="188">
      <formula>#REF!="Bloqueado"</formula>
    </cfRule>
  </conditionalFormatting>
  <conditionalFormatting sqref="B114:C122">
    <cfRule type="expression" dxfId="1363" priority="189">
      <formula>#REF!="X Vender"</formula>
    </cfRule>
  </conditionalFormatting>
  <conditionalFormatting sqref="B114:C122">
    <cfRule type="expression" dxfId="1362" priority="190">
      <formula>#REF!="Vendido"</formula>
    </cfRule>
  </conditionalFormatting>
  <conditionalFormatting sqref="B114:C122">
    <cfRule type="expression" dxfId="1361" priority="191">
      <formula>#REF!="Reservado"</formula>
    </cfRule>
  </conditionalFormatting>
  <conditionalFormatting sqref="B114:C122">
    <cfRule type="expression" dxfId="1360" priority="192">
      <formula>#REF!="Bloqueado"</formula>
    </cfRule>
  </conditionalFormatting>
  <conditionalFormatting sqref="P114:P122 T114:T122 X114:X122 AB114:AB122 AF114:AF122 AJ114:AJ122 AN114:AN122">
    <cfRule type="expression" dxfId="1359" priority="193">
      <formula>#REF!="X Vender"</formula>
    </cfRule>
  </conditionalFormatting>
  <conditionalFormatting sqref="P114:P122 T114:T122 X114:X122 AB114:AB122 AF114:AF122 AJ114:AJ122 AN114:AN122">
    <cfRule type="expression" dxfId="1358" priority="194">
      <formula>#REF!="Vendido"</formula>
    </cfRule>
  </conditionalFormatting>
  <conditionalFormatting sqref="P114:P122 T114:T122 X114:X122 AB114:AB122 AF114:AF122 AJ114:AJ122 AN114:AN122">
    <cfRule type="expression" dxfId="1357" priority="195">
      <formula>#REF!="Reservado"</formula>
    </cfRule>
  </conditionalFormatting>
  <conditionalFormatting sqref="P114:P122 T114:T122 X114:X122 AB114:AB122 AF114:AF122 AJ114:AJ122 AN114:AN122">
    <cfRule type="expression" dxfId="1356" priority="196">
      <formula>#REF!="Bloqueado"</formula>
    </cfRule>
  </conditionalFormatting>
  <conditionalFormatting sqref="B123:C127">
    <cfRule type="expression" dxfId="1355" priority="197">
      <formula>#REF!="X Vender"</formula>
    </cfRule>
  </conditionalFormatting>
  <conditionalFormatting sqref="B123:C127">
    <cfRule type="expression" dxfId="1354" priority="198">
      <formula>#REF!="Vendido"</formula>
    </cfRule>
  </conditionalFormatting>
  <conditionalFormatting sqref="B123:C127">
    <cfRule type="expression" dxfId="1353" priority="199">
      <formula>#REF!="Reservado"</formula>
    </cfRule>
  </conditionalFormatting>
  <conditionalFormatting sqref="B123:C127">
    <cfRule type="expression" dxfId="1352" priority="200">
      <formula>#REF!="Bloqueado"</formula>
    </cfRule>
  </conditionalFormatting>
  <conditionalFormatting sqref="P123:P127 T123:T127 X123:X127 AB123:AB127 AF123:AF127 AJ123:AJ127 AN123:AN127">
    <cfRule type="expression" dxfId="1351" priority="201">
      <formula>#REF!="X Vender"</formula>
    </cfRule>
  </conditionalFormatting>
  <conditionalFormatting sqref="P123:P127 T123:T127 X123:X127 AB123:AB127 AF123:AF127 AJ123:AJ127 AN123:AN127">
    <cfRule type="expression" dxfId="1350" priority="202">
      <formula>#REF!="Vendido"</formula>
    </cfRule>
  </conditionalFormatting>
  <conditionalFormatting sqref="P123:P127 T123:T127 X123:X127 AB123:AB127 AF123:AF127 AJ123:AJ127 AN123:AN127">
    <cfRule type="expression" dxfId="1349" priority="203">
      <formula>#REF!="Reservado"</formula>
    </cfRule>
  </conditionalFormatting>
  <conditionalFormatting sqref="P123:P127 T123:T127 X123:X127 AB123:AB127 AF123:AF127 AJ123:AJ127 AN123:AN127">
    <cfRule type="expression" dxfId="1348" priority="204">
      <formula>#REF!="Bloqueado"</formula>
    </cfRule>
  </conditionalFormatting>
  <conditionalFormatting sqref="B128:C129">
    <cfRule type="expression" dxfId="1347" priority="205">
      <formula>#REF!="X Vender"</formula>
    </cfRule>
  </conditionalFormatting>
  <conditionalFormatting sqref="B128:C129">
    <cfRule type="expression" dxfId="1346" priority="206">
      <formula>#REF!="Vendido"</formula>
    </cfRule>
  </conditionalFormatting>
  <conditionalFormatting sqref="B128:C129">
    <cfRule type="expression" dxfId="1345" priority="207">
      <formula>#REF!="Reservado"</formula>
    </cfRule>
  </conditionalFormatting>
  <conditionalFormatting sqref="B128:C129">
    <cfRule type="expression" dxfId="1344" priority="208">
      <formula>#REF!="Bloqueado"</formula>
    </cfRule>
  </conditionalFormatting>
  <conditionalFormatting sqref="B130:C137">
    <cfRule type="expression" dxfId="1343" priority="209">
      <formula>#REF!="X Vender"</formula>
    </cfRule>
  </conditionalFormatting>
  <conditionalFormatting sqref="B130:C137">
    <cfRule type="expression" dxfId="1342" priority="210">
      <formula>#REF!="Vendido"</formula>
    </cfRule>
  </conditionalFormatting>
  <conditionalFormatting sqref="B130:C137">
    <cfRule type="expression" dxfId="1341" priority="211">
      <formula>#REF!="Reservado"</formula>
    </cfRule>
  </conditionalFormatting>
  <conditionalFormatting sqref="B130:C137">
    <cfRule type="expression" dxfId="1340" priority="212">
      <formula>#REF!="Bloqueado"</formula>
    </cfRule>
  </conditionalFormatting>
  <conditionalFormatting sqref="B138:C147">
    <cfRule type="expression" dxfId="1339" priority="213">
      <formula>#REF!="X Vender"</formula>
    </cfRule>
  </conditionalFormatting>
  <conditionalFormatting sqref="B138:C147">
    <cfRule type="expression" dxfId="1338" priority="214">
      <formula>#REF!="Vendido"</formula>
    </cfRule>
  </conditionalFormatting>
  <conditionalFormatting sqref="B138:C147">
    <cfRule type="expression" dxfId="1337" priority="215">
      <formula>#REF!="Reservado"</formula>
    </cfRule>
  </conditionalFormatting>
  <conditionalFormatting sqref="B138:C147">
    <cfRule type="expression" dxfId="1336" priority="216">
      <formula>#REF!="Bloqueado"</formula>
    </cfRule>
  </conditionalFormatting>
  <conditionalFormatting sqref="P138:P147 T138:T147 X138:X147 AB138:AB147 AF138:AF147 AJ138:AJ147 AN138:AN147">
    <cfRule type="expression" dxfId="1335" priority="217">
      <formula>#REF!="X Vender"</formula>
    </cfRule>
  </conditionalFormatting>
  <conditionalFormatting sqref="P138:P147 T138:T147 X138:X147 AB138:AB147 AF138:AF147 AJ138:AJ147 AN138:AN147">
    <cfRule type="expression" dxfId="1334" priority="218">
      <formula>#REF!="Vendido"</formula>
    </cfRule>
  </conditionalFormatting>
  <conditionalFormatting sqref="P138:P147 T138:T147 X138:X147 AB138:AB147 AF138:AF147 AJ138:AJ147 AN138:AN147">
    <cfRule type="expression" dxfId="1333" priority="219">
      <formula>#REF!="Reservado"</formula>
    </cfRule>
  </conditionalFormatting>
  <conditionalFormatting sqref="P138:P147 T138:T147 X138:X147 AB138:AB147 AF138:AF147 AJ138:AJ147 AN138:AN147">
    <cfRule type="expression" dxfId="1332" priority="220">
      <formula>#REF!="Bloqueado"</formula>
    </cfRule>
  </conditionalFormatting>
  <conditionalFormatting sqref="B148:C156">
    <cfRule type="expression" dxfId="1331" priority="221">
      <formula>#REF!="X Vender"</formula>
    </cfRule>
  </conditionalFormatting>
  <conditionalFormatting sqref="B148:C156">
    <cfRule type="expression" dxfId="1330" priority="222">
      <formula>#REF!="Vendido"</formula>
    </cfRule>
  </conditionalFormatting>
  <conditionalFormatting sqref="B148:C156">
    <cfRule type="expression" dxfId="1329" priority="223">
      <formula>#REF!="Reservado"</formula>
    </cfRule>
  </conditionalFormatting>
  <conditionalFormatting sqref="B148:C156">
    <cfRule type="expression" dxfId="1328" priority="224">
      <formula>#REF!="Bloqueado"</formula>
    </cfRule>
  </conditionalFormatting>
  <conditionalFormatting sqref="P148:P156 T148:T156 X148:X156 AB148:AB156 AF148:AF156 AJ148:AJ156 AN148:AN156">
    <cfRule type="expression" dxfId="1327" priority="225">
      <formula>#REF!="X Vender"</formula>
    </cfRule>
  </conditionalFormatting>
  <conditionalFormatting sqref="P148:P156 T148:T156 X148:X156 AB148:AB156 AF148:AF156 AJ148:AJ156 AN148:AN156">
    <cfRule type="expression" dxfId="1326" priority="226">
      <formula>#REF!="Vendido"</formula>
    </cfRule>
  </conditionalFormatting>
  <conditionalFormatting sqref="P148:P156 T148:T156 X148:X156 AB148:AB156 AF148:AF156 AJ148:AJ156 AN148:AN156">
    <cfRule type="expression" dxfId="1325" priority="227">
      <formula>#REF!="Reservado"</formula>
    </cfRule>
  </conditionalFormatting>
  <conditionalFormatting sqref="P148:P156 T148:T156 X148:X156 AB148:AB156 AF148:AF156 AJ148:AJ156 AN148:AN156">
    <cfRule type="expression" dxfId="1324" priority="228">
      <formula>#REF!="Bloqueado"</formula>
    </cfRule>
  </conditionalFormatting>
  <conditionalFormatting sqref="B157:C166">
    <cfRule type="expression" dxfId="1323" priority="229">
      <formula>#REF!="X Vender"</formula>
    </cfRule>
  </conditionalFormatting>
  <conditionalFormatting sqref="B157:C166">
    <cfRule type="expression" dxfId="1322" priority="230">
      <formula>#REF!="Vendido"</formula>
    </cfRule>
  </conditionalFormatting>
  <conditionalFormatting sqref="B157:C166">
    <cfRule type="expression" dxfId="1321" priority="231">
      <formula>#REF!="Reservado"</formula>
    </cfRule>
  </conditionalFormatting>
  <conditionalFormatting sqref="B157:C166">
    <cfRule type="expression" dxfId="1320" priority="232">
      <formula>#REF!="Bloqueado"</formula>
    </cfRule>
  </conditionalFormatting>
  <conditionalFormatting sqref="P157:P166 T157:T166 X157:X166 AB157:AB166 AF157:AF166 AJ157:AJ166 AN157:AN166">
    <cfRule type="expression" dxfId="1319" priority="233">
      <formula>#REF!="X Vender"</formula>
    </cfRule>
  </conditionalFormatting>
  <conditionalFormatting sqref="P157:P166 T157:T166 X157:X166 AB157:AB166 AF157:AF166 AJ157:AJ166 AN157:AN166">
    <cfRule type="expression" dxfId="1318" priority="234">
      <formula>#REF!="Vendido"</formula>
    </cfRule>
  </conditionalFormatting>
  <conditionalFormatting sqref="P157:P166 T157:T166 X157:X166 AB157:AB166 AF157:AF166 AJ157:AJ166 AN157:AN166">
    <cfRule type="expression" dxfId="1317" priority="235">
      <formula>#REF!="Reservado"</formula>
    </cfRule>
  </conditionalFormatting>
  <conditionalFormatting sqref="P157:P166 T157:T166 X157:X166 AB157:AB166 AF157:AF166 AJ157:AJ166 AN157:AN166">
    <cfRule type="expression" dxfId="1316" priority="236">
      <formula>#REF!="Bloqueado"</formula>
    </cfRule>
  </conditionalFormatting>
  <conditionalFormatting sqref="B167:C168">
    <cfRule type="expression" dxfId="1315" priority="237">
      <formula>#REF!="X Vender"</formula>
    </cfRule>
  </conditionalFormatting>
  <conditionalFormatting sqref="B167:C168">
    <cfRule type="expression" dxfId="1314" priority="238">
      <formula>#REF!="Vendido"</formula>
    </cfRule>
  </conditionalFormatting>
  <conditionalFormatting sqref="B167:C168">
    <cfRule type="expression" dxfId="1313" priority="239">
      <formula>#REF!="Reservado"</formula>
    </cfRule>
  </conditionalFormatting>
  <conditionalFormatting sqref="B167:C168">
    <cfRule type="expression" dxfId="1312" priority="240">
      <formula>#REF!="Bloqueado"</formula>
    </cfRule>
  </conditionalFormatting>
  <conditionalFormatting sqref="B169:C172">
    <cfRule type="expression" dxfId="1311" priority="241">
      <formula>#REF!="X Vender"</formula>
    </cfRule>
  </conditionalFormatting>
  <conditionalFormatting sqref="B169:C172">
    <cfRule type="expression" dxfId="1310" priority="242">
      <formula>#REF!="Vendido"</formula>
    </cfRule>
  </conditionalFormatting>
  <conditionalFormatting sqref="B169:C172">
    <cfRule type="expression" dxfId="1309" priority="243">
      <formula>#REF!="Reservado"</formula>
    </cfRule>
  </conditionalFormatting>
  <conditionalFormatting sqref="B169:C172">
    <cfRule type="expression" dxfId="1308" priority="244">
      <formula>#REF!="Bloqueado"</formula>
    </cfRule>
  </conditionalFormatting>
  <conditionalFormatting sqref="P169:P172 T169:T172 X169:X172 AB169:AB172 AF169:AF172 AJ169:AJ172 AN169:AN172">
    <cfRule type="expression" dxfId="1307" priority="245">
      <formula>#REF!="X Vender"</formula>
    </cfRule>
  </conditionalFormatting>
  <conditionalFormatting sqref="P169:P172 T169:T172 X169:X172 AB169:AB172 AF169:AF172 AJ169:AJ172 AN169:AN172">
    <cfRule type="expression" dxfId="1306" priority="246">
      <formula>#REF!="Vendido"</formula>
    </cfRule>
  </conditionalFormatting>
  <conditionalFormatting sqref="P169:P172 T169:T172 X169:X172 AB169:AB172 AF169:AF172 AJ169:AJ172 AN169:AN172">
    <cfRule type="expression" dxfId="1305" priority="247">
      <formula>#REF!="Reservado"</formula>
    </cfRule>
  </conditionalFormatting>
  <conditionalFormatting sqref="P169:P172 T169:T172 X169:X172 AB169:AB172 AF169:AF172 AJ169:AJ172 AN169:AN172">
    <cfRule type="expression" dxfId="1304" priority="248">
      <formula>#REF!="Bloqueado"</formula>
    </cfRule>
  </conditionalFormatting>
  <conditionalFormatting sqref="R174">
    <cfRule type="expression" dxfId="1303" priority="249">
      <formula>#REF!="X Vender"</formula>
    </cfRule>
  </conditionalFormatting>
  <conditionalFormatting sqref="R174">
    <cfRule type="expression" dxfId="1302" priority="250">
      <formula>#REF!="Vendido"</formula>
    </cfRule>
  </conditionalFormatting>
  <conditionalFormatting sqref="R174">
    <cfRule type="expression" dxfId="1301" priority="251">
      <formula>#REF!="Reservado"</formula>
    </cfRule>
  </conditionalFormatting>
  <conditionalFormatting sqref="R174">
    <cfRule type="expression" dxfId="1300" priority="252">
      <formula>#REF!="Bloqueado"</formula>
    </cfRule>
  </conditionalFormatting>
  <conditionalFormatting sqref="V174">
    <cfRule type="expression" dxfId="1299" priority="253">
      <formula>#REF!="X Vender"</formula>
    </cfRule>
  </conditionalFormatting>
  <conditionalFormatting sqref="V174">
    <cfRule type="expression" dxfId="1298" priority="254">
      <formula>#REF!="Vendido"</formula>
    </cfRule>
  </conditionalFormatting>
  <conditionalFormatting sqref="V174">
    <cfRule type="expression" dxfId="1297" priority="255">
      <formula>#REF!="Reservado"</formula>
    </cfRule>
  </conditionalFormatting>
  <conditionalFormatting sqref="V174">
    <cfRule type="expression" dxfId="1296" priority="256">
      <formula>#REF!="Bloqueado"</formula>
    </cfRule>
  </conditionalFormatting>
  <conditionalFormatting sqref="Z174">
    <cfRule type="expression" dxfId="1295" priority="257">
      <formula>#REF!="X Vender"</formula>
    </cfRule>
  </conditionalFormatting>
  <conditionalFormatting sqref="Z174">
    <cfRule type="expression" dxfId="1294" priority="258">
      <formula>#REF!="Vendido"</formula>
    </cfRule>
  </conditionalFormatting>
  <conditionalFormatting sqref="Z174">
    <cfRule type="expression" dxfId="1293" priority="259">
      <formula>#REF!="Reservado"</formula>
    </cfRule>
  </conditionalFormatting>
  <conditionalFormatting sqref="Z174">
    <cfRule type="expression" dxfId="1292" priority="260">
      <formula>#REF!="Bloqueado"</formula>
    </cfRule>
  </conditionalFormatting>
  <conditionalFormatting sqref="AR45:AR102">
    <cfRule type="expression" dxfId="1291" priority="261">
      <formula>#REF!="X Vender"</formula>
    </cfRule>
  </conditionalFormatting>
  <conditionalFormatting sqref="AR45:AR102">
    <cfRule type="expression" dxfId="1290" priority="262">
      <formula>#REF!="Vendido"</formula>
    </cfRule>
  </conditionalFormatting>
  <conditionalFormatting sqref="AR45:AR102">
    <cfRule type="expression" dxfId="1289" priority="263">
      <formula>#REF!="Reservado"</formula>
    </cfRule>
  </conditionalFormatting>
  <conditionalFormatting sqref="AR45:AR102">
    <cfRule type="expression" dxfId="1288" priority="264">
      <formula>#REF!="Bloqueado"</formula>
    </cfRule>
  </conditionalFormatting>
  <conditionalFormatting sqref="AR174">
    <cfRule type="expression" dxfId="1287" priority="265">
      <formula>#REF!="X Vender"</formula>
    </cfRule>
  </conditionalFormatting>
  <conditionalFormatting sqref="AR174">
    <cfRule type="expression" dxfId="1286" priority="266">
      <formula>#REF!="Vendido"</formula>
    </cfRule>
  </conditionalFormatting>
  <conditionalFormatting sqref="AR174">
    <cfRule type="expression" dxfId="1285" priority="267">
      <formula>#REF!="Reservado"</formula>
    </cfRule>
  </conditionalFormatting>
  <conditionalFormatting sqref="AR174">
    <cfRule type="expression" dxfId="1284" priority="268">
      <formula>#REF!="Bloqueado"</formula>
    </cfRule>
  </conditionalFormatting>
  <conditionalFormatting sqref="AR24">
    <cfRule type="expression" dxfId="1283" priority="269">
      <formula>#REF!="X Vender"</formula>
    </cfRule>
  </conditionalFormatting>
  <conditionalFormatting sqref="AR24">
    <cfRule type="expression" dxfId="1282" priority="270">
      <formula>#REF!="Vendido"</formula>
    </cfRule>
  </conditionalFormatting>
  <conditionalFormatting sqref="AR24">
    <cfRule type="expression" dxfId="1281" priority="271">
      <formula>#REF!="Reservado"</formula>
    </cfRule>
  </conditionalFormatting>
  <conditionalFormatting sqref="AR24">
    <cfRule type="expression" dxfId="1280" priority="272">
      <formula>#REF!="Bloqueado"</formula>
    </cfRule>
  </conditionalFormatting>
  <conditionalFormatting sqref="AR20">
    <cfRule type="expression" dxfId="1279" priority="273">
      <formula>#REF!="X Vender"</formula>
    </cfRule>
  </conditionalFormatting>
  <conditionalFormatting sqref="AR20">
    <cfRule type="expression" dxfId="1278" priority="274">
      <formula>#REF!="Vendido"</formula>
    </cfRule>
  </conditionalFormatting>
  <conditionalFormatting sqref="AR20">
    <cfRule type="expression" dxfId="1277" priority="275">
      <formula>#REF!="Reservado"</formula>
    </cfRule>
  </conditionalFormatting>
  <conditionalFormatting sqref="AR20">
    <cfRule type="expression" dxfId="1276" priority="276">
      <formula>#REF!="Bloqueado"</formula>
    </cfRule>
  </conditionalFormatting>
  <conditionalFormatting sqref="AR35">
    <cfRule type="expression" dxfId="1275" priority="277">
      <formula>#REF!="X Vender"</formula>
    </cfRule>
  </conditionalFormatting>
  <conditionalFormatting sqref="AR35">
    <cfRule type="expression" dxfId="1274" priority="278">
      <formula>#REF!="Vendido"</formula>
    </cfRule>
  </conditionalFormatting>
  <conditionalFormatting sqref="AR35">
    <cfRule type="expression" dxfId="1273" priority="279">
      <formula>#REF!="Reservado"</formula>
    </cfRule>
  </conditionalFormatting>
  <conditionalFormatting sqref="AR35">
    <cfRule type="expression" dxfId="1272" priority="280">
      <formula>#REF!="Bloqueado"</formula>
    </cfRule>
  </conditionalFormatting>
  <conditionalFormatting sqref="AR21">
    <cfRule type="expression" dxfId="1271" priority="281">
      <formula>#REF!="X Vender"</formula>
    </cfRule>
  </conditionalFormatting>
  <conditionalFormatting sqref="AR21">
    <cfRule type="expression" dxfId="1270" priority="282">
      <formula>#REF!="Vendido"</formula>
    </cfRule>
  </conditionalFormatting>
  <conditionalFormatting sqref="AR21">
    <cfRule type="expression" dxfId="1269" priority="283">
      <formula>#REF!="Reservado"</formula>
    </cfRule>
  </conditionalFormatting>
  <conditionalFormatting sqref="AR21">
    <cfRule type="expression" dxfId="1268" priority="284">
      <formula>#REF!="Bloqueado"</formula>
    </cfRule>
  </conditionalFormatting>
  <conditionalFormatting sqref="AU174">
    <cfRule type="expression" dxfId="1267" priority="285">
      <formula>#REF!="X Vender"</formula>
    </cfRule>
  </conditionalFormatting>
  <conditionalFormatting sqref="AU174">
    <cfRule type="expression" dxfId="1266" priority="286">
      <formula>#REF!="Vendido"</formula>
    </cfRule>
  </conditionalFormatting>
  <conditionalFormatting sqref="AU174">
    <cfRule type="expression" dxfId="1265" priority="287">
      <formula>#REF!="Reservado"</formula>
    </cfRule>
  </conditionalFormatting>
  <conditionalFormatting sqref="AU174">
    <cfRule type="expression" dxfId="1264" priority="288">
      <formula>#REF!="Bloqueado"</formula>
    </cfRule>
  </conditionalFormatting>
  <conditionalFormatting sqref="AR103:AR113">
    <cfRule type="expression" dxfId="1263" priority="289">
      <formula>#REF!="X Vender"</formula>
    </cfRule>
  </conditionalFormatting>
  <conditionalFormatting sqref="AR103:AR113">
    <cfRule type="expression" dxfId="1262" priority="290">
      <formula>#REF!="Vendido"</formula>
    </cfRule>
  </conditionalFormatting>
  <conditionalFormatting sqref="AR103:AR113">
    <cfRule type="expression" dxfId="1261" priority="291">
      <formula>#REF!="Reservado"</formula>
    </cfRule>
  </conditionalFormatting>
  <conditionalFormatting sqref="AR103:AR113">
    <cfRule type="expression" dxfId="1260" priority="292">
      <formula>#REF!="Bloqueado"</formula>
    </cfRule>
  </conditionalFormatting>
  <conditionalFormatting sqref="AR114:AR122">
    <cfRule type="expression" dxfId="1259" priority="293">
      <formula>#REF!="X Vender"</formula>
    </cfRule>
  </conditionalFormatting>
  <conditionalFormatting sqref="AR114:AR122">
    <cfRule type="expression" dxfId="1258" priority="294">
      <formula>#REF!="Vendido"</formula>
    </cfRule>
  </conditionalFormatting>
  <conditionalFormatting sqref="AR114:AR122">
    <cfRule type="expression" dxfId="1257" priority="295">
      <formula>#REF!="Reservado"</formula>
    </cfRule>
  </conditionalFormatting>
  <conditionalFormatting sqref="AR114:AR122">
    <cfRule type="expression" dxfId="1256" priority="296">
      <formula>#REF!="Bloqueado"</formula>
    </cfRule>
  </conditionalFormatting>
  <conditionalFormatting sqref="AR123:AR127">
    <cfRule type="expression" dxfId="1255" priority="297">
      <formula>#REF!="X Vender"</formula>
    </cfRule>
  </conditionalFormatting>
  <conditionalFormatting sqref="AR123:AR127">
    <cfRule type="expression" dxfId="1254" priority="298">
      <formula>#REF!="Vendido"</formula>
    </cfRule>
  </conditionalFormatting>
  <conditionalFormatting sqref="AR123:AR127">
    <cfRule type="expression" dxfId="1253" priority="299">
      <formula>#REF!="Reservado"</formula>
    </cfRule>
  </conditionalFormatting>
  <conditionalFormatting sqref="AR123:AR127">
    <cfRule type="expression" dxfId="1252" priority="300">
      <formula>#REF!="Bloqueado"</formula>
    </cfRule>
  </conditionalFormatting>
  <conditionalFormatting sqref="AR128:AR129">
    <cfRule type="expression" dxfId="1251" priority="301">
      <formula>#REF!="X Vender"</formula>
    </cfRule>
  </conditionalFormatting>
  <conditionalFormatting sqref="AR128:AR129">
    <cfRule type="expression" dxfId="1250" priority="302">
      <formula>#REF!="Vendido"</formula>
    </cfRule>
  </conditionalFormatting>
  <conditionalFormatting sqref="AR128:AR129">
    <cfRule type="expression" dxfId="1249" priority="303">
      <formula>#REF!="Reservado"</formula>
    </cfRule>
  </conditionalFormatting>
  <conditionalFormatting sqref="AR128:AR129">
    <cfRule type="expression" dxfId="1248" priority="304">
      <formula>#REF!="Bloqueado"</formula>
    </cfRule>
  </conditionalFormatting>
  <conditionalFormatting sqref="AR130:AR137">
    <cfRule type="expression" dxfId="1247" priority="305">
      <formula>#REF!="X Vender"</formula>
    </cfRule>
  </conditionalFormatting>
  <conditionalFormatting sqref="AR130:AR137">
    <cfRule type="expression" dxfId="1246" priority="306">
      <formula>#REF!="Vendido"</formula>
    </cfRule>
  </conditionalFormatting>
  <conditionalFormatting sqref="AR130:AR137">
    <cfRule type="expression" dxfId="1245" priority="307">
      <formula>#REF!="Reservado"</formula>
    </cfRule>
  </conditionalFormatting>
  <conditionalFormatting sqref="AR130:AR137">
    <cfRule type="expression" dxfId="1244" priority="308">
      <formula>#REF!="Bloqueado"</formula>
    </cfRule>
  </conditionalFormatting>
  <conditionalFormatting sqref="AR138:AR147">
    <cfRule type="expression" dxfId="1243" priority="309">
      <formula>#REF!="X Vender"</formula>
    </cfRule>
  </conditionalFormatting>
  <conditionalFormatting sqref="AR138:AR147">
    <cfRule type="expression" dxfId="1242" priority="310">
      <formula>#REF!="Vendido"</formula>
    </cfRule>
  </conditionalFormatting>
  <conditionalFormatting sqref="AR138:AR147">
    <cfRule type="expression" dxfId="1241" priority="311">
      <formula>#REF!="Reservado"</formula>
    </cfRule>
  </conditionalFormatting>
  <conditionalFormatting sqref="AR138:AR147">
    <cfRule type="expression" dxfId="1240" priority="312">
      <formula>#REF!="Bloqueado"</formula>
    </cfRule>
  </conditionalFormatting>
  <conditionalFormatting sqref="AR148:AR156">
    <cfRule type="expression" dxfId="1239" priority="313">
      <formula>#REF!="X Vender"</formula>
    </cfRule>
  </conditionalFormatting>
  <conditionalFormatting sqref="AR148:AR156">
    <cfRule type="expression" dxfId="1238" priority="314">
      <formula>#REF!="Vendido"</formula>
    </cfRule>
  </conditionalFormatting>
  <conditionalFormatting sqref="AR148:AR156">
    <cfRule type="expression" dxfId="1237" priority="315">
      <formula>#REF!="Reservado"</formula>
    </cfRule>
  </conditionalFormatting>
  <conditionalFormatting sqref="AR148:AR156">
    <cfRule type="expression" dxfId="1236" priority="316">
      <formula>#REF!="Bloqueado"</formula>
    </cfRule>
  </conditionalFormatting>
  <conditionalFormatting sqref="AR157:AR166">
    <cfRule type="expression" dxfId="1235" priority="317">
      <formula>#REF!="X Vender"</formula>
    </cfRule>
  </conditionalFormatting>
  <conditionalFormatting sqref="AR157:AR166">
    <cfRule type="expression" dxfId="1234" priority="318">
      <formula>#REF!="Vendido"</formula>
    </cfRule>
  </conditionalFormatting>
  <conditionalFormatting sqref="AR157:AR166">
    <cfRule type="expression" dxfId="1233" priority="319">
      <formula>#REF!="Reservado"</formula>
    </cfRule>
  </conditionalFormatting>
  <conditionalFormatting sqref="AR157:AR166">
    <cfRule type="expression" dxfId="1232" priority="320">
      <formula>#REF!="Bloqueado"</formula>
    </cfRule>
  </conditionalFormatting>
  <conditionalFormatting sqref="AR167:AR168">
    <cfRule type="expression" dxfId="1231" priority="321">
      <formula>#REF!="X Vender"</formula>
    </cfRule>
  </conditionalFormatting>
  <conditionalFormatting sqref="AR167:AR168">
    <cfRule type="expression" dxfId="1230" priority="322">
      <formula>#REF!="Vendido"</formula>
    </cfRule>
  </conditionalFormatting>
  <conditionalFormatting sqref="AR167:AR168">
    <cfRule type="expression" dxfId="1229" priority="323">
      <formula>#REF!="Reservado"</formula>
    </cfRule>
  </conditionalFormatting>
  <conditionalFormatting sqref="AR167:AR168">
    <cfRule type="expression" dxfId="1228" priority="324">
      <formula>#REF!="Bloqueado"</formula>
    </cfRule>
  </conditionalFormatting>
  <conditionalFormatting sqref="AR169:AR172">
    <cfRule type="expression" dxfId="1227" priority="325">
      <formula>#REF!="X Vender"</formula>
    </cfRule>
  </conditionalFormatting>
  <conditionalFormatting sqref="AR169:AR172">
    <cfRule type="expression" dxfId="1226" priority="326">
      <formula>#REF!="Vendido"</formula>
    </cfRule>
  </conditionalFormatting>
  <conditionalFormatting sqref="AR169:AR172">
    <cfRule type="expression" dxfId="1225" priority="327">
      <formula>#REF!="Reservado"</formula>
    </cfRule>
  </conditionalFormatting>
  <conditionalFormatting sqref="AR169:AR172">
    <cfRule type="expression" dxfId="1224" priority="328">
      <formula>#REF!="Bloqueado"</formula>
    </cfRule>
  </conditionalFormatting>
  <conditionalFormatting sqref="AD174">
    <cfRule type="expression" dxfId="1223" priority="329">
      <formula>#REF!="X Vender"</formula>
    </cfRule>
  </conditionalFormatting>
  <conditionalFormatting sqref="AD174">
    <cfRule type="expression" dxfId="1222" priority="330">
      <formula>#REF!="Vendido"</formula>
    </cfRule>
  </conditionalFormatting>
  <conditionalFormatting sqref="AD174">
    <cfRule type="expression" dxfId="1221" priority="331">
      <formula>#REF!="Reservado"</formula>
    </cfRule>
  </conditionalFormatting>
  <conditionalFormatting sqref="AD174">
    <cfRule type="expression" dxfId="1220" priority="332">
      <formula>#REF!="Bloqueado"</formula>
    </cfRule>
  </conditionalFormatting>
  <conditionalFormatting sqref="AH174">
    <cfRule type="expression" dxfId="1219" priority="333">
      <formula>#REF!="X Vender"</formula>
    </cfRule>
  </conditionalFormatting>
  <conditionalFormatting sqref="AH174">
    <cfRule type="expression" dxfId="1218" priority="334">
      <formula>#REF!="Vendido"</formula>
    </cfRule>
  </conditionalFormatting>
  <conditionalFormatting sqref="AH174">
    <cfRule type="expression" dxfId="1217" priority="335">
      <formula>#REF!="Reservado"</formula>
    </cfRule>
  </conditionalFormatting>
  <conditionalFormatting sqref="AH174">
    <cfRule type="expression" dxfId="1216" priority="336">
      <formula>#REF!="Bloqueado"</formula>
    </cfRule>
  </conditionalFormatting>
  <conditionalFormatting sqref="AL174">
    <cfRule type="expression" dxfId="1215" priority="337">
      <formula>#REF!="X Vender"</formula>
    </cfRule>
  </conditionalFormatting>
  <conditionalFormatting sqref="AL174">
    <cfRule type="expression" dxfId="1214" priority="338">
      <formula>#REF!="Vendido"</formula>
    </cfRule>
  </conditionalFormatting>
  <conditionalFormatting sqref="AL174">
    <cfRule type="expression" dxfId="1213" priority="339">
      <formula>#REF!="Reservado"</formula>
    </cfRule>
  </conditionalFormatting>
  <conditionalFormatting sqref="AL174">
    <cfRule type="expression" dxfId="1212" priority="340">
      <formula>#REF!="Bloqueado"</formula>
    </cfRule>
  </conditionalFormatting>
  <conditionalFormatting sqref="AP174">
    <cfRule type="expression" dxfId="1211" priority="341">
      <formula>#REF!="X Vender"</formula>
    </cfRule>
  </conditionalFormatting>
  <conditionalFormatting sqref="AP174">
    <cfRule type="expression" dxfId="1210" priority="342">
      <formula>#REF!="Vendido"</formula>
    </cfRule>
  </conditionalFormatting>
  <conditionalFormatting sqref="AP174">
    <cfRule type="expression" dxfId="1209" priority="343">
      <formula>#REF!="Reservado"</formula>
    </cfRule>
  </conditionalFormatting>
  <conditionalFormatting sqref="AP174">
    <cfRule type="expression" dxfId="1208" priority="344">
      <formula>#REF!="Bloqueado"</formula>
    </cfRule>
  </conditionalFormatting>
  <conditionalFormatting sqref="AT174">
    <cfRule type="expression" dxfId="1207" priority="345">
      <formula>#REF!="X Vender"</formula>
    </cfRule>
  </conditionalFormatting>
  <conditionalFormatting sqref="AT174">
    <cfRule type="expression" dxfId="1206" priority="346">
      <formula>#REF!="Vendido"</formula>
    </cfRule>
  </conditionalFormatting>
  <conditionalFormatting sqref="AT174">
    <cfRule type="expression" dxfId="1205" priority="347">
      <formula>#REF!="Reservado"</formula>
    </cfRule>
  </conditionalFormatting>
  <conditionalFormatting sqref="AT174">
    <cfRule type="expression" dxfId="1204" priority="348">
      <formula>#REF!="Bloqueado"</formula>
    </cfRule>
  </conditionalFormatting>
  <conditionalFormatting sqref="B174">
    <cfRule type="expression" dxfId="1203" priority="349">
      <formula>#REF!="X Vender"</formula>
    </cfRule>
  </conditionalFormatting>
  <conditionalFormatting sqref="B174">
    <cfRule type="expression" dxfId="1202" priority="350">
      <formula>#REF!="Vendido"</formula>
    </cfRule>
  </conditionalFormatting>
  <conditionalFormatting sqref="B174">
    <cfRule type="expression" dxfId="1201" priority="351">
      <formula>#REF!="Reservado"</formula>
    </cfRule>
  </conditionalFormatting>
  <conditionalFormatting sqref="B174">
    <cfRule type="expression" dxfId="1200" priority="352">
      <formula>#REF!="Bloqueado"</formula>
    </cfRule>
  </conditionalFormatting>
  <pageMargins left="0.70866141732283472" right="0.70866141732283472" top="0.74803149606299213" bottom="0.74803149606299213" header="0" footer="0"/>
  <pageSetup paperSize="3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showGridLines="0" workbookViewId="0"/>
  </sheetViews>
  <sheetFormatPr baseColWidth="10" defaultColWidth="14.453125" defaultRowHeight="15" customHeight="1" x14ac:dyDescent="0.35"/>
  <cols>
    <col min="1" max="1" width="1.453125" customWidth="1"/>
    <col min="2" max="2" width="19.453125" customWidth="1"/>
    <col min="3" max="3" width="13.453125" customWidth="1"/>
    <col min="4" max="4" width="2" customWidth="1"/>
    <col min="5" max="5" width="19.453125" customWidth="1"/>
    <col min="6" max="6" width="13.453125" customWidth="1"/>
    <col min="7" max="7" width="2" customWidth="1"/>
    <col min="8" max="8" width="19.453125" customWidth="1"/>
    <col min="9" max="9" width="13.453125" customWidth="1"/>
    <col min="10" max="10" width="2" customWidth="1"/>
    <col min="11" max="11" width="19.453125" customWidth="1"/>
    <col min="12" max="12" width="13.453125" customWidth="1"/>
    <col min="13" max="13" width="2" customWidth="1"/>
    <col min="14" max="14" width="19.453125" customWidth="1"/>
    <col min="15" max="15" width="13.453125" customWidth="1"/>
    <col min="16" max="16" width="2" customWidth="1"/>
    <col min="17" max="26" width="11.453125" customWidth="1"/>
  </cols>
  <sheetData>
    <row r="1" spans="1:26" ht="4.5" customHeight="1" x14ac:dyDescent="0.35"/>
    <row r="2" spans="1:26" ht="14.25" customHeight="1" x14ac:dyDescent="0.35">
      <c r="A2" s="201"/>
      <c r="B2" s="217" t="s">
        <v>153</v>
      </c>
      <c r="C2" s="218" t="s">
        <v>154</v>
      </c>
      <c r="D2" s="201"/>
      <c r="E2" s="217" t="s">
        <v>155</v>
      </c>
      <c r="F2" s="218" t="s">
        <v>156</v>
      </c>
      <c r="G2" s="201"/>
      <c r="H2" s="217" t="s">
        <v>157</v>
      </c>
      <c r="I2" s="218" t="s">
        <v>158</v>
      </c>
      <c r="J2" s="201"/>
      <c r="K2" s="217" t="s">
        <v>159</v>
      </c>
      <c r="L2" s="218" t="s">
        <v>160</v>
      </c>
      <c r="M2" s="201"/>
      <c r="N2" s="217" t="s">
        <v>161</v>
      </c>
      <c r="O2" s="218" t="s">
        <v>160</v>
      </c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26" ht="14.25" customHeight="1" x14ac:dyDescent="0.35">
      <c r="B3" s="344" t="s">
        <v>126</v>
      </c>
      <c r="C3" s="345"/>
      <c r="E3" s="344" t="s">
        <v>126</v>
      </c>
      <c r="F3" s="345"/>
      <c r="H3" s="344" t="s">
        <v>126</v>
      </c>
      <c r="I3" s="345"/>
      <c r="K3" s="344" t="s">
        <v>126</v>
      </c>
      <c r="L3" s="345"/>
      <c r="N3" s="344" t="s">
        <v>126</v>
      </c>
      <c r="O3" s="345"/>
    </row>
    <row r="4" spans="1:26" ht="14.25" customHeight="1" x14ac:dyDescent="0.35">
      <c r="B4" s="219" t="s">
        <v>162</v>
      </c>
      <c r="C4" s="220">
        <f>+'Análisis de ingresos General'!D3</f>
        <v>168</v>
      </c>
      <c r="E4" s="219" t="s">
        <v>162</v>
      </c>
      <c r="F4" s="220">
        <f>+C4</f>
        <v>168</v>
      </c>
      <c r="H4" s="219" t="s">
        <v>162</v>
      </c>
      <c r="I4" s="220">
        <f>+F4</f>
        <v>168</v>
      </c>
      <c r="K4" s="219" t="s">
        <v>162</v>
      </c>
      <c r="L4" s="220">
        <f>+I4</f>
        <v>168</v>
      </c>
      <c r="N4" s="219" t="s">
        <v>162</v>
      </c>
      <c r="O4" s="220">
        <f>+L4</f>
        <v>168</v>
      </c>
    </row>
    <row r="5" spans="1:26" ht="14.25" customHeight="1" x14ac:dyDescent="0.35">
      <c r="B5" s="221" t="s">
        <v>163</v>
      </c>
      <c r="C5" s="222">
        <f>+'Listas de precios Fase 1'!N174</f>
        <v>439430000</v>
      </c>
      <c r="E5" s="221" t="s">
        <v>163</v>
      </c>
      <c r="F5" s="222">
        <f>+'Listas de precios Fase 1'!R174</f>
        <v>453440000</v>
      </c>
      <c r="H5" s="221" t="s">
        <v>163</v>
      </c>
      <c r="I5" s="222">
        <f>+'Listas de precios Fase 1'!V174</f>
        <v>465562000</v>
      </c>
      <c r="K5" s="221" t="s">
        <v>163</v>
      </c>
      <c r="L5" s="222">
        <f>+'Listas de precios Fase 1'!Z174</f>
        <v>484930000</v>
      </c>
      <c r="N5" s="221" t="s">
        <v>163</v>
      </c>
      <c r="O5" s="222">
        <f>+'Listas de precios Fase 1'!AD174</f>
        <v>505160000</v>
      </c>
    </row>
    <row r="6" spans="1:26" ht="14.25" customHeight="1" x14ac:dyDescent="0.35">
      <c r="B6" s="223" t="s">
        <v>164</v>
      </c>
      <c r="C6" s="224">
        <v>5</v>
      </c>
      <c r="E6" s="223" t="s">
        <v>165</v>
      </c>
      <c r="F6" s="224">
        <v>5</v>
      </c>
      <c r="H6" s="223" t="s">
        <v>166</v>
      </c>
      <c r="I6" s="224">
        <v>40</v>
      </c>
      <c r="K6" s="223" t="s">
        <v>167</v>
      </c>
      <c r="L6" s="224">
        <v>20</v>
      </c>
      <c r="N6" s="223" t="s">
        <v>168</v>
      </c>
      <c r="O6" s="224">
        <v>20</v>
      </c>
    </row>
    <row r="7" spans="1:26" ht="14.25" customHeight="1" x14ac:dyDescent="0.35">
      <c r="B7" s="225" t="s">
        <v>169</v>
      </c>
      <c r="C7" s="224">
        <f>+C6</f>
        <v>5</v>
      </c>
      <c r="E7" s="225" t="s">
        <v>169</v>
      </c>
      <c r="F7" s="224">
        <f>+C7+F6</f>
        <v>10</v>
      </c>
      <c r="H7" s="225" t="s">
        <v>169</v>
      </c>
      <c r="I7" s="224">
        <f>+F7+I6</f>
        <v>50</v>
      </c>
      <c r="K7" s="225" t="s">
        <v>169</v>
      </c>
      <c r="L7" s="224">
        <f>+I7+L6</f>
        <v>70</v>
      </c>
      <c r="N7" s="225" t="s">
        <v>169</v>
      </c>
      <c r="O7" s="224">
        <f>+L7+O6</f>
        <v>90</v>
      </c>
    </row>
    <row r="8" spans="1:26" ht="14.25" customHeight="1" x14ac:dyDescent="0.35">
      <c r="B8" s="224" t="s">
        <v>170</v>
      </c>
      <c r="C8" s="222">
        <f>+MIN('Listas de precios Fase 1'!N5:N172)</f>
        <v>1670000</v>
      </c>
      <c r="E8" s="224" t="s">
        <v>170</v>
      </c>
      <c r="F8" s="222">
        <f>+MIN('Listas de precios Fase 1'!R5:R172)</f>
        <v>1730000</v>
      </c>
      <c r="H8" s="224" t="s">
        <v>170</v>
      </c>
      <c r="I8" s="222">
        <f>+MIN('Listas de precios Fase 1'!V5:V172)</f>
        <v>1790000</v>
      </c>
      <c r="K8" s="224" t="s">
        <v>170</v>
      </c>
      <c r="L8" s="222">
        <f>+MIN('Listas de precios Fase 1'!Z5:Z172)</f>
        <v>1870000</v>
      </c>
      <c r="N8" s="224" t="s">
        <v>170</v>
      </c>
      <c r="O8" s="222">
        <f>+MIN('Listas de precios Fase 1'!AD5:AD172)</f>
        <v>1950000</v>
      </c>
    </row>
    <row r="9" spans="1:26" ht="14.25" customHeight="1" x14ac:dyDescent="0.35">
      <c r="B9" s="224" t="s">
        <v>171</v>
      </c>
      <c r="C9" s="222">
        <f>+MAX('Listas de precios Fase 1'!N5:N172)</f>
        <v>3350000</v>
      </c>
      <c r="E9" s="224" t="s">
        <v>171</v>
      </c>
      <c r="F9" s="222">
        <f>+MAX('Listas de precios Fase 1'!R5:R172)</f>
        <v>3460000</v>
      </c>
      <c r="H9" s="224" t="s">
        <v>171</v>
      </c>
      <c r="I9" s="222">
        <f>+MAX('Listas de precios Fase 1'!V5:V172)</f>
        <v>3570000</v>
      </c>
      <c r="K9" s="224" t="s">
        <v>171</v>
      </c>
      <c r="L9" s="222">
        <f>+MAX('Listas de precios Fase 1'!Z5:Z172)</f>
        <v>3720000</v>
      </c>
      <c r="N9" s="224" t="s">
        <v>171</v>
      </c>
      <c r="O9" s="222">
        <f>+MAX('Listas de precios Fase 1'!AD5:AD172)</f>
        <v>3870000</v>
      </c>
    </row>
    <row r="10" spans="1:26" ht="14.25" customHeight="1" x14ac:dyDescent="0.35">
      <c r="B10" s="224" t="s">
        <v>172</v>
      </c>
      <c r="C10" s="226">
        <f>+C5/C4</f>
        <v>2615654.7619047621</v>
      </c>
      <c r="E10" s="224" t="s">
        <v>172</v>
      </c>
      <c r="F10" s="226">
        <f>+F5/F4</f>
        <v>2699047.6190476189</v>
      </c>
      <c r="H10" s="224" t="s">
        <v>172</v>
      </c>
      <c r="I10" s="226">
        <f>+I5/I4</f>
        <v>2771202.3809523811</v>
      </c>
      <c r="K10" s="224" t="s">
        <v>172</v>
      </c>
      <c r="L10" s="226">
        <f>+L5/L4</f>
        <v>2886488.0952380951</v>
      </c>
      <c r="N10" s="224" t="s">
        <v>172</v>
      </c>
      <c r="O10" s="226">
        <f>+O5/O4</f>
        <v>3006904.7619047621</v>
      </c>
    </row>
    <row r="11" spans="1:26" ht="14.25" customHeight="1" x14ac:dyDescent="0.35">
      <c r="A11" s="201"/>
      <c r="B11" s="224" t="s">
        <v>173</v>
      </c>
      <c r="C11" s="226">
        <f>+'Listas de precios Fase 1'!O174</f>
        <v>46539.927981359884</v>
      </c>
      <c r="D11" s="201"/>
      <c r="E11" s="224" t="s">
        <v>173</v>
      </c>
      <c r="F11" s="226">
        <f>+'Listas de precios Fase 1'!S174</f>
        <v>48023.723787333191</v>
      </c>
      <c r="G11" s="201"/>
      <c r="H11" s="224" t="s">
        <v>173</v>
      </c>
      <c r="I11" s="226">
        <f>+'Listas de precios Fase 1'!W174</f>
        <v>49307.561957212456</v>
      </c>
      <c r="K11" s="224" t="s">
        <v>173</v>
      </c>
      <c r="L11" s="226">
        <f>+'Listas de precios Fase 1'!AA174</f>
        <v>51358.822283414527</v>
      </c>
      <c r="N11" s="224" t="s">
        <v>173</v>
      </c>
      <c r="O11" s="226">
        <f>+'Listas de precios Fase 1'!AE174</f>
        <v>53501.376826943444</v>
      </c>
      <c r="Q11" s="201"/>
      <c r="R11" s="201"/>
      <c r="S11" s="201"/>
      <c r="T11" s="201"/>
      <c r="U11" s="201"/>
      <c r="V11" s="201"/>
      <c r="W11" s="201"/>
      <c r="X11" s="201"/>
      <c r="Y11" s="201"/>
      <c r="Z11" s="201"/>
    </row>
    <row r="12" spans="1:26" ht="14.25" customHeight="1" x14ac:dyDescent="0.35">
      <c r="B12" s="224" t="s">
        <v>174</v>
      </c>
      <c r="C12" s="227">
        <f>+C10*C6</f>
        <v>13078273.80952381</v>
      </c>
      <c r="E12" s="224" t="s">
        <v>174</v>
      </c>
      <c r="F12" s="227">
        <f>+F10*F6</f>
        <v>13495238.095238095</v>
      </c>
      <c r="H12" s="224" t="s">
        <v>174</v>
      </c>
      <c r="I12" s="227">
        <f>+I10*I6</f>
        <v>110848095.23809524</v>
      </c>
      <c r="K12" s="224" t="s">
        <v>174</v>
      </c>
      <c r="L12" s="227">
        <f>+L10*L6</f>
        <v>57729761.904761903</v>
      </c>
      <c r="N12" s="224" t="s">
        <v>174</v>
      </c>
      <c r="O12" s="227">
        <f>+O10*O6</f>
        <v>60138095.238095239</v>
      </c>
    </row>
    <row r="13" spans="1:26" ht="14.25" customHeight="1" x14ac:dyDescent="0.35">
      <c r="B13" s="201"/>
      <c r="C13" s="201"/>
      <c r="E13" s="228" t="s">
        <v>175</v>
      </c>
      <c r="F13" s="229">
        <f>+C12+F12</f>
        <v>26573511.904761903</v>
      </c>
      <c r="H13" s="228" t="s">
        <v>175</v>
      </c>
      <c r="I13" s="229">
        <f>+F13+I12</f>
        <v>137421607.14285713</v>
      </c>
      <c r="J13" s="201"/>
      <c r="K13" s="228" t="s">
        <v>175</v>
      </c>
      <c r="L13" s="229">
        <f>+I13+L12</f>
        <v>195151369.04761904</v>
      </c>
      <c r="M13" s="201"/>
      <c r="N13" s="228" t="s">
        <v>175</v>
      </c>
      <c r="O13" s="229">
        <f>+L13+O12</f>
        <v>255289464.28571427</v>
      </c>
      <c r="P13" s="201"/>
    </row>
    <row r="14" spans="1:26" ht="14.25" customHeight="1" x14ac:dyDescent="0.35"/>
    <row r="15" spans="1:26" ht="14.25" customHeight="1" x14ac:dyDescent="0.35"/>
    <row r="16" spans="1:26" ht="14.25" customHeight="1" x14ac:dyDescent="0.35">
      <c r="H16" s="230"/>
      <c r="I16" s="213"/>
      <c r="K16" s="230"/>
      <c r="L16" s="213"/>
      <c r="N16" s="230"/>
      <c r="O16" s="213"/>
    </row>
    <row r="17" spans="2:12" ht="14.25" customHeight="1" x14ac:dyDescent="0.35"/>
    <row r="18" spans="2:12" ht="14.25" customHeight="1" x14ac:dyDescent="0.35">
      <c r="B18" s="217" t="s">
        <v>176</v>
      </c>
      <c r="C18" s="218" t="s">
        <v>160</v>
      </c>
      <c r="D18" s="201"/>
      <c r="E18" s="217" t="s">
        <v>177</v>
      </c>
      <c r="F18" s="218" t="s">
        <v>160</v>
      </c>
      <c r="G18" s="201"/>
      <c r="H18" s="217" t="s">
        <v>178</v>
      </c>
      <c r="I18" s="218" t="s">
        <v>160</v>
      </c>
      <c r="J18" s="201"/>
      <c r="K18" s="217" t="s">
        <v>179</v>
      </c>
      <c r="L18" s="218" t="s">
        <v>160</v>
      </c>
    </row>
    <row r="19" spans="2:12" ht="14.25" customHeight="1" x14ac:dyDescent="0.35">
      <c r="B19" s="344" t="s">
        <v>126</v>
      </c>
      <c r="C19" s="345"/>
      <c r="E19" s="344" t="s">
        <v>126</v>
      </c>
      <c r="F19" s="345"/>
      <c r="H19" s="344" t="s">
        <v>126</v>
      </c>
      <c r="I19" s="345"/>
      <c r="K19" s="344" t="s">
        <v>126</v>
      </c>
      <c r="L19" s="345"/>
    </row>
    <row r="20" spans="2:12" ht="14.25" customHeight="1" x14ac:dyDescent="0.35">
      <c r="B20" s="219" t="s">
        <v>162</v>
      </c>
      <c r="C20" s="220">
        <f>+O4</f>
        <v>168</v>
      </c>
      <c r="E20" s="219" t="s">
        <v>162</v>
      </c>
      <c r="F20" s="220">
        <f>+C20</f>
        <v>168</v>
      </c>
      <c r="H20" s="219" t="s">
        <v>162</v>
      </c>
      <c r="I20" s="220">
        <f>+F20</f>
        <v>168</v>
      </c>
      <c r="K20" s="219" t="s">
        <v>162</v>
      </c>
      <c r="L20" s="220">
        <f>+I20</f>
        <v>168</v>
      </c>
    </row>
    <row r="21" spans="2:12" ht="14.25" customHeight="1" x14ac:dyDescent="0.35">
      <c r="B21" s="221" t="s">
        <v>163</v>
      </c>
      <c r="C21" s="222">
        <f>+'Listas de precios Fase 1'!AH174</f>
        <v>526080000</v>
      </c>
      <c r="E21" s="221" t="s">
        <v>163</v>
      </c>
      <c r="F21" s="222">
        <f>+'Listas de precios Fase 1'!AL174</f>
        <v>547910000</v>
      </c>
      <c r="H21" s="221" t="s">
        <v>163</v>
      </c>
      <c r="I21" s="222">
        <f>+'Listas de precios Fase 1'!AP174</f>
        <v>570740000</v>
      </c>
      <c r="K21" s="221" t="s">
        <v>163</v>
      </c>
      <c r="L21" s="222">
        <f>+'Listas de precios Fase 1'!AT174</f>
        <v>594350000</v>
      </c>
    </row>
    <row r="22" spans="2:12" ht="14.25" customHeight="1" x14ac:dyDescent="0.35">
      <c r="B22" s="223" t="s">
        <v>180</v>
      </c>
      <c r="C22" s="224">
        <v>20</v>
      </c>
      <c r="E22" s="223" t="s">
        <v>181</v>
      </c>
      <c r="F22" s="224">
        <v>20</v>
      </c>
      <c r="H22" s="223" t="s">
        <v>182</v>
      </c>
      <c r="I22" s="224">
        <v>20</v>
      </c>
      <c r="K22" s="223" t="s">
        <v>182</v>
      </c>
      <c r="L22" s="224">
        <v>18</v>
      </c>
    </row>
    <row r="23" spans="2:12" ht="14.25" customHeight="1" x14ac:dyDescent="0.35">
      <c r="B23" s="225" t="s">
        <v>169</v>
      </c>
      <c r="C23" s="224">
        <f>+O7+C22</f>
        <v>110</v>
      </c>
      <c r="E23" s="225" t="s">
        <v>169</v>
      </c>
      <c r="F23" s="224">
        <f>+C23+F22</f>
        <v>130</v>
      </c>
      <c r="H23" s="225" t="s">
        <v>169</v>
      </c>
      <c r="I23" s="224">
        <f>+F23+I22</f>
        <v>150</v>
      </c>
      <c r="K23" s="225" t="s">
        <v>169</v>
      </c>
      <c r="L23" s="224">
        <f>+I23+L22</f>
        <v>168</v>
      </c>
    </row>
    <row r="24" spans="2:12" ht="14.25" customHeight="1" x14ac:dyDescent="0.35">
      <c r="B24" s="224" t="s">
        <v>170</v>
      </c>
      <c r="C24" s="222">
        <f>+MIN('Listas de precios Fase 1'!AH5:AH172)</f>
        <v>2030000</v>
      </c>
      <c r="E24" s="224" t="s">
        <v>170</v>
      </c>
      <c r="F24" s="222">
        <f>+MIN('Listas de precios Fase 1'!AL5:AL172)</f>
        <v>2120000</v>
      </c>
      <c r="H24" s="224" t="s">
        <v>170</v>
      </c>
      <c r="I24" s="222">
        <f>+MIN('Listas de precios Fase 1'!AP5:AP172)</f>
        <v>2210000</v>
      </c>
      <c r="K24" s="224" t="s">
        <v>170</v>
      </c>
      <c r="L24" s="222">
        <f>+MIN('Listas de precios Fase 1'!AT5:AT172)</f>
        <v>2300000</v>
      </c>
    </row>
    <row r="25" spans="2:12" ht="14.25" customHeight="1" x14ac:dyDescent="0.35">
      <c r="B25" s="224" t="s">
        <v>171</v>
      </c>
      <c r="C25" s="222">
        <f>+MAX('Listas de precios Fase 1'!AH5:AH172)</f>
        <v>4030000</v>
      </c>
      <c r="E25" s="224" t="s">
        <v>171</v>
      </c>
      <c r="F25" s="222">
        <f>+MAX('Listas de precios Fase 1'!AL5:AL172)</f>
        <v>4200000</v>
      </c>
      <c r="H25" s="224" t="s">
        <v>171</v>
      </c>
      <c r="I25" s="222">
        <f>+MAX('Listas de precios Fase 1'!AP5:AP172)</f>
        <v>4370000</v>
      </c>
      <c r="K25" s="224" t="s">
        <v>171</v>
      </c>
      <c r="L25" s="222">
        <f>+MAX('Listas de precios Fase 1'!AT5:AT172)</f>
        <v>4550000</v>
      </c>
    </row>
    <row r="26" spans="2:12" ht="14.25" customHeight="1" x14ac:dyDescent="0.35">
      <c r="B26" s="224" t="s">
        <v>172</v>
      </c>
      <c r="C26" s="226">
        <f>+C21/C20</f>
        <v>3131428.5714285714</v>
      </c>
      <c r="E26" s="224" t="s">
        <v>172</v>
      </c>
      <c r="F26" s="226">
        <f>+F21/F20</f>
        <v>3261369.0476190476</v>
      </c>
      <c r="H26" s="224" t="s">
        <v>172</v>
      </c>
      <c r="I26" s="226">
        <f>+I21/I20</f>
        <v>3397261.9047619049</v>
      </c>
      <c r="K26" s="224" t="s">
        <v>172</v>
      </c>
      <c r="L26" s="226">
        <f>+L21/L20</f>
        <v>3537797.6190476189</v>
      </c>
    </row>
    <row r="27" spans="2:12" ht="14.25" customHeight="1" x14ac:dyDescent="0.35">
      <c r="B27" s="224" t="s">
        <v>173</v>
      </c>
      <c r="C27" s="226">
        <f>+'Listas de precios Fase 1'!AI174</f>
        <v>55717.009108239778</v>
      </c>
      <c r="E27" s="224" t="s">
        <v>173</v>
      </c>
      <c r="F27" s="226">
        <f>+'Listas de precios Fase 1'!AM174</f>
        <v>58029.019275577208</v>
      </c>
      <c r="H27" s="224" t="s">
        <v>173</v>
      </c>
      <c r="I27" s="226">
        <f>+'Listas de precios Fase 1'!AQ174</f>
        <v>60446.93920779496</v>
      </c>
      <c r="K27" s="224" t="s">
        <v>173</v>
      </c>
      <c r="L27" s="226">
        <f>+'Listas de precios Fase 1'!AU174</f>
        <v>62947.468756619361</v>
      </c>
    </row>
    <row r="28" spans="2:12" ht="14.25" customHeight="1" x14ac:dyDescent="0.35">
      <c r="B28" s="224" t="s">
        <v>174</v>
      </c>
      <c r="C28" s="227">
        <f>+C26*C22</f>
        <v>62628571.428571425</v>
      </c>
      <c r="E28" s="224" t="s">
        <v>174</v>
      </c>
      <c r="F28" s="227">
        <f>+F26*F22</f>
        <v>65227380.952380955</v>
      </c>
      <c r="H28" s="224" t="s">
        <v>174</v>
      </c>
      <c r="I28" s="227">
        <f>+I26*I22</f>
        <v>67945238.09523809</v>
      </c>
      <c r="K28" s="224" t="s">
        <v>174</v>
      </c>
      <c r="L28" s="227">
        <f>+L26*L22</f>
        <v>63680357.142857142</v>
      </c>
    </row>
    <row r="29" spans="2:12" ht="14.25" customHeight="1" x14ac:dyDescent="0.35">
      <c r="B29" s="228" t="s">
        <v>175</v>
      </c>
      <c r="C29" s="229">
        <f>+O13+C28</f>
        <v>317918035.71428567</v>
      </c>
      <c r="D29" s="201"/>
      <c r="E29" s="228" t="s">
        <v>175</v>
      </c>
      <c r="F29" s="229">
        <f>+C29+F28</f>
        <v>383145416.66666663</v>
      </c>
      <c r="G29" s="201"/>
      <c r="H29" s="228" t="s">
        <v>175</v>
      </c>
      <c r="I29" s="229">
        <f>+F29+I28</f>
        <v>451090654.76190472</v>
      </c>
      <c r="J29" s="201"/>
      <c r="K29" s="228" t="s">
        <v>175</v>
      </c>
      <c r="L29" s="229">
        <f>+I29+L28</f>
        <v>514771011.90476185</v>
      </c>
    </row>
    <row r="30" spans="2:12" ht="14.25" customHeight="1" x14ac:dyDescent="0.35"/>
    <row r="31" spans="2:12" ht="14.25" customHeight="1" x14ac:dyDescent="0.35"/>
    <row r="32" spans="2:12" ht="14.25" customHeight="1" x14ac:dyDescent="0.35">
      <c r="B32" s="230"/>
      <c r="C32" s="213"/>
      <c r="E32" s="230"/>
      <c r="F32" s="213"/>
      <c r="H32" s="231"/>
      <c r="I32" s="232"/>
      <c r="K32" s="233" t="s">
        <v>163</v>
      </c>
      <c r="L32" s="234">
        <f>+L29</f>
        <v>514771011.90476185</v>
      </c>
    </row>
    <row r="33" spans="8:12" ht="14.25" customHeight="1" x14ac:dyDescent="0.35">
      <c r="H33" s="231"/>
      <c r="I33" s="232"/>
      <c r="K33" s="235" t="s">
        <v>172</v>
      </c>
      <c r="L33" s="236">
        <f>+L32/L23</f>
        <v>3064113.1660997728</v>
      </c>
    </row>
    <row r="34" spans="8:12" ht="14.25" customHeight="1" x14ac:dyDescent="0.35">
      <c r="H34" s="231"/>
      <c r="I34" s="232"/>
      <c r="K34" s="237" t="s">
        <v>183</v>
      </c>
      <c r="L34" s="238">
        <f>+L32/'Listas de precios Fase 1'!J174</f>
        <v>54519.27683803875</v>
      </c>
    </row>
    <row r="35" spans="8:12" ht="14.25" customHeight="1" x14ac:dyDescent="0.35"/>
    <row r="36" spans="8:12" ht="14.25" customHeight="1" x14ac:dyDescent="0.35"/>
    <row r="37" spans="8:12" ht="14.25" customHeight="1" x14ac:dyDescent="0.35"/>
    <row r="38" spans="8:12" ht="14.25" customHeight="1" x14ac:dyDescent="0.35"/>
    <row r="39" spans="8:12" ht="14.25" customHeight="1" x14ac:dyDescent="0.35"/>
    <row r="40" spans="8:12" ht="14.25" customHeight="1" x14ac:dyDescent="0.35"/>
    <row r="41" spans="8:12" ht="14.25" customHeight="1" x14ac:dyDescent="0.35"/>
    <row r="42" spans="8:12" ht="14.25" customHeight="1" x14ac:dyDescent="0.35"/>
    <row r="43" spans="8:12" ht="14.25" customHeight="1" x14ac:dyDescent="0.35"/>
    <row r="44" spans="8:12" ht="14.25" customHeight="1" x14ac:dyDescent="0.35"/>
    <row r="45" spans="8:12" ht="14.25" customHeight="1" x14ac:dyDescent="0.35"/>
    <row r="46" spans="8:12" ht="14.25" customHeight="1" x14ac:dyDescent="0.35"/>
    <row r="47" spans="8:12" ht="14.25" customHeight="1" x14ac:dyDescent="0.35"/>
    <row r="48" spans="8:12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mergeCells count="9">
    <mergeCell ref="N3:O3"/>
    <mergeCell ref="B19:C19"/>
    <mergeCell ref="E19:F19"/>
    <mergeCell ref="H19:I19"/>
    <mergeCell ref="K19:L19"/>
    <mergeCell ref="B3:C3"/>
    <mergeCell ref="E3:F3"/>
    <mergeCell ref="H3:I3"/>
    <mergeCell ref="K3:L3"/>
  </mergeCells>
  <conditionalFormatting sqref="C5">
    <cfRule type="expression" dxfId="1199" priority="1">
      <formula>#REF!="X Vender"</formula>
    </cfRule>
  </conditionalFormatting>
  <conditionalFormatting sqref="C5">
    <cfRule type="expression" dxfId="1198" priority="2">
      <formula>#REF!="Vendido"</formula>
    </cfRule>
  </conditionalFormatting>
  <conditionalFormatting sqref="C5">
    <cfRule type="expression" dxfId="1197" priority="3">
      <formula>#REF!="Reservado"</formula>
    </cfRule>
  </conditionalFormatting>
  <conditionalFormatting sqref="C5">
    <cfRule type="expression" dxfId="1196" priority="4">
      <formula>#REF!="Bloqueado"</formula>
    </cfRule>
  </conditionalFormatting>
  <conditionalFormatting sqref="C2">
    <cfRule type="expression" dxfId="1195" priority="5">
      <formula>#REF!="X Vender"</formula>
    </cfRule>
  </conditionalFormatting>
  <conditionalFormatting sqref="C2">
    <cfRule type="expression" dxfId="1194" priority="6">
      <formula>#REF!="Vendido"</formula>
    </cfRule>
  </conditionalFormatting>
  <conditionalFormatting sqref="C2">
    <cfRule type="expression" dxfId="1193" priority="7">
      <formula>#REF!="Reservado"</formula>
    </cfRule>
  </conditionalFormatting>
  <conditionalFormatting sqref="C2">
    <cfRule type="expression" dxfId="1192" priority="8">
      <formula>#REF!="Bloqueado"</formula>
    </cfRule>
  </conditionalFormatting>
  <conditionalFormatting sqref="B2 B5:B6">
    <cfRule type="expression" dxfId="1191" priority="9">
      <formula>#REF!="X Vender"</formula>
    </cfRule>
  </conditionalFormatting>
  <conditionalFormatting sqref="B2 B5:B6">
    <cfRule type="expression" dxfId="1190" priority="10">
      <formula>#REF!="Vendido"</formula>
    </cfRule>
  </conditionalFormatting>
  <conditionalFormatting sqref="B2 B5:B6">
    <cfRule type="expression" dxfId="1189" priority="11">
      <formula>#REF!="Reservado"</formula>
    </cfRule>
  </conditionalFormatting>
  <conditionalFormatting sqref="B2 B5:B6">
    <cfRule type="expression" dxfId="1188" priority="12">
      <formula>#REF!="Bloqueado"</formula>
    </cfRule>
  </conditionalFormatting>
  <conditionalFormatting sqref="C6:C7">
    <cfRule type="expression" dxfId="1187" priority="13">
      <formula>#REF!="X Vender"</formula>
    </cfRule>
  </conditionalFormatting>
  <conditionalFormatting sqref="C6:C7">
    <cfRule type="expression" dxfId="1186" priority="14">
      <formula>#REF!="Vendido"</formula>
    </cfRule>
  </conditionalFormatting>
  <conditionalFormatting sqref="C6:C7">
    <cfRule type="expression" dxfId="1185" priority="15">
      <formula>#REF!="Reservado"</formula>
    </cfRule>
  </conditionalFormatting>
  <conditionalFormatting sqref="C6:C7">
    <cfRule type="expression" dxfId="1184" priority="16">
      <formula>#REF!="Bloqueado"</formula>
    </cfRule>
  </conditionalFormatting>
  <conditionalFormatting sqref="B10:B11">
    <cfRule type="expression" dxfId="1183" priority="17">
      <formula>#REF!="X Vender"</formula>
    </cfRule>
  </conditionalFormatting>
  <conditionalFormatting sqref="B10:B11">
    <cfRule type="expression" dxfId="1182" priority="18">
      <formula>#REF!="Vendido"</formula>
    </cfRule>
  </conditionalFormatting>
  <conditionalFormatting sqref="B10:B11">
    <cfRule type="expression" dxfId="1181" priority="19">
      <formula>#REF!="Reservado"</formula>
    </cfRule>
  </conditionalFormatting>
  <conditionalFormatting sqref="B10:B11">
    <cfRule type="expression" dxfId="1180" priority="20">
      <formula>#REF!="Bloqueado"</formula>
    </cfRule>
  </conditionalFormatting>
  <conditionalFormatting sqref="C29">
    <cfRule type="expression" dxfId="1179" priority="21">
      <formula>#REF!="X Vender"</formula>
    </cfRule>
  </conditionalFormatting>
  <conditionalFormatting sqref="C29">
    <cfRule type="expression" dxfId="1178" priority="22">
      <formula>#REF!="Vendido"</formula>
    </cfRule>
  </conditionalFormatting>
  <conditionalFormatting sqref="C29">
    <cfRule type="expression" dxfId="1177" priority="23">
      <formula>#REF!="Reservado"</formula>
    </cfRule>
  </conditionalFormatting>
  <conditionalFormatting sqref="C29">
    <cfRule type="expression" dxfId="1176" priority="24">
      <formula>#REF!="Bloqueado"</formula>
    </cfRule>
  </conditionalFormatting>
  <conditionalFormatting sqref="C10:C11">
    <cfRule type="expression" dxfId="1175" priority="25">
      <formula>#REF!="X Vender"</formula>
    </cfRule>
  </conditionalFormatting>
  <conditionalFormatting sqref="C10:C11">
    <cfRule type="expression" dxfId="1174" priority="26">
      <formula>#REF!="Vendido"</formula>
    </cfRule>
  </conditionalFormatting>
  <conditionalFormatting sqref="C10:C11">
    <cfRule type="expression" dxfId="1173" priority="27">
      <formula>#REF!="Reservado"</formula>
    </cfRule>
  </conditionalFormatting>
  <conditionalFormatting sqref="C10:C11">
    <cfRule type="expression" dxfId="1172" priority="28">
      <formula>#REF!="Bloqueado"</formula>
    </cfRule>
  </conditionalFormatting>
  <conditionalFormatting sqref="B12">
    <cfRule type="expression" dxfId="1171" priority="29">
      <formula>#REF!="X Vender"</formula>
    </cfRule>
  </conditionalFormatting>
  <conditionalFormatting sqref="B12">
    <cfRule type="expression" dxfId="1170" priority="30">
      <formula>#REF!="Vendido"</formula>
    </cfRule>
  </conditionalFormatting>
  <conditionalFormatting sqref="B12">
    <cfRule type="expression" dxfId="1169" priority="31">
      <formula>#REF!="Reservado"</formula>
    </cfRule>
  </conditionalFormatting>
  <conditionalFormatting sqref="B12">
    <cfRule type="expression" dxfId="1168" priority="32">
      <formula>#REF!="Bloqueado"</formula>
    </cfRule>
  </conditionalFormatting>
  <conditionalFormatting sqref="C12">
    <cfRule type="expression" dxfId="1167" priority="33">
      <formula>#REF!="X Vender"</formula>
    </cfRule>
  </conditionalFormatting>
  <conditionalFormatting sqref="C12">
    <cfRule type="expression" dxfId="1166" priority="34">
      <formula>#REF!="Vendido"</formula>
    </cfRule>
  </conditionalFormatting>
  <conditionalFormatting sqref="C12">
    <cfRule type="expression" dxfId="1165" priority="35">
      <formula>#REF!="Reservado"</formula>
    </cfRule>
  </conditionalFormatting>
  <conditionalFormatting sqref="C12">
    <cfRule type="expression" dxfId="1164" priority="36">
      <formula>#REF!="Bloqueado"</formula>
    </cfRule>
  </conditionalFormatting>
  <conditionalFormatting sqref="F5">
    <cfRule type="expression" dxfId="1163" priority="37">
      <formula>#REF!="X Vender"</formula>
    </cfRule>
  </conditionalFormatting>
  <conditionalFormatting sqref="F5">
    <cfRule type="expression" dxfId="1162" priority="38">
      <formula>#REF!="Vendido"</formula>
    </cfRule>
  </conditionalFormatting>
  <conditionalFormatting sqref="F5">
    <cfRule type="expression" dxfId="1161" priority="39">
      <formula>#REF!="Reservado"</formula>
    </cfRule>
  </conditionalFormatting>
  <conditionalFormatting sqref="F5">
    <cfRule type="expression" dxfId="1160" priority="40">
      <formula>#REF!="Bloqueado"</formula>
    </cfRule>
  </conditionalFormatting>
  <conditionalFormatting sqref="F2">
    <cfRule type="expression" dxfId="1159" priority="41">
      <formula>#REF!="X Vender"</formula>
    </cfRule>
  </conditionalFormatting>
  <conditionalFormatting sqref="F2">
    <cfRule type="expression" dxfId="1158" priority="42">
      <formula>#REF!="Vendido"</formula>
    </cfRule>
  </conditionalFormatting>
  <conditionalFormatting sqref="F2">
    <cfRule type="expression" dxfId="1157" priority="43">
      <formula>#REF!="Reservado"</formula>
    </cfRule>
  </conditionalFormatting>
  <conditionalFormatting sqref="F2">
    <cfRule type="expression" dxfId="1156" priority="44">
      <formula>#REF!="Bloqueado"</formula>
    </cfRule>
  </conditionalFormatting>
  <conditionalFormatting sqref="E2 E5">
    <cfRule type="expression" dxfId="1155" priority="45">
      <formula>#REF!="X Vender"</formula>
    </cfRule>
  </conditionalFormatting>
  <conditionalFormatting sqref="E2 E5">
    <cfRule type="expression" dxfId="1154" priority="46">
      <formula>#REF!="Vendido"</formula>
    </cfRule>
  </conditionalFormatting>
  <conditionalFormatting sqref="E2 E5">
    <cfRule type="expression" dxfId="1153" priority="47">
      <formula>#REF!="Reservado"</formula>
    </cfRule>
  </conditionalFormatting>
  <conditionalFormatting sqref="E2 E5">
    <cfRule type="expression" dxfId="1152" priority="48">
      <formula>#REF!="Bloqueado"</formula>
    </cfRule>
  </conditionalFormatting>
  <conditionalFormatting sqref="I16">
    <cfRule type="expression" dxfId="1151" priority="49">
      <formula>#REF!="X Vender"</formula>
    </cfRule>
  </conditionalFormatting>
  <conditionalFormatting sqref="I16">
    <cfRule type="expression" dxfId="1150" priority="50">
      <formula>#REF!="Vendido"</formula>
    </cfRule>
  </conditionalFormatting>
  <conditionalFormatting sqref="I16">
    <cfRule type="expression" dxfId="1149" priority="51">
      <formula>#REF!="Reservado"</formula>
    </cfRule>
  </conditionalFormatting>
  <conditionalFormatting sqref="I16">
    <cfRule type="expression" dxfId="1148" priority="52">
      <formula>#REF!="Bloqueado"</formula>
    </cfRule>
  </conditionalFormatting>
  <conditionalFormatting sqref="E10">
    <cfRule type="expression" dxfId="1147" priority="53">
      <formula>#REF!="X Vender"</formula>
    </cfRule>
  </conditionalFormatting>
  <conditionalFormatting sqref="E10">
    <cfRule type="expression" dxfId="1146" priority="54">
      <formula>#REF!="Vendido"</formula>
    </cfRule>
  </conditionalFormatting>
  <conditionalFormatting sqref="E10">
    <cfRule type="expression" dxfId="1145" priority="55">
      <formula>#REF!="Reservado"</formula>
    </cfRule>
  </conditionalFormatting>
  <conditionalFormatting sqref="E10">
    <cfRule type="expression" dxfId="1144" priority="56">
      <formula>#REF!="Bloqueado"</formula>
    </cfRule>
  </conditionalFormatting>
  <conditionalFormatting sqref="E12">
    <cfRule type="expression" dxfId="1143" priority="57">
      <formula>#REF!="X Vender"</formula>
    </cfRule>
  </conditionalFormatting>
  <conditionalFormatting sqref="E12">
    <cfRule type="expression" dxfId="1142" priority="58">
      <formula>#REF!="Vendido"</formula>
    </cfRule>
  </conditionalFormatting>
  <conditionalFormatting sqref="E12">
    <cfRule type="expression" dxfId="1141" priority="59">
      <formula>#REF!="Reservado"</formula>
    </cfRule>
  </conditionalFormatting>
  <conditionalFormatting sqref="E12">
    <cfRule type="expression" dxfId="1140" priority="60">
      <formula>#REF!="Bloqueado"</formula>
    </cfRule>
  </conditionalFormatting>
  <conditionalFormatting sqref="F12">
    <cfRule type="expression" dxfId="1139" priority="61">
      <formula>#REF!="X Vender"</formula>
    </cfRule>
  </conditionalFormatting>
  <conditionalFormatting sqref="F12">
    <cfRule type="expression" dxfId="1138" priority="62">
      <formula>#REF!="Vendido"</formula>
    </cfRule>
  </conditionalFormatting>
  <conditionalFormatting sqref="F12">
    <cfRule type="expression" dxfId="1137" priority="63">
      <formula>#REF!="Reservado"</formula>
    </cfRule>
  </conditionalFormatting>
  <conditionalFormatting sqref="F12">
    <cfRule type="expression" dxfId="1136" priority="64">
      <formula>#REF!="Bloqueado"</formula>
    </cfRule>
  </conditionalFormatting>
  <conditionalFormatting sqref="F13">
    <cfRule type="expression" dxfId="1135" priority="65">
      <formula>#REF!="X Vender"</formula>
    </cfRule>
  </conditionalFormatting>
  <conditionalFormatting sqref="F13">
    <cfRule type="expression" dxfId="1134" priority="66">
      <formula>#REF!="Vendido"</formula>
    </cfRule>
  </conditionalFormatting>
  <conditionalFormatting sqref="F13">
    <cfRule type="expression" dxfId="1133" priority="67">
      <formula>#REF!="Reservado"</formula>
    </cfRule>
  </conditionalFormatting>
  <conditionalFormatting sqref="F13">
    <cfRule type="expression" dxfId="1132" priority="68">
      <formula>#REF!="Bloqueado"</formula>
    </cfRule>
  </conditionalFormatting>
  <conditionalFormatting sqref="C21">
    <cfRule type="expression" dxfId="1131" priority="69">
      <formula>#REF!="X Vender"</formula>
    </cfRule>
  </conditionalFormatting>
  <conditionalFormatting sqref="C21">
    <cfRule type="expression" dxfId="1130" priority="70">
      <formula>#REF!="Vendido"</formula>
    </cfRule>
  </conditionalFormatting>
  <conditionalFormatting sqref="C21">
    <cfRule type="expression" dxfId="1129" priority="71">
      <formula>#REF!="Reservado"</formula>
    </cfRule>
  </conditionalFormatting>
  <conditionalFormatting sqref="C21">
    <cfRule type="expression" dxfId="1128" priority="72">
      <formula>#REF!="Bloqueado"</formula>
    </cfRule>
  </conditionalFormatting>
  <conditionalFormatting sqref="B18 B21">
    <cfRule type="expression" dxfId="1127" priority="73">
      <formula>#REF!="X Vender"</formula>
    </cfRule>
  </conditionalFormatting>
  <conditionalFormatting sqref="B18 B21">
    <cfRule type="expression" dxfId="1126" priority="74">
      <formula>#REF!="Vendido"</formula>
    </cfRule>
  </conditionalFormatting>
  <conditionalFormatting sqref="B18 B21">
    <cfRule type="expression" dxfId="1125" priority="75">
      <formula>#REF!="Reservado"</formula>
    </cfRule>
  </conditionalFormatting>
  <conditionalFormatting sqref="B18 B21">
    <cfRule type="expression" dxfId="1124" priority="76">
      <formula>#REF!="Bloqueado"</formula>
    </cfRule>
  </conditionalFormatting>
  <conditionalFormatting sqref="E28">
    <cfRule type="expression" dxfId="1123" priority="77">
      <formula>#REF!="X Vender"</formula>
    </cfRule>
  </conditionalFormatting>
  <conditionalFormatting sqref="E28">
    <cfRule type="expression" dxfId="1122" priority="78">
      <formula>#REF!="Vendido"</formula>
    </cfRule>
  </conditionalFormatting>
  <conditionalFormatting sqref="E28">
    <cfRule type="expression" dxfId="1121" priority="79">
      <formula>#REF!="Reservado"</formula>
    </cfRule>
  </conditionalFormatting>
  <conditionalFormatting sqref="E28">
    <cfRule type="expression" dxfId="1120" priority="80">
      <formula>#REF!="Bloqueado"</formula>
    </cfRule>
  </conditionalFormatting>
  <conditionalFormatting sqref="B26">
    <cfRule type="expression" dxfId="1119" priority="81">
      <formula>#REF!="X Vender"</formula>
    </cfRule>
  </conditionalFormatting>
  <conditionalFormatting sqref="B26">
    <cfRule type="expression" dxfId="1118" priority="82">
      <formula>#REF!="Vendido"</formula>
    </cfRule>
  </conditionalFormatting>
  <conditionalFormatting sqref="B26">
    <cfRule type="expression" dxfId="1117" priority="83">
      <formula>#REF!="Reservado"</formula>
    </cfRule>
  </conditionalFormatting>
  <conditionalFormatting sqref="B26">
    <cfRule type="expression" dxfId="1116" priority="84">
      <formula>#REF!="Bloqueado"</formula>
    </cfRule>
  </conditionalFormatting>
  <conditionalFormatting sqref="B28">
    <cfRule type="expression" dxfId="1115" priority="85">
      <formula>#REF!="X Vender"</formula>
    </cfRule>
  </conditionalFormatting>
  <conditionalFormatting sqref="B28">
    <cfRule type="expression" dxfId="1114" priority="86">
      <formula>#REF!="Vendido"</formula>
    </cfRule>
  </conditionalFormatting>
  <conditionalFormatting sqref="B28">
    <cfRule type="expression" dxfId="1113" priority="87">
      <formula>#REF!="Reservado"</formula>
    </cfRule>
  </conditionalFormatting>
  <conditionalFormatting sqref="B28">
    <cfRule type="expression" dxfId="1112" priority="88">
      <formula>#REF!="Bloqueado"</formula>
    </cfRule>
  </conditionalFormatting>
  <conditionalFormatting sqref="C28">
    <cfRule type="expression" dxfId="1111" priority="89">
      <formula>#REF!="X Vender"</formula>
    </cfRule>
  </conditionalFormatting>
  <conditionalFormatting sqref="C28">
    <cfRule type="expression" dxfId="1110" priority="90">
      <formula>#REF!="Vendido"</formula>
    </cfRule>
  </conditionalFormatting>
  <conditionalFormatting sqref="C28">
    <cfRule type="expression" dxfId="1109" priority="91">
      <formula>#REF!="Reservado"</formula>
    </cfRule>
  </conditionalFormatting>
  <conditionalFormatting sqref="C28">
    <cfRule type="expression" dxfId="1108" priority="92">
      <formula>#REF!="Bloqueado"</formula>
    </cfRule>
  </conditionalFormatting>
  <conditionalFormatting sqref="B29">
    <cfRule type="expression" dxfId="1107" priority="93">
      <formula>#REF!="X Vender"</formula>
    </cfRule>
  </conditionalFormatting>
  <conditionalFormatting sqref="B29">
    <cfRule type="expression" dxfId="1106" priority="94">
      <formula>#REF!="Vendido"</formula>
    </cfRule>
  </conditionalFormatting>
  <conditionalFormatting sqref="B29">
    <cfRule type="expression" dxfId="1105" priority="95">
      <formula>#REF!="Reservado"</formula>
    </cfRule>
  </conditionalFormatting>
  <conditionalFormatting sqref="B29">
    <cfRule type="expression" dxfId="1104" priority="96">
      <formula>#REF!="Bloqueado"</formula>
    </cfRule>
  </conditionalFormatting>
  <conditionalFormatting sqref="I5">
    <cfRule type="expression" dxfId="1103" priority="97">
      <formula>#REF!="X Vender"</formula>
    </cfRule>
  </conditionalFormatting>
  <conditionalFormatting sqref="I5">
    <cfRule type="expression" dxfId="1102" priority="98">
      <formula>#REF!="Vendido"</formula>
    </cfRule>
  </conditionalFormatting>
  <conditionalFormatting sqref="I5">
    <cfRule type="expression" dxfId="1101" priority="99">
      <formula>#REF!="Reservado"</formula>
    </cfRule>
  </conditionalFormatting>
  <conditionalFormatting sqref="I5">
    <cfRule type="expression" dxfId="1100" priority="100">
      <formula>#REF!="Bloqueado"</formula>
    </cfRule>
  </conditionalFormatting>
  <conditionalFormatting sqref="I2">
    <cfRule type="expression" dxfId="1099" priority="101">
      <formula>#REF!="X Vender"</formula>
    </cfRule>
  </conditionalFormatting>
  <conditionalFormatting sqref="I2">
    <cfRule type="expression" dxfId="1098" priority="102">
      <formula>#REF!="Vendido"</formula>
    </cfRule>
  </conditionalFormatting>
  <conditionalFormatting sqref="I2">
    <cfRule type="expression" dxfId="1097" priority="103">
      <formula>#REF!="Reservado"</formula>
    </cfRule>
  </conditionalFormatting>
  <conditionalFormatting sqref="I2">
    <cfRule type="expression" dxfId="1096" priority="104">
      <formula>#REF!="Bloqueado"</formula>
    </cfRule>
  </conditionalFormatting>
  <conditionalFormatting sqref="H2 H5">
    <cfRule type="expression" dxfId="1095" priority="105">
      <formula>#REF!="X Vender"</formula>
    </cfRule>
  </conditionalFormatting>
  <conditionalFormatting sqref="H2 H5">
    <cfRule type="expression" dxfId="1094" priority="106">
      <formula>#REF!="Vendido"</formula>
    </cfRule>
  </conditionalFormatting>
  <conditionalFormatting sqref="H2 H5">
    <cfRule type="expression" dxfId="1093" priority="107">
      <formula>#REF!="Reservado"</formula>
    </cfRule>
  </conditionalFormatting>
  <conditionalFormatting sqref="H2 H5">
    <cfRule type="expression" dxfId="1092" priority="108">
      <formula>#REF!="Bloqueado"</formula>
    </cfRule>
  </conditionalFormatting>
  <conditionalFormatting sqref="I10">
    <cfRule type="expression" dxfId="1091" priority="109">
      <formula>#REF!="X Vender"</formula>
    </cfRule>
  </conditionalFormatting>
  <conditionalFormatting sqref="I10">
    <cfRule type="expression" dxfId="1090" priority="110">
      <formula>#REF!="Vendido"</formula>
    </cfRule>
  </conditionalFormatting>
  <conditionalFormatting sqref="I10">
    <cfRule type="expression" dxfId="1089" priority="111">
      <formula>#REF!="Reservado"</formula>
    </cfRule>
  </conditionalFormatting>
  <conditionalFormatting sqref="I10">
    <cfRule type="expression" dxfId="1088" priority="112">
      <formula>#REF!="Bloqueado"</formula>
    </cfRule>
  </conditionalFormatting>
  <conditionalFormatting sqref="H10">
    <cfRule type="expression" dxfId="1087" priority="113">
      <formula>#REF!="X Vender"</formula>
    </cfRule>
  </conditionalFormatting>
  <conditionalFormatting sqref="H10">
    <cfRule type="expression" dxfId="1086" priority="114">
      <formula>#REF!="Vendido"</formula>
    </cfRule>
  </conditionalFormatting>
  <conditionalFormatting sqref="H10">
    <cfRule type="expression" dxfId="1085" priority="115">
      <formula>#REF!="Reservado"</formula>
    </cfRule>
  </conditionalFormatting>
  <conditionalFormatting sqref="H10">
    <cfRule type="expression" dxfId="1084" priority="116">
      <formula>#REF!="Bloqueado"</formula>
    </cfRule>
  </conditionalFormatting>
  <conditionalFormatting sqref="H12">
    <cfRule type="expression" dxfId="1083" priority="117">
      <formula>#REF!="X Vender"</formula>
    </cfRule>
  </conditionalFormatting>
  <conditionalFormatting sqref="H12">
    <cfRule type="expression" dxfId="1082" priority="118">
      <formula>#REF!="Vendido"</formula>
    </cfRule>
  </conditionalFormatting>
  <conditionalFormatting sqref="H12">
    <cfRule type="expression" dxfId="1081" priority="119">
      <formula>#REF!="Reservado"</formula>
    </cfRule>
  </conditionalFormatting>
  <conditionalFormatting sqref="H12">
    <cfRule type="expression" dxfId="1080" priority="120">
      <formula>#REF!="Bloqueado"</formula>
    </cfRule>
  </conditionalFormatting>
  <conditionalFormatting sqref="I12">
    <cfRule type="expression" dxfId="1079" priority="121">
      <formula>#REF!="X Vender"</formula>
    </cfRule>
  </conditionalFormatting>
  <conditionalFormatting sqref="I12">
    <cfRule type="expression" dxfId="1078" priority="122">
      <formula>#REF!="Vendido"</formula>
    </cfRule>
  </conditionalFormatting>
  <conditionalFormatting sqref="I12">
    <cfRule type="expression" dxfId="1077" priority="123">
      <formula>#REF!="Reservado"</formula>
    </cfRule>
  </conditionalFormatting>
  <conditionalFormatting sqref="I12">
    <cfRule type="expression" dxfId="1076" priority="124">
      <formula>#REF!="Bloqueado"</formula>
    </cfRule>
  </conditionalFormatting>
  <conditionalFormatting sqref="I13">
    <cfRule type="expression" dxfId="1075" priority="125">
      <formula>#REF!="X Vender"</formula>
    </cfRule>
  </conditionalFormatting>
  <conditionalFormatting sqref="I13">
    <cfRule type="expression" dxfId="1074" priority="126">
      <formula>#REF!="Vendido"</formula>
    </cfRule>
  </conditionalFormatting>
  <conditionalFormatting sqref="I13">
    <cfRule type="expression" dxfId="1073" priority="127">
      <formula>#REF!="Reservado"</formula>
    </cfRule>
  </conditionalFormatting>
  <conditionalFormatting sqref="I13">
    <cfRule type="expression" dxfId="1072" priority="128">
      <formula>#REF!="Bloqueado"</formula>
    </cfRule>
  </conditionalFormatting>
  <conditionalFormatting sqref="L5">
    <cfRule type="expression" dxfId="1071" priority="129">
      <formula>#REF!="X Vender"</formula>
    </cfRule>
  </conditionalFormatting>
  <conditionalFormatting sqref="L5">
    <cfRule type="expression" dxfId="1070" priority="130">
      <formula>#REF!="Vendido"</formula>
    </cfRule>
  </conditionalFormatting>
  <conditionalFormatting sqref="L5">
    <cfRule type="expression" dxfId="1069" priority="131">
      <formula>#REF!="Reservado"</formula>
    </cfRule>
  </conditionalFormatting>
  <conditionalFormatting sqref="L5">
    <cfRule type="expression" dxfId="1068" priority="132">
      <formula>#REF!="Bloqueado"</formula>
    </cfRule>
  </conditionalFormatting>
  <conditionalFormatting sqref="K2 K5">
    <cfRule type="expression" dxfId="1067" priority="133">
      <formula>#REF!="X Vender"</formula>
    </cfRule>
  </conditionalFormatting>
  <conditionalFormatting sqref="K2 K5">
    <cfRule type="expression" dxfId="1066" priority="134">
      <formula>#REF!="Vendido"</formula>
    </cfRule>
  </conditionalFormatting>
  <conditionalFormatting sqref="K2 K5">
    <cfRule type="expression" dxfId="1065" priority="135">
      <formula>#REF!="Reservado"</formula>
    </cfRule>
  </conditionalFormatting>
  <conditionalFormatting sqref="K2 K5">
    <cfRule type="expression" dxfId="1064" priority="136">
      <formula>#REF!="Bloqueado"</formula>
    </cfRule>
  </conditionalFormatting>
  <conditionalFormatting sqref="K4">
    <cfRule type="expression" dxfId="1063" priority="137">
      <formula>#REF!="X Vender"</formula>
    </cfRule>
  </conditionalFormatting>
  <conditionalFormatting sqref="K4">
    <cfRule type="expression" dxfId="1062" priority="138">
      <formula>#REF!="Vendido"</formula>
    </cfRule>
  </conditionalFormatting>
  <conditionalFormatting sqref="K4">
    <cfRule type="expression" dxfId="1061" priority="139">
      <formula>#REF!="Reservado"</formula>
    </cfRule>
  </conditionalFormatting>
  <conditionalFormatting sqref="K4">
    <cfRule type="expression" dxfId="1060" priority="140">
      <formula>#REF!="Bloqueado"</formula>
    </cfRule>
  </conditionalFormatting>
  <conditionalFormatting sqref="K10">
    <cfRule type="expression" dxfId="1059" priority="141">
      <formula>#REF!="X Vender"</formula>
    </cfRule>
  </conditionalFormatting>
  <conditionalFormatting sqref="K10">
    <cfRule type="expression" dxfId="1058" priority="142">
      <formula>#REF!="Vendido"</formula>
    </cfRule>
  </conditionalFormatting>
  <conditionalFormatting sqref="K10">
    <cfRule type="expression" dxfId="1057" priority="143">
      <formula>#REF!="Reservado"</formula>
    </cfRule>
  </conditionalFormatting>
  <conditionalFormatting sqref="K10">
    <cfRule type="expression" dxfId="1056" priority="144">
      <formula>#REF!="Bloqueado"</formula>
    </cfRule>
  </conditionalFormatting>
  <conditionalFormatting sqref="K12">
    <cfRule type="expression" dxfId="1055" priority="145">
      <formula>#REF!="X Vender"</formula>
    </cfRule>
  </conditionalFormatting>
  <conditionalFormatting sqref="K12">
    <cfRule type="expression" dxfId="1054" priority="146">
      <formula>#REF!="Vendido"</formula>
    </cfRule>
  </conditionalFormatting>
  <conditionalFormatting sqref="K12">
    <cfRule type="expression" dxfId="1053" priority="147">
      <formula>#REF!="Reservado"</formula>
    </cfRule>
  </conditionalFormatting>
  <conditionalFormatting sqref="K12">
    <cfRule type="expression" dxfId="1052" priority="148">
      <formula>#REF!="Bloqueado"</formula>
    </cfRule>
  </conditionalFormatting>
  <conditionalFormatting sqref="L12">
    <cfRule type="expression" dxfId="1051" priority="149">
      <formula>#REF!="X Vender"</formula>
    </cfRule>
  </conditionalFormatting>
  <conditionalFormatting sqref="L12">
    <cfRule type="expression" dxfId="1050" priority="150">
      <formula>#REF!="Vendido"</formula>
    </cfRule>
  </conditionalFormatting>
  <conditionalFormatting sqref="L12">
    <cfRule type="expression" dxfId="1049" priority="151">
      <formula>#REF!="Reservado"</formula>
    </cfRule>
  </conditionalFormatting>
  <conditionalFormatting sqref="L12">
    <cfRule type="expression" dxfId="1048" priority="152">
      <formula>#REF!="Bloqueado"</formula>
    </cfRule>
  </conditionalFormatting>
  <conditionalFormatting sqref="L13">
    <cfRule type="expression" dxfId="1047" priority="153">
      <formula>#REF!="X Vender"</formula>
    </cfRule>
  </conditionalFormatting>
  <conditionalFormatting sqref="L13">
    <cfRule type="expression" dxfId="1046" priority="154">
      <formula>#REF!="Vendido"</formula>
    </cfRule>
  </conditionalFormatting>
  <conditionalFormatting sqref="L13">
    <cfRule type="expression" dxfId="1045" priority="155">
      <formula>#REF!="Reservado"</formula>
    </cfRule>
  </conditionalFormatting>
  <conditionalFormatting sqref="L13">
    <cfRule type="expression" dxfId="1044" priority="156">
      <formula>#REF!="Bloqueado"</formula>
    </cfRule>
  </conditionalFormatting>
  <conditionalFormatting sqref="O5">
    <cfRule type="expression" dxfId="1043" priority="157">
      <formula>#REF!="X Vender"</formula>
    </cfRule>
  </conditionalFormatting>
  <conditionalFormatting sqref="O5">
    <cfRule type="expression" dxfId="1042" priority="158">
      <formula>#REF!="Vendido"</formula>
    </cfRule>
  </conditionalFormatting>
  <conditionalFormatting sqref="O5">
    <cfRule type="expression" dxfId="1041" priority="159">
      <formula>#REF!="Reservado"</formula>
    </cfRule>
  </conditionalFormatting>
  <conditionalFormatting sqref="O5">
    <cfRule type="expression" dxfId="1040" priority="160">
      <formula>#REF!="Bloqueado"</formula>
    </cfRule>
  </conditionalFormatting>
  <conditionalFormatting sqref="N2 N5">
    <cfRule type="expression" dxfId="1039" priority="161">
      <formula>#REF!="X Vender"</formula>
    </cfRule>
  </conditionalFormatting>
  <conditionalFormatting sqref="N2 N5">
    <cfRule type="expression" dxfId="1038" priority="162">
      <formula>#REF!="Vendido"</formula>
    </cfRule>
  </conditionalFormatting>
  <conditionalFormatting sqref="N2 N5">
    <cfRule type="expression" dxfId="1037" priority="163">
      <formula>#REF!="Reservado"</formula>
    </cfRule>
  </conditionalFormatting>
  <conditionalFormatting sqref="N2 N5">
    <cfRule type="expression" dxfId="1036" priority="164">
      <formula>#REF!="Bloqueado"</formula>
    </cfRule>
  </conditionalFormatting>
  <conditionalFormatting sqref="C26">
    <cfRule type="expression" dxfId="1035" priority="165">
      <formula>#REF!="X Vender"</formula>
    </cfRule>
  </conditionalFormatting>
  <conditionalFormatting sqref="C26">
    <cfRule type="expression" dxfId="1034" priority="166">
      <formula>#REF!="Vendido"</formula>
    </cfRule>
  </conditionalFormatting>
  <conditionalFormatting sqref="C26">
    <cfRule type="expression" dxfId="1033" priority="167">
      <formula>#REF!="Reservado"</formula>
    </cfRule>
  </conditionalFormatting>
  <conditionalFormatting sqref="C26">
    <cfRule type="expression" dxfId="1032" priority="168">
      <formula>#REF!="Bloqueado"</formula>
    </cfRule>
  </conditionalFormatting>
  <conditionalFormatting sqref="N10">
    <cfRule type="expression" dxfId="1031" priority="169">
      <formula>#REF!="X Vender"</formula>
    </cfRule>
  </conditionalFormatting>
  <conditionalFormatting sqref="N10">
    <cfRule type="expression" dxfId="1030" priority="170">
      <formula>#REF!="Vendido"</formula>
    </cfRule>
  </conditionalFormatting>
  <conditionalFormatting sqref="N10">
    <cfRule type="expression" dxfId="1029" priority="171">
      <formula>#REF!="Reservado"</formula>
    </cfRule>
  </conditionalFormatting>
  <conditionalFormatting sqref="N10">
    <cfRule type="expression" dxfId="1028" priority="172">
      <formula>#REF!="Bloqueado"</formula>
    </cfRule>
  </conditionalFormatting>
  <conditionalFormatting sqref="N12">
    <cfRule type="expression" dxfId="1027" priority="173">
      <formula>#REF!="X Vender"</formula>
    </cfRule>
  </conditionalFormatting>
  <conditionalFormatting sqref="N12">
    <cfRule type="expression" dxfId="1026" priority="174">
      <formula>#REF!="Vendido"</formula>
    </cfRule>
  </conditionalFormatting>
  <conditionalFormatting sqref="N12">
    <cfRule type="expression" dxfId="1025" priority="175">
      <formula>#REF!="Reservado"</formula>
    </cfRule>
  </conditionalFormatting>
  <conditionalFormatting sqref="N12">
    <cfRule type="expression" dxfId="1024" priority="176">
      <formula>#REF!="Bloqueado"</formula>
    </cfRule>
  </conditionalFormatting>
  <conditionalFormatting sqref="O12">
    <cfRule type="expression" dxfId="1023" priority="177">
      <formula>#REF!="X Vender"</formula>
    </cfRule>
  </conditionalFormatting>
  <conditionalFormatting sqref="O12">
    <cfRule type="expression" dxfId="1022" priority="178">
      <formula>#REF!="Vendido"</formula>
    </cfRule>
  </conditionalFormatting>
  <conditionalFormatting sqref="O12">
    <cfRule type="expression" dxfId="1021" priority="179">
      <formula>#REF!="Reservado"</formula>
    </cfRule>
  </conditionalFormatting>
  <conditionalFormatting sqref="O12">
    <cfRule type="expression" dxfId="1020" priority="180">
      <formula>#REF!="Bloqueado"</formula>
    </cfRule>
  </conditionalFormatting>
  <conditionalFormatting sqref="O13">
    <cfRule type="expression" dxfId="1019" priority="181">
      <formula>#REF!="X Vender"</formula>
    </cfRule>
  </conditionalFormatting>
  <conditionalFormatting sqref="O13">
    <cfRule type="expression" dxfId="1018" priority="182">
      <formula>#REF!="Vendido"</formula>
    </cfRule>
  </conditionalFormatting>
  <conditionalFormatting sqref="O13">
    <cfRule type="expression" dxfId="1017" priority="183">
      <formula>#REF!="Reservado"</formula>
    </cfRule>
  </conditionalFormatting>
  <conditionalFormatting sqref="O13">
    <cfRule type="expression" dxfId="1016" priority="184">
      <formula>#REF!="Bloqueado"</formula>
    </cfRule>
  </conditionalFormatting>
  <conditionalFormatting sqref="I11">
    <cfRule type="expression" dxfId="1015" priority="185">
      <formula>#REF!="X Vender"</formula>
    </cfRule>
  </conditionalFormatting>
  <conditionalFormatting sqref="I11">
    <cfRule type="expression" dxfId="1014" priority="186">
      <formula>#REF!="Vendido"</formula>
    </cfRule>
  </conditionalFormatting>
  <conditionalFormatting sqref="I11">
    <cfRule type="expression" dxfId="1013" priority="187">
      <formula>#REF!="Reservado"</formula>
    </cfRule>
  </conditionalFormatting>
  <conditionalFormatting sqref="I11">
    <cfRule type="expression" dxfId="1012" priority="188">
      <formula>#REF!="Bloqueado"</formula>
    </cfRule>
  </conditionalFormatting>
  <conditionalFormatting sqref="H11">
    <cfRule type="expression" dxfId="1011" priority="189">
      <formula>#REF!="X Vender"</formula>
    </cfRule>
  </conditionalFormatting>
  <conditionalFormatting sqref="H11">
    <cfRule type="expression" dxfId="1010" priority="190">
      <formula>#REF!="Vendido"</formula>
    </cfRule>
  </conditionalFormatting>
  <conditionalFormatting sqref="H11">
    <cfRule type="expression" dxfId="1009" priority="191">
      <formula>#REF!="Reservado"</formula>
    </cfRule>
  </conditionalFormatting>
  <conditionalFormatting sqref="H11">
    <cfRule type="expression" dxfId="1008" priority="192">
      <formula>#REF!="Bloqueado"</formula>
    </cfRule>
  </conditionalFormatting>
  <conditionalFormatting sqref="L11">
    <cfRule type="expression" dxfId="1007" priority="193">
      <formula>#REF!="X Vender"</formula>
    </cfRule>
  </conditionalFormatting>
  <conditionalFormatting sqref="L11">
    <cfRule type="expression" dxfId="1006" priority="194">
      <formula>#REF!="Vendido"</formula>
    </cfRule>
  </conditionalFormatting>
  <conditionalFormatting sqref="L11">
    <cfRule type="expression" dxfId="1005" priority="195">
      <formula>#REF!="Reservado"</formula>
    </cfRule>
  </conditionalFormatting>
  <conditionalFormatting sqref="L11">
    <cfRule type="expression" dxfId="1004" priority="196">
      <formula>#REF!="Bloqueado"</formula>
    </cfRule>
  </conditionalFormatting>
  <conditionalFormatting sqref="K11">
    <cfRule type="expression" dxfId="1003" priority="197">
      <formula>#REF!="X Vender"</formula>
    </cfRule>
  </conditionalFormatting>
  <conditionalFormatting sqref="K11">
    <cfRule type="expression" dxfId="1002" priority="198">
      <formula>#REF!="Vendido"</formula>
    </cfRule>
  </conditionalFormatting>
  <conditionalFormatting sqref="K11">
    <cfRule type="expression" dxfId="1001" priority="199">
      <formula>#REF!="Reservado"</formula>
    </cfRule>
  </conditionalFormatting>
  <conditionalFormatting sqref="K11">
    <cfRule type="expression" dxfId="1000" priority="200">
      <formula>#REF!="Bloqueado"</formula>
    </cfRule>
  </conditionalFormatting>
  <conditionalFormatting sqref="E13">
    <cfRule type="expression" dxfId="999" priority="201">
      <formula>#REF!="X Vender"</formula>
    </cfRule>
  </conditionalFormatting>
  <conditionalFormatting sqref="E13">
    <cfRule type="expression" dxfId="998" priority="202">
      <formula>#REF!="Vendido"</formula>
    </cfRule>
  </conditionalFormatting>
  <conditionalFormatting sqref="E13">
    <cfRule type="expression" dxfId="997" priority="203">
      <formula>#REF!="Reservado"</formula>
    </cfRule>
  </conditionalFormatting>
  <conditionalFormatting sqref="E13">
    <cfRule type="expression" dxfId="996" priority="204">
      <formula>#REF!="Bloqueado"</formula>
    </cfRule>
  </conditionalFormatting>
  <conditionalFormatting sqref="H13">
    <cfRule type="expression" dxfId="995" priority="205">
      <formula>#REF!="X Vender"</formula>
    </cfRule>
  </conditionalFormatting>
  <conditionalFormatting sqref="H13">
    <cfRule type="expression" dxfId="994" priority="206">
      <formula>#REF!="Vendido"</formula>
    </cfRule>
  </conditionalFormatting>
  <conditionalFormatting sqref="H13">
    <cfRule type="expression" dxfId="993" priority="207">
      <formula>#REF!="Reservado"</formula>
    </cfRule>
  </conditionalFormatting>
  <conditionalFormatting sqref="H13">
    <cfRule type="expression" dxfId="992" priority="208">
      <formula>#REF!="Bloqueado"</formula>
    </cfRule>
  </conditionalFormatting>
  <conditionalFormatting sqref="K13">
    <cfRule type="expression" dxfId="991" priority="209">
      <formula>#REF!="X Vender"</formula>
    </cfRule>
  </conditionalFormatting>
  <conditionalFormatting sqref="K13">
    <cfRule type="expression" dxfId="990" priority="210">
      <formula>#REF!="Vendido"</formula>
    </cfRule>
  </conditionalFormatting>
  <conditionalFormatting sqref="K13">
    <cfRule type="expression" dxfId="989" priority="211">
      <formula>#REF!="Reservado"</formula>
    </cfRule>
  </conditionalFormatting>
  <conditionalFormatting sqref="K13">
    <cfRule type="expression" dxfId="988" priority="212">
      <formula>#REF!="Bloqueado"</formula>
    </cfRule>
  </conditionalFormatting>
  <conditionalFormatting sqref="N13">
    <cfRule type="expression" dxfId="987" priority="213">
      <formula>#REF!="X Vender"</formula>
    </cfRule>
  </conditionalFormatting>
  <conditionalFormatting sqref="N13">
    <cfRule type="expression" dxfId="986" priority="214">
      <formula>#REF!="Vendido"</formula>
    </cfRule>
  </conditionalFormatting>
  <conditionalFormatting sqref="N13">
    <cfRule type="expression" dxfId="985" priority="215">
      <formula>#REF!="Reservado"</formula>
    </cfRule>
  </conditionalFormatting>
  <conditionalFormatting sqref="N13">
    <cfRule type="expression" dxfId="984" priority="216">
      <formula>#REF!="Bloqueado"</formula>
    </cfRule>
  </conditionalFormatting>
  <conditionalFormatting sqref="O11">
    <cfRule type="expression" dxfId="983" priority="217">
      <formula>#REF!="X Vender"</formula>
    </cfRule>
  </conditionalFormatting>
  <conditionalFormatting sqref="O11">
    <cfRule type="expression" dxfId="982" priority="218">
      <formula>#REF!="Vendido"</formula>
    </cfRule>
  </conditionalFormatting>
  <conditionalFormatting sqref="O11">
    <cfRule type="expression" dxfId="981" priority="219">
      <formula>#REF!="Reservado"</formula>
    </cfRule>
  </conditionalFormatting>
  <conditionalFormatting sqref="O11">
    <cfRule type="expression" dxfId="980" priority="220">
      <formula>#REF!="Bloqueado"</formula>
    </cfRule>
  </conditionalFormatting>
  <conditionalFormatting sqref="N11">
    <cfRule type="expression" dxfId="979" priority="221">
      <formula>#REF!="X Vender"</formula>
    </cfRule>
  </conditionalFormatting>
  <conditionalFormatting sqref="N11">
    <cfRule type="expression" dxfId="978" priority="222">
      <formula>#REF!="Vendido"</formula>
    </cfRule>
  </conditionalFormatting>
  <conditionalFormatting sqref="N11">
    <cfRule type="expression" dxfId="977" priority="223">
      <formula>#REF!="Reservado"</formula>
    </cfRule>
  </conditionalFormatting>
  <conditionalFormatting sqref="N11">
    <cfRule type="expression" dxfId="976" priority="224">
      <formula>#REF!="Bloqueado"</formula>
    </cfRule>
  </conditionalFormatting>
  <conditionalFormatting sqref="C27">
    <cfRule type="expression" dxfId="975" priority="225">
      <formula>#REF!="X Vender"</formula>
    </cfRule>
  </conditionalFormatting>
  <conditionalFormatting sqref="C27">
    <cfRule type="expression" dxfId="974" priority="226">
      <formula>#REF!="Vendido"</formula>
    </cfRule>
  </conditionalFormatting>
  <conditionalFormatting sqref="C27">
    <cfRule type="expression" dxfId="973" priority="227">
      <formula>#REF!="Reservado"</formula>
    </cfRule>
  </conditionalFormatting>
  <conditionalFormatting sqref="C27">
    <cfRule type="expression" dxfId="972" priority="228">
      <formula>#REF!="Bloqueado"</formula>
    </cfRule>
  </conditionalFormatting>
  <conditionalFormatting sqref="B27">
    <cfRule type="expression" dxfId="971" priority="229">
      <formula>#REF!="X Vender"</formula>
    </cfRule>
  </conditionalFormatting>
  <conditionalFormatting sqref="B27">
    <cfRule type="expression" dxfId="970" priority="230">
      <formula>#REF!="Vendido"</formula>
    </cfRule>
  </conditionalFormatting>
  <conditionalFormatting sqref="B27">
    <cfRule type="expression" dxfId="969" priority="231">
      <formula>#REF!="Reservado"</formula>
    </cfRule>
  </conditionalFormatting>
  <conditionalFormatting sqref="B27">
    <cfRule type="expression" dxfId="968" priority="232">
      <formula>#REF!="Bloqueado"</formula>
    </cfRule>
  </conditionalFormatting>
  <conditionalFormatting sqref="F11">
    <cfRule type="expression" dxfId="967" priority="233">
      <formula>#REF!="X Vender"</formula>
    </cfRule>
  </conditionalFormatting>
  <conditionalFormatting sqref="F11">
    <cfRule type="expression" dxfId="966" priority="234">
      <formula>#REF!="Vendido"</formula>
    </cfRule>
  </conditionalFormatting>
  <conditionalFormatting sqref="F11">
    <cfRule type="expression" dxfId="965" priority="235">
      <formula>#REF!="Reservado"</formula>
    </cfRule>
  </conditionalFormatting>
  <conditionalFormatting sqref="F11">
    <cfRule type="expression" dxfId="964" priority="236">
      <formula>#REF!="Bloqueado"</formula>
    </cfRule>
  </conditionalFormatting>
  <conditionalFormatting sqref="E11">
    <cfRule type="expression" dxfId="963" priority="237">
      <formula>#REF!="X Vender"</formula>
    </cfRule>
  </conditionalFormatting>
  <conditionalFormatting sqref="E11">
    <cfRule type="expression" dxfId="962" priority="238">
      <formula>#REF!="Vendido"</formula>
    </cfRule>
  </conditionalFormatting>
  <conditionalFormatting sqref="E11">
    <cfRule type="expression" dxfId="961" priority="239">
      <formula>#REF!="Reservado"</formula>
    </cfRule>
  </conditionalFormatting>
  <conditionalFormatting sqref="E11">
    <cfRule type="expression" dxfId="960" priority="240">
      <formula>#REF!="Bloqueado"</formula>
    </cfRule>
  </conditionalFormatting>
  <conditionalFormatting sqref="B32">
    <cfRule type="expression" dxfId="959" priority="241">
      <formula>#REF!="X Vender"</formula>
    </cfRule>
  </conditionalFormatting>
  <conditionalFormatting sqref="B32">
    <cfRule type="expression" dxfId="958" priority="242">
      <formula>#REF!="Vendido"</formula>
    </cfRule>
  </conditionalFormatting>
  <conditionalFormatting sqref="B32">
    <cfRule type="expression" dxfId="957" priority="243">
      <formula>#REF!="Reservado"</formula>
    </cfRule>
  </conditionalFormatting>
  <conditionalFormatting sqref="B32">
    <cfRule type="expression" dxfId="956" priority="244">
      <formula>#REF!="Bloqueado"</formula>
    </cfRule>
  </conditionalFormatting>
  <conditionalFormatting sqref="C32">
    <cfRule type="expression" dxfId="955" priority="245">
      <formula>#REF!="X Vender"</formula>
    </cfRule>
  </conditionalFormatting>
  <conditionalFormatting sqref="C32">
    <cfRule type="expression" dxfId="954" priority="246">
      <formula>#REF!="Vendido"</formula>
    </cfRule>
  </conditionalFormatting>
  <conditionalFormatting sqref="C32">
    <cfRule type="expression" dxfId="953" priority="247">
      <formula>#REF!="Reservado"</formula>
    </cfRule>
  </conditionalFormatting>
  <conditionalFormatting sqref="C32">
    <cfRule type="expression" dxfId="952" priority="248">
      <formula>#REF!="Bloqueado"</formula>
    </cfRule>
  </conditionalFormatting>
  <conditionalFormatting sqref="H26">
    <cfRule type="expression" dxfId="951" priority="249">
      <formula>#REF!="X Vender"</formula>
    </cfRule>
  </conditionalFormatting>
  <conditionalFormatting sqref="H26">
    <cfRule type="expression" dxfId="950" priority="250">
      <formula>#REF!="Vendido"</formula>
    </cfRule>
  </conditionalFormatting>
  <conditionalFormatting sqref="H26">
    <cfRule type="expression" dxfId="949" priority="251">
      <formula>#REF!="Reservado"</formula>
    </cfRule>
  </conditionalFormatting>
  <conditionalFormatting sqref="H26">
    <cfRule type="expression" dxfId="948" priority="252">
      <formula>#REF!="Bloqueado"</formula>
    </cfRule>
  </conditionalFormatting>
  <conditionalFormatting sqref="H28">
    <cfRule type="expression" dxfId="947" priority="253">
      <formula>#REF!="X Vender"</formula>
    </cfRule>
  </conditionalFormatting>
  <conditionalFormatting sqref="H28">
    <cfRule type="expression" dxfId="946" priority="254">
      <formula>#REF!="Vendido"</formula>
    </cfRule>
  </conditionalFormatting>
  <conditionalFormatting sqref="H28">
    <cfRule type="expression" dxfId="945" priority="255">
      <formula>#REF!="Reservado"</formula>
    </cfRule>
  </conditionalFormatting>
  <conditionalFormatting sqref="H28">
    <cfRule type="expression" dxfId="944" priority="256">
      <formula>#REF!="Bloqueado"</formula>
    </cfRule>
  </conditionalFormatting>
  <conditionalFormatting sqref="N16">
    <cfRule type="expression" dxfId="943" priority="257">
      <formula>#REF!="X Vender"</formula>
    </cfRule>
  </conditionalFormatting>
  <conditionalFormatting sqref="N16">
    <cfRule type="expression" dxfId="942" priority="258">
      <formula>#REF!="Vendido"</formula>
    </cfRule>
  </conditionalFormatting>
  <conditionalFormatting sqref="N16">
    <cfRule type="expression" dxfId="941" priority="259">
      <formula>#REF!="Reservado"</formula>
    </cfRule>
  </conditionalFormatting>
  <conditionalFormatting sqref="N16">
    <cfRule type="expression" dxfId="940" priority="260">
      <formula>#REF!="Bloqueado"</formula>
    </cfRule>
  </conditionalFormatting>
  <conditionalFormatting sqref="O16">
    <cfRule type="expression" dxfId="939" priority="261">
      <formula>#REF!="X Vender"</formula>
    </cfRule>
  </conditionalFormatting>
  <conditionalFormatting sqref="O16">
    <cfRule type="expression" dxfId="938" priority="262">
      <formula>#REF!="Vendido"</formula>
    </cfRule>
  </conditionalFormatting>
  <conditionalFormatting sqref="O16">
    <cfRule type="expression" dxfId="937" priority="263">
      <formula>#REF!="Reservado"</formula>
    </cfRule>
  </conditionalFormatting>
  <conditionalFormatting sqref="O16">
    <cfRule type="expression" dxfId="936" priority="264">
      <formula>#REF!="Bloqueado"</formula>
    </cfRule>
  </conditionalFormatting>
  <conditionalFormatting sqref="H29">
    <cfRule type="expression" dxfId="935" priority="265">
      <formula>#REF!="X Vender"</formula>
    </cfRule>
  </conditionalFormatting>
  <conditionalFormatting sqref="H29">
    <cfRule type="expression" dxfId="934" priority="266">
      <formula>#REF!="Vendido"</formula>
    </cfRule>
  </conditionalFormatting>
  <conditionalFormatting sqref="H29">
    <cfRule type="expression" dxfId="933" priority="267">
      <formula>#REF!="Reservado"</formula>
    </cfRule>
  </conditionalFormatting>
  <conditionalFormatting sqref="H29">
    <cfRule type="expression" dxfId="932" priority="268">
      <formula>#REF!="Bloqueado"</formula>
    </cfRule>
  </conditionalFormatting>
  <conditionalFormatting sqref="I27">
    <cfRule type="expression" dxfId="931" priority="269">
      <formula>#REF!="X Vender"</formula>
    </cfRule>
  </conditionalFormatting>
  <conditionalFormatting sqref="I27">
    <cfRule type="expression" dxfId="930" priority="270">
      <formula>#REF!="Vendido"</formula>
    </cfRule>
  </conditionalFormatting>
  <conditionalFormatting sqref="I27">
    <cfRule type="expression" dxfId="929" priority="271">
      <formula>#REF!="Reservado"</formula>
    </cfRule>
  </conditionalFormatting>
  <conditionalFormatting sqref="I27">
    <cfRule type="expression" dxfId="928" priority="272">
      <formula>#REF!="Bloqueado"</formula>
    </cfRule>
  </conditionalFormatting>
  <conditionalFormatting sqref="K16">
    <cfRule type="expression" dxfId="927" priority="273">
      <formula>#REF!="X Vender"</formula>
    </cfRule>
  </conditionalFormatting>
  <conditionalFormatting sqref="K16">
    <cfRule type="expression" dxfId="926" priority="274">
      <formula>#REF!="Vendido"</formula>
    </cfRule>
  </conditionalFormatting>
  <conditionalFormatting sqref="K16">
    <cfRule type="expression" dxfId="925" priority="275">
      <formula>#REF!="Reservado"</formula>
    </cfRule>
  </conditionalFormatting>
  <conditionalFormatting sqref="K16">
    <cfRule type="expression" dxfId="924" priority="276">
      <formula>#REF!="Bloqueado"</formula>
    </cfRule>
  </conditionalFormatting>
  <conditionalFormatting sqref="L16">
    <cfRule type="expression" dxfId="923" priority="277">
      <formula>#REF!="X Vender"</formula>
    </cfRule>
  </conditionalFormatting>
  <conditionalFormatting sqref="L16">
    <cfRule type="expression" dxfId="922" priority="278">
      <formula>#REF!="Vendido"</formula>
    </cfRule>
  </conditionalFormatting>
  <conditionalFormatting sqref="L16">
    <cfRule type="expression" dxfId="921" priority="279">
      <formula>#REF!="Reservado"</formula>
    </cfRule>
  </conditionalFormatting>
  <conditionalFormatting sqref="L16">
    <cfRule type="expression" dxfId="920" priority="280">
      <formula>#REF!="Bloqueado"</formula>
    </cfRule>
  </conditionalFormatting>
  <conditionalFormatting sqref="I26">
    <cfRule type="expression" dxfId="919" priority="281">
      <formula>#REF!="X Vender"</formula>
    </cfRule>
  </conditionalFormatting>
  <conditionalFormatting sqref="I26">
    <cfRule type="expression" dxfId="918" priority="282">
      <formula>#REF!="Vendido"</formula>
    </cfRule>
  </conditionalFormatting>
  <conditionalFormatting sqref="I26">
    <cfRule type="expression" dxfId="917" priority="283">
      <formula>#REF!="Reservado"</formula>
    </cfRule>
  </conditionalFormatting>
  <conditionalFormatting sqref="I26">
    <cfRule type="expression" dxfId="916" priority="284">
      <formula>#REF!="Bloqueado"</formula>
    </cfRule>
  </conditionalFormatting>
  <conditionalFormatting sqref="H16">
    <cfRule type="expression" dxfId="915" priority="285">
      <formula>#REF!="X Vender"</formula>
    </cfRule>
  </conditionalFormatting>
  <conditionalFormatting sqref="H16">
    <cfRule type="expression" dxfId="914" priority="286">
      <formula>#REF!="Vendido"</formula>
    </cfRule>
  </conditionalFormatting>
  <conditionalFormatting sqref="H16">
    <cfRule type="expression" dxfId="913" priority="287">
      <formula>#REF!="Reservado"</formula>
    </cfRule>
  </conditionalFormatting>
  <conditionalFormatting sqref="H16">
    <cfRule type="expression" dxfId="912" priority="288">
      <formula>#REF!="Bloqueado"</formula>
    </cfRule>
  </conditionalFormatting>
  <conditionalFormatting sqref="I18">
    <cfRule type="expression" dxfId="911" priority="289">
      <formula>#REF!="X Vender"</formula>
    </cfRule>
  </conditionalFormatting>
  <conditionalFormatting sqref="I18">
    <cfRule type="expression" dxfId="910" priority="290">
      <formula>#REF!="Vendido"</formula>
    </cfRule>
  </conditionalFormatting>
  <conditionalFormatting sqref="I18">
    <cfRule type="expression" dxfId="909" priority="291">
      <formula>#REF!="Reservado"</formula>
    </cfRule>
  </conditionalFormatting>
  <conditionalFormatting sqref="I18">
    <cfRule type="expression" dxfId="908" priority="292">
      <formula>#REF!="Bloqueado"</formula>
    </cfRule>
  </conditionalFormatting>
  <conditionalFormatting sqref="H22">
    <cfRule type="expression" dxfId="907" priority="293">
      <formula>#REF!="X Vender"</formula>
    </cfRule>
  </conditionalFormatting>
  <conditionalFormatting sqref="H22">
    <cfRule type="expression" dxfId="906" priority="294">
      <formula>#REF!="Vendido"</formula>
    </cfRule>
  </conditionalFormatting>
  <conditionalFormatting sqref="H22">
    <cfRule type="expression" dxfId="905" priority="295">
      <formula>#REF!="Reservado"</formula>
    </cfRule>
  </conditionalFormatting>
  <conditionalFormatting sqref="H22">
    <cfRule type="expression" dxfId="904" priority="296">
      <formula>#REF!="Bloqueado"</formula>
    </cfRule>
  </conditionalFormatting>
  <conditionalFormatting sqref="B3:B4">
    <cfRule type="expression" dxfId="903" priority="297">
      <formula>#REF!="X Vender"</formula>
    </cfRule>
  </conditionalFormatting>
  <conditionalFormatting sqref="B3:B4">
    <cfRule type="expression" dxfId="902" priority="298">
      <formula>#REF!="Vendido"</formula>
    </cfRule>
  </conditionalFormatting>
  <conditionalFormatting sqref="B3:B4">
    <cfRule type="expression" dxfId="901" priority="299">
      <formula>#REF!="Reservado"</formula>
    </cfRule>
  </conditionalFormatting>
  <conditionalFormatting sqref="B3:B4">
    <cfRule type="expression" dxfId="900" priority="300">
      <formula>#REF!="Bloqueado"</formula>
    </cfRule>
  </conditionalFormatting>
  <conditionalFormatting sqref="E3">
    <cfRule type="expression" dxfId="899" priority="301">
      <formula>#REF!="X Vender"</formula>
    </cfRule>
  </conditionalFormatting>
  <conditionalFormatting sqref="E3">
    <cfRule type="expression" dxfId="898" priority="302">
      <formula>#REF!="Vendido"</formula>
    </cfRule>
  </conditionalFormatting>
  <conditionalFormatting sqref="E3">
    <cfRule type="expression" dxfId="897" priority="303">
      <formula>#REF!="Reservado"</formula>
    </cfRule>
  </conditionalFormatting>
  <conditionalFormatting sqref="E3">
    <cfRule type="expression" dxfId="896" priority="304">
      <formula>#REF!="Bloqueado"</formula>
    </cfRule>
  </conditionalFormatting>
  <conditionalFormatting sqref="E4">
    <cfRule type="expression" dxfId="895" priority="305">
      <formula>#REF!="X Vender"</formula>
    </cfRule>
  </conditionalFormatting>
  <conditionalFormatting sqref="E4">
    <cfRule type="expression" dxfId="894" priority="306">
      <formula>#REF!="Vendido"</formula>
    </cfRule>
  </conditionalFormatting>
  <conditionalFormatting sqref="E4">
    <cfRule type="expression" dxfId="893" priority="307">
      <formula>#REF!="Reservado"</formula>
    </cfRule>
  </conditionalFormatting>
  <conditionalFormatting sqref="E4">
    <cfRule type="expression" dxfId="892" priority="308">
      <formula>#REF!="Bloqueado"</formula>
    </cfRule>
  </conditionalFormatting>
  <conditionalFormatting sqref="H4">
    <cfRule type="expression" dxfId="891" priority="309">
      <formula>#REF!="X Vender"</formula>
    </cfRule>
  </conditionalFormatting>
  <conditionalFormatting sqref="H4">
    <cfRule type="expression" dxfId="890" priority="310">
      <formula>#REF!="Vendido"</formula>
    </cfRule>
  </conditionalFormatting>
  <conditionalFormatting sqref="H4">
    <cfRule type="expression" dxfId="889" priority="311">
      <formula>#REF!="Reservado"</formula>
    </cfRule>
  </conditionalFormatting>
  <conditionalFormatting sqref="H4">
    <cfRule type="expression" dxfId="888" priority="312">
      <formula>#REF!="Bloqueado"</formula>
    </cfRule>
  </conditionalFormatting>
  <conditionalFormatting sqref="F10">
    <cfRule type="expression" dxfId="887" priority="313">
      <formula>#REF!="X Vender"</formula>
    </cfRule>
  </conditionalFormatting>
  <conditionalFormatting sqref="F10">
    <cfRule type="expression" dxfId="886" priority="314">
      <formula>#REF!="Vendido"</formula>
    </cfRule>
  </conditionalFormatting>
  <conditionalFormatting sqref="F10">
    <cfRule type="expression" dxfId="885" priority="315">
      <formula>#REF!="Reservado"</formula>
    </cfRule>
  </conditionalFormatting>
  <conditionalFormatting sqref="F10">
    <cfRule type="expression" dxfId="884" priority="316">
      <formula>#REF!="Bloqueado"</formula>
    </cfRule>
  </conditionalFormatting>
  <conditionalFormatting sqref="H3">
    <cfRule type="expression" dxfId="883" priority="317">
      <formula>#REF!="X Vender"</formula>
    </cfRule>
  </conditionalFormatting>
  <conditionalFormatting sqref="H3">
    <cfRule type="expression" dxfId="882" priority="318">
      <formula>#REF!="Vendido"</formula>
    </cfRule>
  </conditionalFormatting>
  <conditionalFormatting sqref="H3">
    <cfRule type="expression" dxfId="881" priority="319">
      <formula>#REF!="Reservado"</formula>
    </cfRule>
  </conditionalFormatting>
  <conditionalFormatting sqref="H3">
    <cfRule type="expression" dxfId="880" priority="320">
      <formula>#REF!="Bloqueado"</formula>
    </cfRule>
  </conditionalFormatting>
  <conditionalFormatting sqref="L10">
    <cfRule type="expression" dxfId="879" priority="321">
      <formula>#REF!="X Vender"</formula>
    </cfRule>
  </conditionalFormatting>
  <conditionalFormatting sqref="L10">
    <cfRule type="expression" dxfId="878" priority="322">
      <formula>#REF!="Vendido"</formula>
    </cfRule>
  </conditionalFormatting>
  <conditionalFormatting sqref="L10">
    <cfRule type="expression" dxfId="877" priority="323">
      <formula>#REF!="Reservado"</formula>
    </cfRule>
  </conditionalFormatting>
  <conditionalFormatting sqref="L10">
    <cfRule type="expression" dxfId="876" priority="324">
      <formula>#REF!="Bloqueado"</formula>
    </cfRule>
  </conditionalFormatting>
  <conditionalFormatting sqref="N4">
    <cfRule type="expression" dxfId="875" priority="325">
      <formula>#REF!="X Vender"</formula>
    </cfRule>
  </conditionalFormatting>
  <conditionalFormatting sqref="N4">
    <cfRule type="expression" dxfId="874" priority="326">
      <formula>#REF!="Vendido"</formula>
    </cfRule>
  </conditionalFormatting>
  <conditionalFormatting sqref="N4">
    <cfRule type="expression" dxfId="873" priority="327">
      <formula>#REF!="Reservado"</formula>
    </cfRule>
  </conditionalFormatting>
  <conditionalFormatting sqref="N4">
    <cfRule type="expression" dxfId="872" priority="328">
      <formula>#REF!="Bloqueado"</formula>
    </cfRule>
  </conditionalFormatting>
  <conditionalFormatting sqref="O10">
    <cfRule type="expression" dxfId="871" priority="329">
      <formula>#REF!="X Vender"</formula>
    </cfRule>
  </conditionalFormatting>
  <conditionalFormatting sqref="O10">
    <cfRule type="expression" dxfId="870" priority="330">
      <formula>#REF!="Vendido"</formula>
    </cfRule>
  </conditionalFormatting>
  <conditionalFormatting sqref="O10">
    <cfRule type="expression" dxfId="869" priority="331">
      <formula>#REF!="Reservado"</formula>
    </cfRule>
  </conditionalFormatting>
  <conditionalFormatting sqref="O10">
    <cfRule type="expression" dxfId="868" priority="332">
      <formula>#REF!="Bloqueado"</formula>
    </cfRule>
  </conditionalFormatting>
  <conditionalFormatting sqref="I22:I23">
    <cfRule type="expression" dxfId="867" priority="333">
      <formula>#REF!="X Vender"</formula>
    </cfRule>
  </conditionalFormatting>
  <conditionalFormatting sqref="I22:I23">
    <cfRule type="expression" dxfId="866" priority="334">
      <formula>#REF!="Vendido"</formula>
    </cfRule>
  </conditionalFormatting>
  <conditionalFormatting sqref="I22:I23">
    <cfRule type="expression" dxfId="865" priority="335">
      <formula>#REF!="Reservado"</formula>
    </cfRule>
  </conditionalFormatting>
  <conditionalFormatting sqref="I22:I23">
    <cfRule type="expression" dxfId="864" priority="336">
      <formula>#REF!="Bloqueado"</formula>
    </cfRule>
  </conditionalFormatting>
  <conditionalFormatting sqref="B20">
    <cfRule type="expression" dxfId="863" priority="337">
      <formula>#REF!="X Vender"</formula>
    </cfRule>
  </conditionalFormatting>
  <conditionalFormatting sqref="B20">
    <cfRule type="expression" dxfId="862" priority="338">
      <formula>#REF!="Vendido"</formula>
    </cfRule>
  </conditionalFormatting>
  <conditionalFormatting sqref="B20">
    <cfRule type="expression" dxfId="861" priority="339">
      <formula>#REF!="Reservado"</formula>
    </cfRule>
  </conditionalFormatting>
  <conditionalFormatting sqref="B20">
    <cfRule type="expression" dxfId="860" priority="340">
      <formula>#REF!="Bloqueado"</formula>
    </cfRule>
  </conditionalFormatting>
  <conditionalFormatting sqref="O2">
    <cfRule type="expression" dxfId="859" priority="341">
      <formula>#REF!="X Vender"</formula>
    </cfRule>
  </conditionalFormatting>
  <conditionalFormatting sqref="O2">
    <cfRule type="expression" dxfId="858" priority="342">
      <formula>#REF!="Vendido"</formula>
    </cfRule>
  </conditionalFormatting>
  <conditionalFormatting sqref="O2">
    <cfRule type="expression" dxfId="857" priority="343">
      <formula>#REF!="Reservado"</formula>
    </cfRule>
  </conditionalFormatting>
  <conditionalFormatting sqref="O2">
    <cfRule type="expression" dxfId="856" priority="344">
      <formula>#REF!="Bloqueado"</formula>
    </cfRule>
  </conditionalFormatting>
  <conditionalFormatting sqref="C18">
    <cfRule type="expression" dxfId="855" priority="345">
      <formula>#REF!="X Vender"</formula>
    </cfRule>
  </conditionalFormatting>
  <conditionalFormatting sqref="C18">
    <cfRule type="expression" dxfId="854" priority="346">
      <formula>#REF!="Vendido"</formula>
    </cfRule>
  </conditionalFormatting>
  <conditionalFormatting sqref="C18">
    <cfRule type="expression" dxfId="853" priority="347">
      <formula>#REF!="Reservado"</formula>
    </cfRule>
  </conditionalFormatting>
  <conditionalFormatting sqref="C18">
    <cfRule type="expression" dxfId="852" priority="348">
      <formula>#REF!="Bloqueado"</formula>
    </cfRule>
  </conditionalFormatting>
  <conditionalFormatting sqref="F29">
    <cfRule type="expression" dxfId="851" priority="349">
      <formula>#REF!="X Vender"</formula>
    </cfRule>
  </conditionalFormatting>
  <conditionalFormatting sqref="F29">
    <cfRule type="expression" dxfId="850" priority="350">
      <formula>#REF!="Vendido"</formula>
    </cfRule>
  </conditionalFormatting>
  <conditionalFormatting sqref="F29">
    <cfRule type="expression" dxfId="849" priority="351">
      <formula>#REF!="Reservado"</formula>
    </cfRule>
  </conditionalFormatting>
  <conditionalFormatting sqref="F29">
    <cfRule type="expression" dxfId="848" priority="352">
      <formula>#REF!="Bloqueado"</formula>
    </cfRule>
  </conditionalFormatting>
  <conditionalFormatting sqref="F21">
    <cfRule type="expression" dxfId="847" priority="353">
      <formula>#REF!="X Vender"</formula>
    </cfRule>
  </conditionalFormatting>
  <conditionalFormatting sqref="F21">
    <cfRule type="expression" dxfId="846" priority="354">
      <formula>#REF!="Vendido"</formula>
    </cfRule>
  </conditionalFormatting>
  <conditionalFormatting sqref="F21">
    <cfRule type="expression" dxfId="845" priority="355">
      <formula>#REF!="Reservado"</formula>
    </cfRule>
  </conditionalFormatting>
  <conditionalFormatting sqref="F21">
    <cfRule type="expression" dxfId="844" priority="356">
      <formula>#REF!="Bloqueado"</formula>
    </cfRule>
  </conditionalFormatting>
  <conditionalFormatting sqref="E18 E21">
    <cfRule type="expression" dxfId="843" priority="357">
      <formula>#REF!="X Vender"</formula>
    </cfRule>
  </conditionalFormatting>
  <conditionalFormatting sqref="E18 E21">
    <cfRule type="expression" dxfId="842" priority="358">
      <formula>#REF!="Vendido"</formula>
    </cfRule>
  </conditionalFormatting>
  <conditionalFormatting sqref="E18 E21">
    <cfRule type="expression" dxfId="841" priority="359">
      <formula>#REF!="Reservado"</formula>
    </cfRule>
  </conditionalFormatting>
  <conditionalFormatting sqref="E18 E21">
    <cfRule type="expression" dxfId="840" priority="360">
      <formula>#REF!="Bloqueado"</formula>
    </cfRule>
  </conditionalFormatting>
  <conditionalFormatting sqref="E26">
    <cfRule type="expression" dxfId="839" priority="361">
      <formula>#REF!="X Vender"</formula>
    </cfRule>
  </conditionalFormatting>
  <conditionalFormatting sqref="E26">
    <cfRule type="expression" dxfId="838" priority="362">
      <formula>#REF!="Vendido"</formula>
    </cfRule>
  </conditionalFormatting>
  <conditionalFormatting sqref="E26">
    <cfRule type="expression" dxfId="837" priority="363">
      <formula>#REF!="Reservado"</formula>
    </cfRule>
  </conditionalFormatting>
  <conditionalFormatting sqref="E26">
    <cfRule type="expression" dxfId="836" priority="364">
      <formula>#REF!="Bloqueado"</formula>
    </cfRule>
  </conditionalFormatting>
  <conditionalFormatting sqref="F28">
    <cfRule type="expression" dxfId="835" priority="365">
      <formula>#REF!="X Vender"</formula>
    </cfRule>
  </conditionalFormatting>
  <conditionalFormatting sqref="F28">
    <cfRule type="expression" dxfId="834" priority="366">
      <formula>#REF!="Vendido"</formula>
    </cfRule>
  </conditionalFormatting>
  <conditionalFormatting sqref="F28">
    <cfRule type="expression" dxfId="833" priority="367">
      <formula>#REF!="Reservado"</formula>
    </cfRule>
  </conditionalFormatting>
  <conditionalFormatting sqref="F28">
    <cfRule type="expression" dxfId="832" priority="368">
      <formula>#REF!="Bloqueado"</formula>
    </cfRule>
  </conditionalFormatting>
  <conditionalFormatting sqref="E29">
    <cfRule type="expression" dxfId="831" priority="369">
      <formula>#REF!="X Vender"</formula>
    </cfRule>
  </conditionalFormatting>
  <conditionalFormatting sqref="E29">
    <cfRule type="expression" dxfId="830" priority="370">
      <formula>#REF!="Vendido"</formula>
    </cfRule>
  </conditionalFormatting>
  <conditionalFormatting sqref="E29">
    <cfRule type="expression" dxfId="829" priority="371">
      <formula>#REF!="Reservado"</formula>
    </cfRule>
  </conditionalFormatting>
  <conditionalFormatting sqref="E29">
    <cfRule type="expression" dxfId="828" priority="372">
      <formula>#REF!="Bloqueado"</formula>
    </cfRule>
  </conditionalFormatting>
  <conditionalFormatting sqref="F27">
    <cfRule type="expression" dxfId="827" priority="373">
      <formula>#REF!="X Vender"</formula>
    </cfRule>
  </conditionalFormatting>
  <conditionalFormatting sqref="F27">
    <cfRule type="expression" dxfId="826" priority="374">
      <formula>#REF!="Vendido"</formula>
    </cfRule>
  </conditionalFormatting>
  <conditionalFormatting sqref="F27">
    <cfRule type="expression" dxfId="825" priority="375">
      <formula>#REF!="Reservado"</formula>
    </cfRule>
  </conditionalFormatting>
  <conditionalFormatting sqref="F27">
    <cfRule type="expression" dxfId="824" priority="376">
      <formula>#REF!="Bloqueado"</formula>
    </cfRule>
  </conditionalFormatting>
  <conditionalFormatting sqref="E27">
    <cfRule type="expression" dxfId="823" priority="377">
      <formula>#REF!="X Vender"</formula>
    </cfRule>
  </conditionalFormatting>
  <conditionalFormatting sqref="E27">
    <cfRule type="expression" dxfId="822" priority="378">
      <formula>#REF!="Vendido"</formula>
    </cfRule>
  </conditionalFormatting>
  <conditionalFormatting sqref="E27">
    <cfRule type="expression" dxfId="821" priority="379">
      <formula>#REF!="Reservado"</formula>
    </cfRule>
  </conditionalFormatting>
  <conditionalFormatting sqref="E27">
    <cfRule type="expression" dxfId="820" priority="380">
      <formula>#REF!="Bloqueado"</formula>
    </cfRule>
  </conditionalFormatting>
  <conditionalFormatting sqref="E32">
    <cfRule type="expression" dxfId="819" priority="381">
      <formula>#REF!="X Vender"</formula>
    </cfRule>
  </conditionalFormatting>
  <conditionalFormatting sqref="E32">
    <cfRule type="expression" dxfId="818" priority="382">
      <formula>#REF!="Vendido"</formula>
    </cfRule>
  </conditionalFormatting>
  <conditionalFormatting sqref="E32">
    <cfRule type="expression" dxfId="817" priority="383">
      <formula>#REF!="Reservado"</formula>
    </cfRule>
  </conditionalFormatting>
  <conditionalFormatting sqref="E32">
    <cfRule type="expression" dxfId="816" priority="384">
      <formula>#REF!="Bloqueado"</formula>
    </cfRule>
  </conditionalFormatting>
  <conditionalFormatting sqref="F32">
    <cfRule type="expression" dxfId="815" priority="385">
      <formula>#REF!="X Vender"</formula>
    </cfRule>
  </conditionalFormatting>
  <conditionalFormatting sqref="F32">
    <cfRule type="expression" dxfId="814" priority="386">
      <formula>#REF!="Vendido"</formula>
    </cfRule>
  </conditionalFormatting>
  <conditionalFormatting sqref="F32">
    <cfRule type="expression" dxfId="813" priority="387">
      <formula>#REF!="Reservado"</formula>
    </cfRule>
  </conditionalFormatting>
  <conditionalFormatting sqref="F32">
    <cfRule type="expression" dxfId="812" priority="388">
      <formula>#REF!="Bloqueado"</formula>
    </cfRule>
  </conditionalFormatting>
  <conditionalFormatting sqref="F18">
    <cfRule type="expression" dxfId="811" priority="389">
      <formula>#REF!="X Vender"</formula>
    </cfRule>
  </conditionalFormatting>
  <conditionalFormatting sqref="F18">
    <cfRule type="expression" dxfId="810" priority="390">
      <formula>#REF!="Vendido"</formula>
    </cfRule>
  </conditionalFormatting>
  <conditionalFormatting sqref="F18">
    <cfRule type="expression" dxfId="809" priority="391">
      <formula>#REF!="Reservado"</formula>
    </cfRule>
  </conditionalFormatting>
  <conditionalFormatting sqref="F18">
    <cfRule type="expression" dxfId="808" priority="392">
      <formula>#REF!="Bloqueado"</formula>
    </cfRule>
  </conditionalFormatting>
  <conditionalFormatting sqref="E20">
    <cfRule type="expression" dxfId="807" priority="393">
      <formula>#REF!="X Vender"</formula>
    </cfRule>
  </conditionalFormatting>
  <conditionalFormatting sqref="E20">
    <cfRule type="expression" dxfId="806" priority="394">
      <formula>#REF!="Vendido"</formula>
    </cfRule>
  </conditionalFormatting>
  <conditionalFormatting sqref="E20">
    <cfRule type="expression" dxfId="805" priority="395">
      <formula>#REF!="Reservado"</formula>
    </cfRule>
  </conditionalFormatting>
  <conditionalFormatting sqref="E20">
    <cfRule type="expression" dxfId="804" priority="396">
      <formula>#REF!="Bloqueado"</formula>
    </cfRule>
  </conditionalFormatting>
  <conditionalFormatting sqref="F26">
    <cfRule type="expression" dxfId="803" priority="397">
      <formula>#REF!="X Vender"</formula>
    </cfRule>
  </conditionalFormatting>
  <conditionalFormatting sqref="F26">
    <cfRule type="expression" dxfId="802" priority="398">
      <formula>#REF!="Vendido"</formula>
    </cfRule>
  </conditionalFormatting>
  <conditionalFormatting sqref="F26">
    <cfRule type="expression" dxfId="801" priority="399">
      <formula>#REF!="Reservado"</formula>
    </cfRule>
  </conditionalFormatting>
  <conditionalFormatting sqref="F26">
    <cfRule type="expression" dxfId="800" priority="400">
      <formula>#REF!="Bloqueado"</formula>
    </cfRule>
  </conditionalFormatting>
  <conditionalFormatting sqref="K3">
    <cfRule type="expression" dxfId="799" priority="401">
      <formula>#REF!="X Vender"</formula>
    </cfRule>
  </conditionalFormatting>
  <conditionalFormatting sqref="K3">
    <cfRule type="expression" dxfId="798" priority="402">
      <formula>#REF!="Vendido"</formula>
    </cfRule>
  </conditionalFormatting>
  <conditionalFormatting sqref="K3">
    <cfRule type="expression" dxfId="797" priority="403">
      <formula>#REF!="Reservado"</formula>
    </cfRule>
  </conditionalFormatting>
  <conditionalFormatting sqref="K3">
    <cfRule type="expression" dxfId="796" priority="404">
      <formula>#REF!="Bloqueado"</formula>
    </cfRule>
  </conditionalFormatting>
  <conditionalFormatting sqref="N3">
    <cfRule type="expression" dxfId="795" priority="405">
      <formula>#REF!="X Vender"</formula>
    </cfRule>
  </conditionalFormatting>
  <conditionalFormatting sqref="N3">
    <cfRule type="expression" dxfId="794" priority="406">
      <formula>#REF!="Vendido"</formula>
    </cfRule>
  </conditionalFormatting>
  <conditionalFormatting sqref="N3">
    <cfRule type="expression" dxfId="793" priority="407">
      <formula>#REF!="Reservado"</formula>
    </cfRule>
  </conditionalFormatting>
  <conditionalFormatting sqref="N3">
    <cfRule type="expression" dxfId="792" priority="408">
      <formula>#REF!="Bloqueado"</formula>
    </cfRule>
  </conditionalFormatting>
  <conditionalFormatting sqref="H33">
    <cfRule type="expression" dxfId="791" priority="409">
      <formula>#REF!="X Vender"</formula>
    </cfRule>
  </conditionalFormatting>
  <conditionalFormatting sqref="H33">
    <cfRule type="expression" dxfId="790" priority="410">
      <formula>#REF!="Vendido"</formula>
    </cfRule>
  </conditionalFormatting>
  <conditionalFormatting sqref="H33">
    <cfRule type="expression" dxfId="789" priority="411">
      <formula>#REF!="Reservado"</formula>
    </cfRule>
  </conditionalFormatting>
  <conditionalFormatting sqref="H33">
    <cfRule type="expression" dxfId="788" priority="412">
      <formula>#REF!="Bloqueado"</formula>
    </cfRule>
  </conditionalFormatting>
  <conditionalFormatting sqref="I33">
    <cfRule type="expression" dxfId="787" priority="413">
      <formula>#REF!="X Vender"</formula>
    </cfRule>
  </conditionalFormatting>
  <conditionalFormatting sqref="I33">
    <cfRule type="expression" dxfId="786" priority="414">
      <formula>#REF!="Vendido"</formula>
    </cfRule>
  </conditionalFormatting>
  <conditionalFormatting sqref="I33">
    <cfRule type="expression" dxfId="785" priority="415">
      <formula>#REF!="Reservado"</formula>
    </cfRule>
  </conditionalFormatting>
  <conditionalFormatting sqref="I33">
    <cfRule type="expression" dxfId="784" priority="416">
      <formula>#REF!="Bloqueado"</formula>
    </cfRule>
  </conditionalFormatting>
  <conditionalFormatting sqref="E6">
    <cfRule type="expression" dxfId="783" priority="417">
      <formula>#REF!="X Vender"</formula>
    </cfRule>
  </conditionalFormatting>
  <conditionalFormatting sqref="E6">
    <cfRule type="expression" dxfId="782" priority="418">
      <formula>#REF!="Vendido"</formula>
    </cfRule>
  </conditionalFormatting>
  <conditionalFormatting sqref="E6">
    <cfRule type="expression" dxfId="781" priority="419">
      <formula>#REF!="Reservado"</formula>
    </cfRule>
  </conditionalFormatting>
  <conditionalFormatting sqref="E6">
    <cfRule type="expression" dxfId="780" priority="420">
      <formula>#REF!="Bloqueado"</formula>
    </cfRule>
  </conditionalFormatting>
  <conditionalFormatting sqref="F6:F7">
    <cfRule type="expression" dxfId="779" priority="421">
      <formula>#REF!="X Vender"</formula>
    </cfRule>
  </conditionalFormatting>
  <conditionalFormatting sqref="F6:F7">
    <cfRule type="expression" dxfId="778" priority="422">
      <formula>#REF!="Vendido"</formula>
    </cfRule>
  </conditionalFormatting>
  <conditionalFormatting sqref="F6:F7">
    <cfRule type="expression" dxfId="777" priority="423">
      <formula>#REF!="Reservado"</formula>
    </cfRule>
  </conditionalFormatting>
  <conditionalFormatting sqref="F6:F7">
    <cfRule type="expression" dxfId="776" priority="424">
      <formula>#REF!="Bloqueado"</formula>
    </cfRule>
  </conditionalFormatting>
  <conditionalFormatting sqref="H6">
    <cfRule type="expression" dxfId="775" priority="425">
      <formula>#REF!="X Vender"</formula>
    </cfRule>
  </conditionalFormatting>
  <conditionalFormatting sqref="H6">
    <cfRule type="expression" dxfId="774" priority="426">
      <formula>#REF!="Vendido"</formula>
    </cfRule>
  </conditionalFormatting>
  <conditionalFormatting sqref="H6">
    <cfRule type="expression" dxfId="773" priority="427">
      <formula>#REF!="Reservado"</formula>
    </cfRule>
  </conditionalFormatting>
  <conditionalFormatting sqref="H6">
    <cfRule type="expression" dxfId="772" priority="428">
      <formula>#REF!="Bloqueado"</formula>
    </cfRule>
  </conditionalFormatting>
  <conditionalFormatting sqref="I6:I7">
    <cfRule type="expression" dxfId="771" priority="429">
      <formula>#REF!="X Vender"</formula>
    </cfRule>
  </conditionalFormatting>
  <conditionalFormatting sqref="I6:I7">
    <cfRule type="expression" dxfId="770" priority="430">
      <formula>#REF!="Vendido"</formula>
    </cfRule>
  </conditionalFormatting>
  <conditionalFormatting sqref="I6:I7">
    <cfRule type="expression" dxfId="769" priority="431">
      <formula>#REF!="Reservado"</formula>
    </cfRule>
  </conditionalFormatting>
  <conditionalFormatting sqref="I6:I7">
    <cfRule type="expression" dxfId="768" priority="432">
      <formula>#REF!="Bloqueado"</formula>
    </cfRule>
  </conditionalFormatting>
  <conditionalFormatting sqref="K6">
    <cfRule type="expression" dxfId="767" priority="433">
      <formula>#REF!="X Vender"</formula>
    </cfRule>
  </conditionalFormatting>
  <conditionalFormatting sqref="K6">
    <cfRule type="expression" dxfId="766" priority="434">
      <formula>#REF!="Vendido"</formula>
    </cfRule>
  </conditionalFormatting>
  <conditionalFormatting sqref="K6">
    <cfRule type="expression" dxfId="765" priority="435">
      <formula>#REF!="Reservado"</formula>
    </cfRule>
  </conditionalFormatting>
  <conditionalFormatting sqref="K6">
    <cfRule type="expression" dxfId="764" priority="436">
      <formula>#REF!="Bloqueado"</formula>
    </cfRule>
  </conditionalFormatting>
  <conditionalFormatting sqref="L6:L7">
    <cfRule type="expression" dxfId="763" priority="437">
      <formula>#REF!="X Vender"</formula>
    </cfRule>
  </conditionalFormatting>
  <conditionalFormatting sqref="L6:L7">
    <cfRule type="expression" dxfId="762" priority="438">
      <formula>#REF!="Vendido"</formula>
    </cfRule>
  </conditionalFormatting>
  <conditionalFormatting sqref="L6:L7">
    <cfRule type="expression" dxfId="761" priority="439">
      <formula>#REF!="Reservado"</formula>
    </cfRule>
  </conditionalFormatting>
  <conditionalFormatting sqref="L6:L7">
    <cfRule type="expression" dxfId="760" priority="440">
      <formula>#REF!="Bloqueado"</formula>
    </cfRule>
  </conditionalFormatting>
  <conditionalFormatting sqref="N6">
    <cfRule type="expression" dxfId="759" priority="441">
      <formula>#REF!="X Vender"</formula>
    </cfRule>
  </conditionalFormatting>
  <conditionalFormatting sqref="N6">
    <cfRule type="expression" dxfId="758" priority="442">
      <formula>#REF!="Vendido"</formula>
    </cfRule>
  </conditionalFormatting>
  <conditionalFormatting sqref="N6">
    <cfRule type="expression" dxfId="757" priority="443">
      <formula>#REF!="Reservado"</formula>
    </cfRule>
  </conditionalFormatting>
  <conditionalFormatting sqref="N6">
    <cfRule type="expression" dxfId="756" priority="444">
      <formula>#REF!="Bloqueado"</formula>
    </cfRule>
  </conditionalFormatting>
  <conditionalFormatting sqref="O6:O7">
    <cfRule type="expression" dxfId="755" priority="445">
      <formula>#REF!="X Vender"</formula>
    </cfRule>
  </conditionalFormatting>
  <conditionalFormatting sqref="O6:O7">
    <cfRule type="expression" dxfId="754" priority="446">
      <formula>#REF!="Vendido"</formula>
    </cfRule>
  </conditionalFormatting>
  <conditionalFormatting sqref="O6:O7">
    <cfRule type="expression" dxfId="753" priority="447">
      <formula>#REF!="Reservado"</formula>
    </cfRule>
  </conditionalFormatting>
  <conditionalFormatting sqref="O6:O7">
    <cfRule type="expression" dxfId="752" priority="448">
      <formula>#REF!="Bloqueado"</formula>
    </cfRule>
  </conditionalFormatting>
  <conditionalFormatting sqref="B22">
    <cfRule type="expression" dxfId="751" priority="449">
      <formula>#REF!="X Vender"</formula>
    </cfRule>
  </conditionalFormatting>
  <conditionalFormatting sqref="B22">
    <cfRule type="expression" dxfId="750" priority="450">
      <formula>#REF!="Vendido"</formula>
    </cfRule>
  </conditionalFormatting>
  <conditionalFormatting sqref="B22">
    <cfRule type="expression" dxfId="749" priority="451">
      <formula>#REF!="Reservado"</formula>
    </cfRule>
  </conditionalFormatting>
  <conditionalFormatting sqref="B22">
    <cfRule type="expression" dxfId="748" priority="452">
      <formula>#REF!="Bloqueado"</formula>
    </cfRule>
  </conditionalFormatting>
  <conditionalFormatting sqref="C22:C23">
    <cfRule type="expression" dxfId="747" priority="453">
      <formula>#REF!="X Vender"</formula>
    </cfRule>
  </conditionalFormatting>
  <conditionalFormatting sqref="C22:C23">
    <cfRule type="expression" dxfId="746" priority="454">
      <formula>#REF!="Vendido"</formula>
    </cfRule>
  </conditionalFormatting>
  <conditionalFormatting sqref="C22:C23">
    <cfRule type="expression" dxfId="745" priority="455">
      <formula>#REF!="Reservado"</formula>
    </cfRule>
  </conditionalFormatting>
  <conditionalFormatting sqref="C22:C23">
    <cfRule type="expression" dxfId="744" priority="456">
      <formula>#REF!="Bloqueado"</formula>
    </cfRule>
  </conditionalFormatting>
  <conditionalFormatting sqref="B19">
    <cfRule type="expression" dxfId="743" priority="457">
      <formula>#REF!="X Vender"</formula>
    </cfRule>
  </conditionalFormatting>
  <conditionalFormatting sqref="B19">
    <cfRule type="expression" dxfId="742" priority="458">
      <formula>#REF!="Vendido"</formula>
    </cfRule>
  </conditionalFormatting>
  <conditionalFormatting sqref="B19">
    <cfRule type="expression" dxfId="741" priority="459">
      <formula>#REF!="Reservado"</formula>
    </cfRule>
  </conditionalFormatting>
  <conditionalFormatting sqref="B19">
    <cfRule type="expression" dxfId="740" priority="460">
      <formula>#REF!="Bloqueado"</formula>
    </cfRule>
  </conditionalFormatting>
  <conditionalFormatting sqref="E22">
    <cfRule type="expression" dxfId="739" priority="461">
      <formula>#REF!="X Vender"</formula>
    </cfRule>
  </conditionalFormatting>
  <conditionalFormatting sqref="E22">
    <cfRule type="expression" dxfId="738" priority="462">
      <formula>#REF!="Vendido"</formula>
    </cfRule>
  </conditionalFormatting>
  <conditionalFormatting sqref="E22">
    <cfRule type="expression" dxfId="737" priority="463">
      <formula>#REF!="Reservado"</formula>
    </cfRule>
  </conditionalFormatting>
  <conditionalFormatting sqref="E22">
    <cfRule type="expression" dxfId="736" priority="464">
      <formula>#REF!="Bloqueado"</formula>
    </cfRule>
  </conditionalFormatting>
  <conditionalFormatting sqref="F22:F23">
    <cfRule type="expression" dxfId="735" priority="465">
      <formula>#REF!="X Vender"</formula>
    </cfRule>
  </conditionalFormatting>
  <conditionalFormatting sqref="F22:F23">
    <cfRule type="expression" dxfId="734" priority="466">
      <formula>#REF!="Vendido"</formula>
    </cfRule>
  </conditionalFormatting>
  <conditionalFormatting sqref="F22:F23">
    <cfRule type="expression" dxfId="733" priority="467">
      <formula>#REF!="Reservado"</formula>
    </cfRule>
  </conditionalFormatting>
  <conditionalFormatting sqref="F22:F23">
    <cfRule type="expression" dxfId="732" priority="468">
      <formula>#REF!="Bloqueado"</formula>
    </cfRule>
  </conditionalFormatting>
  <conditionalFormatting sqref="I29">
    <cfRule type="expression" dxfId="731" priority="469">
      <formula>#REF!="X Vender"</formula>
    </cfRule>
  </conditionalFormatting>
  <conditionalFormatting sqref="I29">
    <cfRule type="expression" dxfId="730" priority="470">
      <formula>#REF!="Vendido"</formula>
    </cfRule>
  </conditionalFormatting>
  <conditionalFormatting sqref="I29">
    <cfRule type="expression" dxfId="729" priority="471">
      <formula>#REF!="Reservado"</formula>
    </cfRule>
  </conditionalFormatting>
  <conditionalFormatting sqref="I29">
    <cfRule type="expression" dxfId="728" priority="472">
      <formula>#REF!="Bloqueado"</formula>
    </cfRule>
  </conditionalFormatting>
  <conditionalFormatting sqref="I21">
    <cfRule type="expression" dxfId="727" priority="473">
      <formula>#REF!="X Vender"</formula>
    </cfRule>
  </conditionalFormatting>
  <conditionalFormatting sqref="I21">
    <cfRule type="expression" dxfId="726" priority="474">
      <formula>#REF!="Vendido"</formula>
    </cfRule>
  </conditionalFormatting>
  <conditionalFormatting sqref="I21">
    <cfRule type="expression" dxfId="725" priority="475">
      <formula>#REF!="Reservado"</formula>
    </cfRule>
  </conditionalFormatting>
  <conditionalFormatting sqref="I21">
    <cfRule type="expression" dxfId="724" priority="476">
      <formula>#REF!="Bloqueado"</formula>
    </cfRule>
  </conditionalFormatting>
  <conditionalFormatting sqref="H18 H21">
    <cfRule type="expression" dxfId="723" priority="477">
      <formula>#REF!="X Vender"</formula>
    </cfRule>
  </conditionalFormatting>
  <conditionalFormatting sqref="H18 H21">
    <cfRule type="expression" dxfId="722" priority="478">
      <formula>#REF!="Vendido"</formula>
    </cfRule>
  </conditionalFormatting>
  <conditionalFormatting sqref="H18 H21">
    <cfRule type="expression" dxfId="721" priority="479">
      <formula>#REF!="Reservado"</formula>
    </cfRule>
  </conditionalFormatting>
  <conditionalFormatting sqref="H18 H21">
    <cfRule type="expression" dxfId="720" priority="480">
      <formula>#REF!="Bloqueado"</formula>
    </cfRule>
  </conditionalFormatting>
  <conditionalFormatting sqref="I28">
    <cfRule type="expression" dxfId="719" priority="481">
      <formula>#REF!="X Vender"</formula>
    </cfRule>
  </conditionalFormatting>
  <conditionalFormatting sqref="I28">
    <cfRule type="expression" dxfId="718" priority="482">
      <formula>#REF!="Vendido"</formula>
    </cfRule>
  </conditionalFormatting>
  <conditionalFormatting sqref="I28">
    <cfRule type="expression" dxfId="717" priority="483">
      <formula>#REF!="Reservado"</formula>
    </cfRule>
  </conditionalFormatting>
  <conditionalFormatting sqref="I28">
    <cfRule type="expression" dxfId="716" priority="484">
      <formula>#REF!="Bloqueado"</formula>
    </cfRule>
  </conditionalFormatting>
  <conditionalFormatting sqref="H27">
    <cfRule type="expression" dxfId="715" priority="485">
      <formula>#REF!="X Vender"</formula>
    </cfRule>
  </conditionalFormatting>
  <conditionalFormatting sqref="H27">
    <cfRule type="expression" dxfId="714" priority="486">
      <formula>#REF!="Vendido"</formula>
    </cfRule>
  </conditionalFormatting>
  <conditionalFormatting sqref="H27">
    <cfRule type="expression" dxfId="713" priority="487">
      <formula>#REF!="Reservado"</formula>
    </cfRule>
  </conditionalFormatting>
  <conditionalFormatting sqref="H27">
    <cfRule type="expression" dxfId="712" priority="488">
      <formula>#REF!="Bloqueado"</formula>
    </cfRule>
  </conditionalFormatting>
  <conditionalFormatting sqref="H20">
    <cfRule type="expression" dxfId="711" priority="489">
      <formula>#REF!="X Vender"</formula>
    </cfRule>
  </conditionalFormatting>
  <conditionalFormatting sqref="H20">
    <cfRule type="expression" dxfId="710" priority="490">
      <formula>#REF!="Vendido"</formula>
    </cfRule>
  </conditionalFormatting>
  <conditionalFormatting sqref="H20">
    <cfRule type="expression" dxfId="709" priority="491">
      <formula>#REF!="Reservado"</formula>
    </cfRule>
  </conditionalFormatting>
  <conditionalFormatting sqref="H20">
    <cfRule type="expression" dxfId="708" priority="492">
      <formula>#REF!="Bloqueado"</formula>
    </cfRule>
  </conditionalFormatting>
  <conditionalFormatting sqref="H32">
    <cfRule type="expression" dxfId="707" priority="493">
      <formula>#REF!="X Vender"</formula>
    </cfRule>
  </conditionalFormatting>
  <conditionalFormatting sqref="H32">
    <cfRule type="expression" dxfId="706" priority="494">
      <formula>#REF!="Vendido"</formula>
    </cfRule>
  </conditionalFormatting>
  <conditionalFormatting sqref="H32">
    <cfRule type="expression" dxfId="705" priority="495">
      <formula>#REF!="Reservado"</formula>
    </cfRule>
  </conditionalFormatting>
  <conditionalFormatting sqref="H32">
    <cfRule type="expression" dxfId="704" priority="496">
      <formula>#REF!="Bloqueado"</formula>
    </cfRule>
  </conditionalFormatting>
  <conditionalFormatting sqref="I32">
    <cfRule type="expression" dxfId="703" priority="497">
      <formula>#REF!="X Vender"</formula>
    </cfRule>
  </conditionalFormatting>
  <conditionalFormatting sqref="I32">
    <cfRule type="expression" dxfId="702" priority="498">
      <formula>#REF!="Vendido"</formula>
    </cfRule>
  </conditionalFormatting>
  <conditionalFormatting sqref="I32">
    <cfRule type="expression" dxfId="701" priority="499">
      <formula>#REF!="Reservado"</formula>
    </cfRule>
  </conditionalFormatting>
  <conditionalFormatting sqref="I32">
    <cfRule type="expression" dxfId="700" priority="500">
      <formula>#REF!="Bloqueado"</formula>
    </cfRule>
  </conditionalFormatting>
  <conditionalFormatting sqref="H34">
    <cfRule type="expression" dxfId="699" priority="501">
      <formula>#REF!="X Vender"</formula>
    </cfRule>
  </conditionalFormatting>
  <conditionalFormatting sqref="H34">
    <cfRule type="expression" dxfId="698" priority="502">
      <formula>#REF!="Vendido"</formula>
    </cfRule>
  </conditionalFormatting>
  <conditionalFormatting sqref="H34">
    <cfRule type="expression" dxfId="697" priority="503">
      <formula>#REF!="Reservado"</formula>
    </cfRule>
  </conditionalFormatting>
  <conditionalFormatting sqref="H34">
    <cfRule type="expression" dxfId="696" priority="504">
      <formula>#REF!="Bloqueado"</formula>
    </cfRule>
  </conditionalFormatting>
  <conditionalFormatting sqref="I34">
    <cfRule type="expression" dxfId="695" priority="505">
      <formula>#REF!="X Vender"</formula>
    </cfRule>
  </conditionalFormatting>
  <conditionalFormatting sqref="I34">
    <cfRule type="expression" dxfId="694" priority="506">
      <formula>#REF!="Vendido"</formula>
    </cfRule>
  </conditionalFormatting>
  <conditionalFormatting sqref="I34">
    <cfRule type="expression" dxfId="693" priority="507">
      <formula>#REF!="Reservado"</formula>
    </cfRule>
  </conditionalFormatting>
  <conditionalFormatting sqref="I34">
    <cfRule type="expression" dxfId="692" priority="508">
      <formula>#REF!="Bloqueado"</formula>
    </cfRule>
  </conditionalFormatting>
  <conditionalFormatting sqref="L2">
    <cfRule type="expression" dxfId="691" priority="509">
      <formula>#REF!="X Vender"</formula>
    </cfRule>
  </conditionalFormatting>
  <conditionalFormatting sqref="L2">
    <cfRule type="expression" dxfId="690" priority="510">
      <formula>#REF!="Vendido"</formula>
    </cfRule>
  </conditionalFormatting>
  <conditionalFormatting sqref="L2">
    <cfRule type="expression" dxfId="689" priority="511">
      <formula>#REF!="Reservado"</formula>
    </cfRule>
  </conditionalFormatting>
  <conditionalFormatting sqref="L2">
    <cfRule type="expression" dxfId="688" priority="512">
      <formula>#REF!="Bloqueado"</formula>
    </cfRule>
  </conditionalFormatting>
  <conditionalFormatting sqref="K26">
    <cfRule type="expression" dxfId="687" priority="513">
      <formula>#REF!="X Vender"</formula>
    </cfRule>
  </conditionalFormatting>
  <conditionalFormatting sqref="K26">
    <cfRule type="expression" dxfId="686" priority="514">
      <formula>#REF!="Vendido"</formula>
    </cfRule>
  </conditionalFormatting>
  <conditionalFormatting sqref="K26">
    <cfRule type="expression" dxfId="685" priority="515">
      <formula>#REF!="Reservado"</formula>
    </cfRule>
  </conditionalFormatting>
  <conditionalFormatting sqref="K26">
    <cfRule type="expression" dxfId="684" priority="516">
      <formula>#REF!="Bloqueado"</formula>
    </cfRule>
  </conditionalFormatting>
  <conditionalFormatting sqref="K28">
    <cfRule type="expression" dxfId="683" priority="517">
      <formula>#REF!="X Vender"</formula>
    </cfRule>
  </conditionalFormatting>
  <conditionalFormatting sqref="K28">
    <cfRule type="expression" dxfId="682" priority="518">
      <formula>#REF!="Vendido"</formula>
    </cfRule>
  </conditionalFormatting>
  <conditionalFormatting sqref="K28">
    <cfRule type="expression" dxfId="681" priority="519">
      <formula>#REF!="Reservado"</formula>
    </cfRule>
  </conditionalFormatting>
  <conditionalFormatting sqref="K28">
    <cfRule type="expression" dxfId="680" priority="520">
      <formula>#REF!="Bloqueado"</formula>
    </cfRule>
  </conditionalFormatting>
  <conditionalFormatting sqref="K29">
    <cfRule type="expression" dxfId="679" priority="521">
      <formula>#REF!="X Vender"</formula>
    </cfRule>
  </conditionalFormatting>
  <conditionalFormatting sqref="K29">
    <cfRule type="expression" dxfId="678" priority="522">
      <formula>#REF!="Vendido"</formula>
    </cfRule>
  </conditionalFormatting>
  <conditionalFormatting sqref="K29">
    <cfRule type="expression" dxfId="677" priority="523">
      <formula>#REF!="Reservado"</formula>
    </cfRule>
  </conditionalFormatting>
  <conditionalFormatting sqref="K29">
    <cfRule type="expression" dxfId="676" priority="524">
      <formula>#REF!="Bloqueado"</formula>
    </cfRule>
  </conditionalFormatting>
  <conditionalFormatting sqref="L27">
    <cfRule type="expression" dxfId="675" priority="525">
      <formula>#REF!="X Vender"</formula>
    </cfRule>
  </conditionalFormatting>
  <conditionalFormatting sqref="L27">
    <cfRule type="expression" dxfId="674" priority="526">
      <formula>#REF!="Vendido"</formula>
    </cfRule>
  </conditionalFormatting>
  <conditionalFormatting sqref="L27">
    <cfRule type="expression" dxfId="673" priority="527">
      <formula>#REF!="Reservado"</formula>
    </cfRule>
  </conditionalFormatting>
  <conditionalFormatting sqref="L27">
    <cfRule type="expression" dxfId="672" priority="528">
      <formula>#REF!="Bloqueado"</formula>
    </cfRule>
  </conditionalFormatting>
  <conditionalFormatting sqref="K20">
    <cfRule type="expression" dxfId="671" priority="529">
      <formula>#REF!="X Vender"</formula>
    </cfRule>
  </conditionalFormatting>
  <conditionalFormatting sqref="K20">
    <cfRule type="expression" dxfId="670" priority="530">
      <formula>#REF!="Vendido"</formula>
    </cfRule>
  </conditionalFormatting>
  <conditionalFormatting sqref="K20">
    <cfRule type="expression" dxfId="669" priority="531">
      <formula>#REF!="Reservado"</formula>
    </cfRule>
  </conditionalFormatting>
  <conditionalFormatting sqref="K20">
    <cfRule type="expression" dxfId="668" priority="532">
      <formula>#REF!="Bloqueado"</formula>
    </cfRule>
  </conditionalFormatting>
  <conditionalFormatting sqref="L18">
    <cfRule type="expression" dxfId="667" priority="533">
      <formula>#REF!="X Vender"</formula>
    </cfRule>
  </conditionalFormatting>
  <conditionalFormatting sqref="L18">
    <cfRule type="expression" dxfId="666" priority="534">
      <formula>#REF!="Vendido"</formula>
    </cfRule>
  </conditionalFormatting>
  <conditionalFormatting sqref="L18">
    <cfRule type="expression" dxfId="665" priority="535">
      <formula>#REF!="Reservado"</formula>
    </cfRule>
  </conditionalFormatting>
  <conditionalFormatting sqref="L18">
    <cfRule type="expression" dxfId="664" priority="536">
      <formula>#REF!="Bloqueado"</formula>
    </cfRule>
  </conditionalFormatting>
  <conditionalFormatting sqref="K22">
    <cfRule type="expression" dxfId="663" priority="537">
      <formula>#REF!="X Vender"</formula>
    </cfRule>
  </conditionalFormatting>
  <conditionalFormatting sqref="K22">
    <cfRule type="expression" dxfId="662" priority="538">
      <formula>#REF!="Vendido"</formula>
    </cfRule>
  </conditionalFormatting>
  <conditionalFormatting sqref="K22">
    <cfRule type="expression" dxfId="661" priority="539">
      <formula>#REF!="Reservado"</formula>
    </cfRule>
  </conditionalFormatting>
  <conditionalFormatting sqref="K22">
    <cfRule type="expression" dxfId="660" priority="540">
      <formula>#REF!="Bloqueado"</formula>
    </cfRule>
  </conditionalFormatting>
  <conditionalFormatting sqref="L22:L23">
    <cfRule type="expression" dxfId="659" priority="541">
      <formula>#REF!="X Vender"</formula>
    </cfRule>
  </conditionalFormatting>
  <conditionalFormatting sqref="L22:L23">
    <cfRule type="expression" dxfId="658" priority="542">
      <formula>#REF!="Vendido"</formula>
    </cfRule>
  </conditionalFormatting>
  <conditionalFormatting sqref="L22:L23">
    <cfRule type="expression" dxfId="657" priority="543">
      <formula>#REF!="Reservado"</formula>
    </cfRule>
  </conditionalFormatting>
  <conditionalFormatting sqref="L22:L23">
    <cfRule type="expression" dxfId="656" priority="544">
      <formula>#REF!="Bloqueado"</formula>
    </cfRule>
  </conditionalFormatting>
  <conditionalFormatting sqref="K33">
    <cfRule type="expression" dxfId="655" priority="545">
      <formula>#REF!="X Vender"</formula>
    </cfRule>
  </conditionalFormatting>
  <conditionalFormatting sqref="K33">
    <cfRule type="expression" dxfId="654" priority="546">
      <formula>#REF!="Vendido"</formula>
    </cfRule>
  </conditionalFormatting>
  <conditionalFormatting sqref="K33">
    <cfRule type="expression" dxfId="653" priority="547">
      <formula>#REF!="Reservado"</formula>
    </cfRule>
  </conditionalFormatting>
  <conditionalFormatting sqref="K33">
    <cfRule type="expression" dxfId="652" priority="548">
      <formula>#REF!="Bloqueado"</formula>
    </cfRule>
  </conditionalFormatting>
  <conditionalFormatting sqref="L33">
    <cfRule type="expression" dxfId="651" priority="549">
      <formula>#REF!="X Vender"</formula>
    </cfRule>
  </conditionalFormatting>
  <conditionalFormatting sqref="L33">
    <cfRule type="expression" dxfId="650" priority="550">
      <formula>#REF!="Vendido"</formula>
    </cfRule>
  </conditionalFormatting>
  <conditionalFormatting sqref="L33">
    <cfRule type="expression" dxfId="649" priority="551">
      <formula>#REF!="Reservado"</formula>
    </cfRule>
  </conditionalFormatting>
  <conditionalFormatting sqref="L33">
    <cfRule type="expression" dxfId="648" priority="552">
      <formula>#REF!="Bloqueado"</formula>
    </cfRule>
  </conditionalFormatting>
  <conditionalFormatting sqref="L29">
    <cfRule type="expression" dxfId="647" priority="553">
      <formula>#REF!="X Vender"</formula>
    </cfRule>
  </conditionalFormatting>
  <conditionalFormatting sqref="L29">
    <cfRule type="expression" dxfId="646" priority="554">
      <formula>#REF!="Vendido"</formula>
    </cfRule>
  </conditionalFormatting>
  <conditionalFormatting sqref="L29">
    <cfRule type="expression" dxfId="645" priority="555">
      <formula>#REF!="Reservado"</formula>
    </cfRule>
  </conditionalFormatting>
  <conditionalFormatting sqref="L29">
    <cfRule type="expression" dxfId="644" priority="556">
      <formula>#REF!="Bloqueado"</formula>
    </cfRule>
  </conditionalFormatting>
  <conditionalFormatting sqref="L21">
    <cfRule type="expression" dxfId="643" priority="557">
      <formula>#REF!="X Vender"</formula>
    </cfRule>
  </conditionalFormatting>
  <conditionalFormatting sqref="L21">
    <cfRule type="expression" dxfId="642" priority="558">
      <formula>#REF!="Vendido"</formula>
    </cfRule>
  </conditionalFormatting>
  <conditionalFormatting sqref="L21">
    <cfRule type="expression" dxfId="641" priority="559">
      <formula>#REF!="Reservado"</formula>
    </cfRule>
  </conditionalFormatting>
  <conditionalFormatting sqref="L21">
    <cfRule type="expression" dxfId="640" priority="560">
      <formula>#REF!="Bloqueado"</formula>
    </cfRule>
  </conditionalFormatting>
  <conditionalFormatting sqref="K18 K21">
    <cfRule type="expression" dxfId="639" priority="561">
      <formula>#REF!="X Vender"</formula>
    </cfRule>
  </conditionalFormatting>
  <conditionalFormatting sqref="K18 K21">
    <cfRule type="expression" dxfId="638" priority="562">
      <formula>#REF!="Vendido"</formula>
    </cfRule>
  </conditionalFormatting>
  <conditionalFormatting sqref="K18 K21">
    <cfRule type="expression" dxfId="637" priority="563">
      <formula>#REF!="Reservado"</formula>
    </cfRule>
  </conditionalFormatting>
  <conditionalFormatting sqref="K18 K21">
    <cfRule type="expression" dxfId="636" priority="564">
      <formula>#REF!="Bloqueado"</formula>
    </cfRule>
  </conditionalFormatting>
  <conditionalFormatting sqref="L28">
    <cfRule type="expression" dxfId="635" priority="565">
      <formula>#REF!="X Vender"</formula>
    </cfRule>
  </conditionalFormatting>
  <conditionalFormatting sqref="L28">
    <cfRule type="expression" dxfId="634" priority="566">
      <formula>#REF!="Vendido"</formula>
    </cfRule>
  </conditionalFormatting>
  <conditionalFormatting sqref="L28">
    <cfRule type="expression" dxfId="633" priority="567">
      <formula>#REF!="Reservado"</formula>
    </cfRule>
  </conditionalFormatting>
  <conditionalFormatting sqref="L28">
    <cfRule type="expression" dxfId="632" priority="568">
      <formula>#REF!="Bloqueado"</formula>
    </cfRule>
  </conditionalFormatting>
  <conditionalFormatting sqref="K27">
    <cfRule type="expression" dxfId="631" priority="569">
      <formula>#REF!="X Vender"</formula>
    </cfRule>
  </conditionalFormatting>
  <conditionalFormatting sqref="K27">
    <cfRule type="expression" dxfId="630" priority="570">
      <formula>#REF!="Vendido"</formula>
    </cfRule>
  </conditionalFormatting>
  <conditionalFormatting sqref="K27">
    <cfRule type="expression" dxfId="629" priority="571">
      <formula>#REF!="Reservado"</formula>
    </cfRule>
  </conditionalFormatting>
  <conditionalFormatting sqref="K27">
    <cfRule type="expression" dxfId="628" priority="572">
      <formula>#REF!="Bloqueado"</formula>
    </cfRule>
  </conditionalFormatting>
  <conditionalFormatting sqref="L26">
    <cfRule type="expression" dxfId="627" priority="573">
      <formula>#REF!="X Vender"</formula>
    </cfRule>
  </conditionalFormatting>
  <conditionalFormatting sqref="L26">
    <cfRule type="expression" dxfId="626" priority="574">
      <formula>#REF!="Vendido"</formula>
    </cfRule>
  </conditionalFormatting>
  <conditionalFormatting sqref="L26">
    <cfRule type="expression" dxfId="625" priority="575">
      <formula>#REF!="Reservado"</formula>
    </cfRule>
  </conditionalFormatting>
  <conditionalFormatting sqref="L26">
    <cfRule type="expression" dxfId="624" priority="576">
      <formula>#REF!="Bloqueado"</formula>
    </cfRule>
  </conditionalFormatting>
  <conditionalFormatting sqref="K32">
    <cfRule type="expression" dxfId="623" priority="577">
      <formula>#REF!="X Vender"</formula>
    </cfRule>
  </conditionalFormatting>
  <conditionalFormatting sqref="K32">
    <cfRule type="expression" dxfId="622" priority="578">
      <formula>#REF!="Vendido"</formula>
    </cfRule>
  </conditionalFormatting>
  <conditionalFormatting sqref="K32">
    <cfRule type="expression" dxfId="621" priority="579">
      <formula>#REF!="Reservado"</formula>
    </cfRule>
  </conditionalFormatting>
  <conditionalFormatting sqref="K32">
    <cfRule type="expression" dxfId="620" priority="580">
      <formula>#REF!="Bloqueado"</formula>
    </cfRule>
  </conditionalFormatting>
  <conditionalFormatting sqref="L32">
    <cfRule type="expression" dxfId="619" priority="581">
      <formula>#REF!="X Vender"</formula>
    </cfRule>
  </conditionalFormatting>
  <conditionalFormatting sqref="L32">
    <cfRule type="expression" dxfId="618" priority="582">
      <formula>#REF!="Vendido"</formula>
    </cfRule>
  </conditionalFormatting>
  <conditionalFormatting sqref="L32">
    <cfRule type="expression" dxfId="617" priority="583">
      <formula>#REF!="Reservado"</formula>
    </cfRule>
  </conditionalFormatting>
  <conditionalFormatting sqref="L32">
    <cfRule type="expression" dxfId="616" priority="584">
      <formula>#REF!="Bloqueado"</formula>
    </cfRule>
  </conditionalFormatting>
  <conditionalFormatting sqref="K34">
    <cfRule type="expression" dxfId="615" priority="585">
      <formula>#REF!="X Vender"</formula>
    </cfRule>
  </conditionalFormatting>
  <conditionalFormatting sqref="K34">
    <cfRule type="expression" dxfId="614" priority="586">
      <formula>#REF!="Vendido"</formula>
    </cfRule>
  </conditionalFormatting>
  <conditionalFormatting sqref="K34">
    <cfRule type="expression" dxfId="613" priority="587">
      <formula>#REF!="Reservado"</formula>
    </cfRule>
  </conditionalFormatting>
  <conditionalFormatting sqref="K34">
    <cfRule type="expression" dxfId="612" priority="588">
      <formula>#REF!="Bloqueado"</formula>
    </cfRule>
  </conditionalFormatting>
  <conditionalFormatting sqref="L34">
    <cfRule type="expression" dxfId="611" priority="589">
      <formula>#REF!="X Vender"</formula>
    </cfRule>
  </conditionalFormatting>
  <conditionalFormatting sqref="L34">
    <cfRule type="expression" dxfId="610" priority="590">
      <formula>#REF!="Vendido"</formula>
    </cfRule>
  </conditionalFormatting>
  <conditionalFormatting sqref="L34">
    <cfRule type="expression" dxfId="609" priority="591">
      <formula>#REF!="Reservado"</formula>
    </cfRule>
  </conditionalFormatting>
  <conditionalFormatting sqref="L34">
    <cfRule type="expression" dxfId="608" priority="592">
      <formula>#REF!="Bloqueado"</formula>
    </cfRule>
  </conditionalFormatting>
  <conditionalFormatting sqref="E19">
    <cfRule type="expression" dxfId="607" priority="593">
      <formula>#REF!="X Vender"</formula>
    </cfRule>
  </conditionalFormatting>
  <conditionalFormatting sqref="E19">
    <cfRule type="expression" dxfId="606" priority="594">
      <formula>#REF!="Vendido"</formula>
    </cfRule>
  </conditionalFormatting>
  <conditionalFormatting sqref="E19">
    <cfRule type="expression" dxfId="605" priority="595">
      <formula>#REF!="Reservado"</formula>
    </cfRule>
  </conditionalFormatting>
  <conditionalFormatting sqref="E19">
    <cfRule type="expression" dxfId="604" priority="596">
      <formula>#REF!="Bloqueado"</formula>
    </cfRule>
  </conditionalFormatting>
  <conditionalFormatting sqref="H19">
    <cfRule type="expression" dxfId="603" priority="597">
      <formula>#REF!="X Vender"</formula>
    </cfRule>
  </conditionalFormatting>
  <conditionalFormatting sqref="H19">
    <cfRule type="expression" dxfId="602" priority="598">
      <formula>#REF!="Vendido"</formula>
    </cfRule>
  </conditionalFormatting>
  <conditionalFormatting sqref="H19">
    <cfRule type="expression" dxfId="601" priority="599">
      <formula>#REF!="Reservado"</formula>
    </cfRule>
  </conditionalFormatting>
  <conditionalFormatting sqref="H19">
    <cfRule type="expression" dxfId="600" priority="600">
      <formula>#REF!="Bloqueado"</formula>
    </cfRule>
  </conditionalFormatting>
  <conditionalFormatting sqref="K19">
    <cfRule type="expression" dxfId="599" priority="601">
      <formula>#REF!="X Vender"</formula>
    </cfRule>
  </conditionalFormatting>
  <conditionalFormatting sqref="K19">
    <cfRule type="expression" dxfId="598" priority="602">
      <formula>#REF!="Vendido"</formula>
    </cfRule>
  </conditionalFormatting>
  <conditionalFormatting sqref="K19">
    <cfRule type="expression" dxfId="597" priority="603">
      <formula>#REF!="Reservado"</formula>
    </cfRule>
  </conditionalFormatting>
  <conditionalFormatting sqref="K19">
    <cfRule type="expression" dxfId="596" priority="604">
      <formula>#REF!="Bloqueado"</formula>
    </cfRule>
  </conditionalFormatting>
  <conditionalFormatting sqref="E8:E9">
    <cfRule type="expression" dxfId="595" priority="605">
      <formula>#REF!="X Vender"</formula>
    </cfRule>
  </conditionalFormatting>
  <conditionalFormatting sqref="E8:E9">
    <cfRule type="expression" dxfId="594" priority="606">
      <formula>#REF!="Vendido"</formula>
    </cfRule>
  </conditionalFormatting>
  <conditionalFormatting sqref="E8:E9">
    <cfRule type="expression" dxfId="593" priority="607">
      <formula>#REF!="Reservado"</formula>
    </cfRule>
  </conditionalFormatting>
  <conditionalFormatting sqref="E8:E9">
    <cfRule type="expression" dxfId="592" priority="608">
      <formula>#REF!="Bloqueado"</formula>
    </cfRule>
  </conditionalFormatting>
  <conditionalFormatting sqref="F8">
    <cfRule type="expression" dxfId="591" priority="609">
      <formula>#REF!="X Vender"</formula>
    </cfRule>
  </conditionalFormatting>
  <conditionalFormatting sqref="F8">
    <cfRule type="expression" dxfId="590" priority="610">
      <formula>#REF!="Vendido"</formula>
    </cfRule>
  </conditionalFormatting>
  <conditionalFormatting sqref="F8">
    <cfRule type="expression" dxfId="589" priority="611">
      <formula>#REF!="Reservado"</formula>
    </cfRule>
  </conditionalFormatting>
  <conditionalFormatting sqref="F8">
    <cfRule type="expression" dxfId="588" priority="612">
      <formula>#REF!="Bloqueado"</formula>
    </cfRule>
  </conditionalFormatting>
  <conditionalFormatting sqref="F9">
    <cfRule type="expression" dxfId="587" priority="613">
      <formula>#REF!="X Vender"</formula>
    </cfRule>
  </conditionalFormatting>
  <conditionalFormatting sqref="F9">
    <cfRule type="expression" dxfId="586" priority="614">
      <formula>#REF!="Vendido"</formula>
    </cfRule>
  </conditionalFormatting>
  <conditionalFormatting sqref="F9">
    <cfRule type="expression" dxfId="585" priority="615">
      <formula>#REF!="Reservado"</formula>
    </cfRule>
  </conditionalFormatting>
  <conditionalFormatting sqref="F9">
    <cfRule type="expression" dxfId="584" priority="616">
      <formula>#REF!="Bloqueado"</formula>
    </cfRule>
  </conditionalFormatting>
  <conditionalFormatting sqref="H8:H9">
    <cfRule type="expression" dxfId="583" priority="617">
      <formula>#REF!="X Vender"</formula>
    </cfRule>
  </conditionalFormatting>
  <conditionalFormatting sqref="H8:H9">
    <cfRule type="expression" dxfId="582" priority="618">
      <formula>#REF!="Vendido"</formula>
    </cfRule>
  </conditionalFormatting>
  <conditionalFormatting sqref="H8:H9">
    <cfRule type="expression" dxfId="581" priority="619">
      <formula>#REF!="Reservado"</formula>
    </cfRule>
  </conditionalFormatting>
  <conditionalFormatting sqref="H8:H9">
    <cfRule type="expression" dxfId="580" priority="620">
      <formula>#REF!="Bloqueado"</formula>
    </cfRule>
  </conditionalFormatting>
  <conditionalFormatting sqref="I8">
    <cfRule type="expression" dxfId="579" priority="621">
      <formula>#REF!="X Vender"</formula>
    </cfRule>
  </conditionalFormatting>
  <conditionalFormatting sqref="I8">
    <cfRule type="expression" dxfId="578" priority="622">
      <formula>#REF!="Vendido"</formula>
    </cfRule>
  </conditionalFormatting>
  <conditionalFormatting sqref="I8">
    <cfRule type="expression" dxfId="577" priority="623">
      <formula>#REF!="Reservado"</formula>
    </cfRule>
  </conditionalFormatting>
  <conditionalFormatting sqref="I8">
    <cfRule type="expression" dxfId="576" priority="624">
      <formula>#REF!="Bloqueado"</formula>
    </cfRule>
  </conditionalFormatting>
  <conditionalFormatting sqref="I9">
    <cfRule type="expression" dxfId="575" priority="625">
      <formula>#REF!="X Vender"</formula>
    </cfRule>
  </conditionalFormatting>
  <conditionalFormatting sqref="I9">
    <cfRule type="expression" dxfId="574" priority="626">
      <formula>#REF!="Vendido"</formula>
    </cfRule>
  </conditionalFormatting>
  <conditionalFormatting sqref="I9">
    <cfRule type="expression" dxfId="573" priority="627">
      <formula>#REF!="Reservado"</formula>
    </cfRule>
  </conditionalFormatting>
  <conditionalFormatting sqref="I9">
    <cfRule type="expression" dxfId="572" priority="628">
      <formula>#REF!="Bloqueado"</formula>
    </cfRule>
  </conditionalFormatting>
  <conditionalFormatting sqref="K8:K9">
    <cfRule type="expression" dxfId="571" priority="629">
      <formula>#REF!="X Vender"</formula>
    </cfRule>
  </conditionalFormatting>
  <conditionalFormatting sqref="K8:K9">
    <cfRule type="expression" dxfId="570" priority="630">
      <formula>#REF!="Vendido"</formula>
    </cfRule>
  </conditionalFormatting>
  <conditionalFormatting sqref="K8:K9">
    <cfRule type="expression" dxfId="569" priority="631">
      <formula>#REF!="Reservado"</formula>
    </cfRule>
  </conditionalFormatting>
  <conditionalFormatting sqref="K8:K9">
    <cfRule type="expression" dxfId="568" priority="632">
      <formula>#REF!="Bloqueado"</formula>
    </cfRule>
  </conditionalFormatting>
  <conditionalFormatting sqref="L8">
    <cfRule type="expression" dxfId="567" priority="633">
      <formula>#REF!="X Vender"</formula>
    </cfRule>
  </conditionalFormatting>
  <conditionalFormatting sqref="L8">
    <cfRule type="expression" dxfId="566" priority="634">
      <formula>#REF!="Vendido"</formula>
    </cfRule>
  </conditionalFormatting>
  <conditionalFormatting sqref="L8">
    <cfRule type="expression" dxfId="565" priority="635">
      <formula>#REF!="Reservado"</formula>
    </cfRule>
  </conditionalFormatting>
  <conditionalFormatting sqref="L8">
    <cfRule type="expression" dxfId="564" priority="636">
      <formula>#REF!="Bloqueado"</formula>
    </cfRule>
  </conditionalFormatting>
  <conditionalFormatting sqref="L9">
    <cfRule type="expression" dxfId="563" priority="637">
      <formula>#REF!="X Vender"</formula>
    </cfRule>
  </conditionalFormatting>
  <conditionalFormatting sqref="L9">
    <cfRule type="expression" dxfId="562" priority="638">
      <formula>#REF!="Vendido"</formula>
    </cfRule>
  </conditionalFormatting>
  <conditionalFormatting sqref="L9">
    <cfRule type="expression" dxfId="561" priority="639">
      <formula>#REF!="Reservado"</formula>
    </cfRule>
  </conditionalFormatting>
  <conditionalFormatting sqref="L9">
    <cfRule type="expression" dxfId="560" priority="640">
      <formula>#REF!="Bloqueado"</formula>
    </cfRule>
  </conditionalFormatting>
  <conditionalFormatting sqref="N8:N9">
    <cfRule type="expression" dxfId="559" priority="641">
      <formula>#REF!="X Vender"</formula>
    </cfRule>
  </conditionalFormatting>
  <conditionalFormatting sqref="N8:N9">
    <cfRule type="expression" dxfId="558" priority="642">
      <formula>#REF!="Vendido"</formula>
    </cfRule>
  </conditionalFormatting>
  <conditionalFormatting sqref="N8:N9">
    <cfRule type="expression" dxfId="557" priority="643">
      <formula>#REF!="Reservado"</formula>
    </cfRule>
  </conditionalFormatting>
  <conditionalFormatting sqref="N8:N9">
    <cfRule type="expression" dxfId="556" priority="644">
      <formula>#REF!="Bloqueado"</formula>
    </cfRule>
  </conditionalFormatting>
  <conditionalFormatting sqref="O8">
    <cfRule type="expression" dxfId="555" priority="645">
      <formula>#REF!="X Vender"</formula>
    </cfRule>
  </conditionalFormatting>
  <conditionalFormatting sqref="O8">
    <cfRule type="expression" dxfId="554" priority="646">
      <formula>#REF!="Vendido"</formula>
    </cfRule>
  </conditionalFormatting>
  <conditionalFormatting sqref="O8">
    <cfRule type="expression" dxfId="553" priority="647">
      <formula>#REF!="Reservado"</formula>
    </cfRule>
  </conditionalFormatting>
  <conditionalFormatting sqref="O8">
    <cfRule type="expression" dxfId="552" priority="648">
      <formula>#REF!="Bloqueado"</formula>
    </cfRule>
  </conditionalFormatting>
  <conditionalFormatting sqref="O9">
    <cfRule type="expression" dxfId="551" priority="649">
      <formula>#REF!="X Vender"</formula>
    </cfRule>
  </conditionalFormatting>
  <conditionalFormatting sqref="O9">
    <cfRule type="expression" dxfId="550" priority="650">
      <formula>#REF!="Vendido"</formula>
    </cfRule>
  </conditionalFormatting>
  <conditionalFormatting sqref="O9">
    <cfRule type="expression" dxfId="549" priority="651">
      <formula>#REF!="Reservado"</formula>
    </cfRule>
  </conditionalFormatting>
  <conditionalFormatting sqref="O9">
    <cfRule type="expression" dxfId="548" priority="652">
      <formula>#REF!="Bloqueado"</formula>
    </cfRule>
  </conditionalFormatting>
  <conditionalFormatting sqref="B24:B25">
    <cfRule type="expression" dxfId="547" priority="653">
      <formula>#REF!="X Vender"</formula>
    </cfRule>
  </conditionalFormatting>
  <conditionalFormatting sqref="B24:B25">
    <cfRule type="expression" dxfId="546" priority="654">
      <formula>#REF!="Vendido"</formula>
    </cfRule>
  </conditionalFormatting>
  <conditionalFormatting sqref="B24:B25">
    <cfRule type="expression" dxfId="545" priority="655">
      <formula>#REF!="Reservado"</formula>
    </cfRule>
  </conditionalFormatting>
  <conditionalFormatting sqref="B24:B25">
    <cfRule type="expression" dxfId="544" priority="656">
      <formula>#REF!="Bloqueado"</formula>
    </cfRule>
  </conditionalFormatting>
  <conditionalFormatting sqref="C24">
    <cfRule type="expression" dxfId="543" priority="657">
      <formula>#REF!="X Vender"</formula>
    </cfRule>
  </conditionalFormatting>
  <conditionalFormatting sqref="C24">
    <cfRule type="expression" dxfId="542" priority="658">
      <formula>#REF!="Vendido"</formula>
    </cfRule>
  </conditionalFormatting>
  <conditionalFormatting sqref="C24">
    <cfRule type="expression" dxfId="541" priority="659">
      <formula>#REF!="Reservado"</formula>
    </cfRule>
  </conditionalFormatting>
  <conditionalFormatting sqref="C24">
    <cfRule type="expression" dxfId="540" priority="660">
      <formula>#REF!="Bloqueado"</formula>
    </cfRule>
  </conditionalFormatting>
  <conditionalFormatting sqref="C25">
    <cfRule type="expression" dxfId="539" priority="661">
      <formula>#REF!="X Vender"</formula>
    </cfRule>
  </conditionalFormatting>
  <conditionalFormatting sqref="C25">
    <cfRule type="expression" dxfId="538" priority="662">
      <formula>#REF!="Vendido"</formula>
    </cfRule>
  </conditionalFormatting>
  <conditionalFormatting sqref="C25">
    <cfRule type="expression" dxfId="537" priority="663">
      <formula>#REF!="Reservado"</formula>
    </cfRule>
  </conditionalFormatting>
  <conditionalFormatting sqref="C25">
    <cfRule type="expression" dxfId="536" priority="664">
      <formula>#REF!="Bloqueado"</formula>
    </cfRule>
  </conditionalFormatting>
  <conditionalFormatting sqref="E24:E25">
    <cfRule type="expression" dxfId="535" priority="665">
      <formula>#REF!="X Vender"</formula>
    </cfRule>
  </conditionalFormatting>
  <conditionalFormatting sqref="E24:E25">
    <cfRule type="expression" dxfId="534" priority="666">
      <formula>#REF!="Vendido"</formula>
    </cfRule>
  </conditionalFormatting>
  <conditionalFormatting sqref="E24:E25">
    <cfRule type="expression" dxfId="533" priority="667">
      <formula>#REF!="Reservado"</formula>
    </cfRule>
  </conditionalFormatting>
  <conditionalFormatting sqref="E24:E25">
    <cfRule type="expression" dxfId="532" priority="668">
      <formula>#REF!="Bloqueado"</formula>
    </cfRule>
  </conditionalFormatting>
  <conditionalFormatting sqref="F24">
    <cfRule type="expression" dxfId="531" priority="669">
      <formula>#REF!="X Vender"</formula>
    </cfRule>
  </conditionalFormatting>
  <conditionalFormatting sqref="F24">
    <cfRule type="expression" dxfId="530" priority="670">
      <formula>#REF!="Vendido"</formula>
    </cfRule>
  </conditionalFormatting>
  <conditionalFormatting sqref="F24">
    <cfRule type="expression" dxfId="529" priority="671">
      <formula>#REF!="Reservado"</formula>
    </cfRule>
  </conditionalFormatting>
  <conditionalFormatting sqref="F24">
    <cfRule type="expression" dxfId="528" priority="672">
      <formula>#REF!="Bloqueado"</formula>
    </cfRule>
  </conditionalFormatting>
  <conditionalFormatting sqref="F25">
    <cfRule type="expression" dxfId="527" priority="673">
      <formula>#REF!="X Vender"</formula>
    </cfRule>
  </conditionalFormatting>
  <conditionalFormatting sqref="F25">
    <cfRule type="expression" dxfId="526" priority="674">
      <formula>#REF!="Vendido"</formula>
    </cfRule>
  </conditionalFormatting>
  <conditionalFormatting sqref="F25">
    <cfRule type="expression" dxfId="525" priority="675">
      <formula>#REF!="Reservado"</formula>
    </cfRule>
  </conditionalFormatting>
  <conditionalFormatting sqref="F25">
    <cfRule type="expression" dxfId="524" priority="676">
      <formula>#REF!="Bloqueado"</formula>
    </cfRule>
  </conditionalFormatting>
  <conditionalFormatting sqref="H24:H25">
    <cfRule type="expression" dxfId="523" priority="677">
      <formula>#REF!="X Vender"</formula>
    </cfRule>
  </conditionalFormatting>
  <conditionalFormatting sqref="H24:H25">
    <cfRule type="expression" dxfId="522" priority="678">
      <formula>#REF!="Vendido"</formula>
    </cfRule>
  </conditionalFormatting>
  <conditionalFormatting sqref="H24:H25">
    <cfRule type="expression" dxfId="521" priority="679">
      <formula>#REF!="Reservado"</formula>
    </cfRule>
  </conditionalFormatting>
  <conditionalFormatting sqref="H24:H25">
    <cfRule type="expression" dxfId="520" priority="680">
      <formula>#REF!="Bloqueado"</formula>
    </cfRule>
  </conditionalFormatting>
  <conditionalFormatting sqref="I24">
    <cfRule type="expression" dxfId="519" priority="681">
      <formula>#REF!="X Vender"</formula>
    </cfRule>
  </conditionalFormatting>
  <conditionalFormatting sqref="I24">
    <cfRule type="expression" dxfId="518" priority="682">
      <formula>#REF!="Vendido"</formula>
    </cfRule>
  </conditionalFormatting>
  <conditionalFormatting sqref="I24">
    <cfRule type="expression" dxfId="517" priority="683">
      <formula>#REF!="Reservado"</formula>
    </cfRule>
  </conditionalFormatting>
  <conditionalFormatting sqref="I24">
    <cfRule type="expression" dxfId="516" priority="684">
      <formula>#REF!="Bloqueado"</formula>
    </cfRule>
  </conditionalFormatting>
  <conditionalFormatting sqref="I25">
    <cfRule type="expression" dxfId="515" priority="685">
      <formula>#REF!="X Vender"</formula>
    </cfRule>
  </conditionalFormatting>
  <conditionalFormatting sqref="I25">
    <cfRule type="expression" dxfId="514" priority="686">
      <formula>#REF!="Vendido"</formula>
    </cfRule>
  </conditionalFormatting>
  <conditionalFormatting sqref="I25">
    <cfRule type="expression" dxfId="513" priority="687">
      <formula>#REF!="Reservado"</formula>
    </cfRule>
  </conditionalFormatting>
  <conditionalFormatting sqref="I25">
    <cfRule type="expression" dxfId="512" priority="688">
      <formula>#REF!="Bloqueado"</formula>
    </cfRule>
  </conditionalFormatting>
  <conditionalFormatting sqref="K24:K25">
    <cfRule type="expression" dxfId="511" priority="689">
      <formula>#REF!="X Vender"</formula>
    </cfRule>
  </conditionalFormatting>
  <conditionalFormatting sqref="K24:K25">
    <cfRule type="expression" dxfId="510" priority="690">
      <formula>#REF!="Vendido"</formula>
    </cfRule>
  </conditionalFormatting>
  <conditionalFormatting sqref="K24:K25">
    <cfRule type="expression" dxfId="509" priority="691">
      <formula>#REF!="Reservado"</formula>
    </cfRule>
  </conditionalFormatting>
  <conditionalFormatting sqref="K24:K25">
    <cfRule type="expression" dxfId="508" priority="692">
      <formula>#REF!="Bloqueado"</formula>
    </cfRule>
  </conditionalFormatting>
  <conditionalFormatting sqref="L24">
    <cfRule type="expression" dxfId="507" priority="693">
      <formula>#REF!="X Vender"</formula>
    </cfRule>
  </conditionalFormatting>
  <conditionalFormatting sqref="L24">
    <cfRule type="expression" dxfId="506" priority="694">
      <formula>#REF!="Vendido"</formula>
    </cfRule>
  </conditionalFormatting>
  <conditionalFormatting sqref="L24">
    <cfRule type="expression" dxfId="505" priority="695">
      <formula>#REF!="Reservado"</formula>
    </cfRule>
  </conditionalFormatting>
  <conditionalFormatting sqref="L24">
    <cfRule type="expression" dxfId="504" priority="696">
      <formula>#REF!="Bloqueado"</formula>
    </cfRule>
  </conditionalFormatting>
  <conditionalFormatting sqref="L25">
    <cfRule type="expression" dxfId="503" priority="697">
      <formula>#REF!="X Vender"</formula>
    </cfRule>
  </conditionalFormatting>
  <conditionalFormatting sqref="L25">
    <cfRule type="expression" dxfId="502" priority="698">
      <formula>#REF!="Vendido"</formula>
    </cfRule>
  </conditionalFormatting>
  <conditionalFormatting sqref="L25">
    <cfRule type="expression" dxfId="501" priority="699">
      <formula>#REF!="Reservado"</formula>
    </cfRule>
  </conditionalFormatting>
  <conditionalFormatting sqref="L25">
    <cfRule type="expression" dxfId="500" priority="700">
      <formula>#REF!="Bloqueado"</formula>
    </cfRule>
  </conditionalFormatting>
  <conditionalFormatting sqref="B8:B9">
    <cfRule type="expression" dxfId="499" priority="701">
      <formula>#REF!="X Vender"</formula>
    </cfRule>
  </conditionalFormatting>
  <conditionalFormatting sqref="B8:B9">
    <cfRule type="expression" dxfId="498" priority="702">
      <formula>#REF!="Vendido"</formula>
    </cfRule>
  </conditionalFormatting>
  <conditionalFormatting sqref="B8:B9">
    <cfRule type="expression" dxfId="497" priority="703">
      <formula>#REF!="Reservado"</formula>
    </cfRule>
  </conditionalFormatting>
  <conditionalFormatting sqref="B8:B9">
    <cfRule type="expression" dxfId="496" priority="704">
      <formula>#REF!="Bloqueado"</formula>
    </cfRule>
  </conditionalFormatting>
  <conditionalFormatting sqref="C8">
    <cfRule type="expression" dxfId="495" priority="705">
      <formula>#REF!="X Vender"</formula>
    </cfRule>
  </conditionalFormatting>
  <conditionalFormatting sqref="C8">
    <cfRule type="expression" dxfId="494" priority="706">
      <formula>#REF!="Vendido"</formula>
    </cfRule>
  </conditionalFormatting>
  <conditionalFormatting sqref="C8">
    <cfRule type="expression" dxfId="493" priority="707">
      <formula>#REF!="Reservado"</formula>
    </cfRule>
  </conditionalFormatting>
  <conditionalFormatting sqref="C8">
    <cfRule type="expression" dxfId="492" priority="708">
      <formula>#REF!="Bloqueado"</formula>
    </cfRule>
  </conditionalFormatting>
  <conditionalFormatting sqref="C9">
    <cfRule type="expression" dxfId="491" priority="709">
      <formula>#REF!="X Vender"</formula>
    </cfRule>
  </conditionalFormatting>
  <conditionalFormatting sqref="C9">
    <cfRule type="expression" dxfId="490" priority="710">
      <formula>#REF!="Vendido"</formula>
    </cfRule>
  </conditionalFormatting>
  <conditionalFormatting sqref="C9">
    <cfRule type="expression" dxfId="489" priority="711">
      <formula>#REF!="Reservado"</formula>
    </cfRule>
  </conditionalFormatting>
  <conditionalFormatting sqref="C9">
    <cfRule type="expression" dxfId="488" priority="712">
      <formula>#REF!="Bloqueado"</formula>
    </cfRule>
  </conditionalFormatting>
  <pageMargins left="0.70866141732283472" right="0.70866141732283472" top="0.74803149606299213" bottom="0.74803149606299213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showGridLines="0" workbookViewId="0"/>
  </sheetViews>
  <sheetFormatPr baseColWidth="10" defaultColWidth="14.453125" defaultRowHeight="15" customHeight="1" x14ac:dyDescent="0.35"/>
  <cols>
    <col min="1" max="1" width="1.453125" customWidth="1"/>
    <col min="2" max="2" width="19.453125" customWidth="1"/>
    <col min="3" max="3" width="13.453125" customWidth="1"/>
    <col min="4" max="4" width="2" customWidth="1"/>
    <col min="5" max="5" width="19.453125" customWidth="1"/>
    <col min="6" max="6" width="13.453125" customWidth="1"/>
    <col min="7" max="7" width="2" customWidth="1"/>
    <col min="8" max="8" width="19.453125" customWidth="1"/>
    <col min="9" max="9" width="13.453125" customWidth="1"/>
    <col min="10" max="26" width="11.453125" customWidth="1"/>
  </cols>
  <sheetData>
    <row r="1" spans="1:26" ht="4.5" customHeight="1" x14ac:dyDescent="0.35"/>
    <row r="2" spans="1:26" ht="14.25" customHeight="1" x14ac:dyDescent="0.35">
      <c r="A2" s="201"/>
      <c r="B2" s="217" t="s">
        <v>153</v>
      </c>
      <c r="C2" s="218" t="s">
        <v>154</v>
      </c>
      <c r="D2" s="201"/>
      <c r="E2" s="217" t="s">
        <v>155</v>
      </c>
      <c r="F2" s="218" t="s">
        <v>156</v>
      </c>
      <c r="G2" s="201"/>
      <c r="H2" s="217" t="s">
        <v>157</v>
      </c>
      <c r="I2" s="218" t="s">
        <v>158</v>
      </c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</row>
    <row r="3" spans="1:26" ht="14.25" customHeight="1" x14ac:dyDescent="0.35">
      <c r="B3" s="239" t="s">
        <v>127</v>
      </c>
      <c r="C3" s="240"/>
      <c r="E3" s="239" t="s">
        <v>127</v>
      </c>
      <c r="F3" s="240"/>
      <c r="H3" s="239" t="s">
        <v>127</v>
      </c>
      <c r="I3" s="240"/>
    </row>
    <row r="4" spans="1:26" ht="14.25" customHeight="1" x14ac:dyDescent="0.35">
      <c r="B4" s="219" t="s">
        <v>162</v>
      </c>
      <c r="C4" s="241" t="e">
        <f t="shared" ref="C4:C5" si="0">+#REF!</f>
        <v>#REF!</v>
      </c>
      <c r="E4" s="219" t="s">
        <v>162</v>
      </c>
      <c r="F4" s="220" t="e">
        <f>+C4</f>
        <v>#REF!</v>
      </c>
      <c r="H4" s="219" t="s">
        <v>162</v>
      </c>
      <c r="I4" s="220" t="e">
        <f>+F4</f>
        <v>#REF!</v>
      </c>
    </row>
    <row r="5" spans="1:26" ht="14.25" customHeight="1" x14ac:dyDescent="0.35">
      <c r="B5" s="221" t="s">
        <v>163</v>
      </c>
      <c r="C5" s="222" t="e">
        <f t="shared" si="0"/>
        <v>#REF!</v>
      </c>
      <c r="E5" s="221" t="s">
        <v>163</v>
      </c>
      <c r="F5" s="222" t="e">
        <f>+#REF!</f>
        <v>#REF!</v>
      </c>
      <c r="H5" s="221" t="s">
        <v>163</v>
      </c>
      <c r="I5" s="222" t="e">
        <f>+#REF!</f>
        <v>#REF!</v>
      </c>
    </row>
    <row r="6" spans="1:26" ht="14.25" customHeight="1" x14ac:dyDescent="0.35">
      <c r="B6" s="223" t="s">
        <v>164</v>
      </c>
      <c r="C6" s="224">
        <v>5</v>
      </c>
      <c r="E6" s="223" t="s">
        <v>165</v>
      </c>
      <c r="F6" s="224">
        <v>5</v>
      </c>
      <c r="H6" s="223" t="s">
        <v>166</v>
      </c>
      <c r="I6" s="224">
        <v>20</v>
      </c>
    </row>
    <row r="7" spans="1:26" ht="14.25" customHeight="1" x14ac:dyDescent="0.35">
      <c r="B7" s="225" t="s">
        <v>169</v>
      </c>
      <c r="C7" s="224">
        <f>+C6</f>
        <v>5</v>
      </c>
      <c r="E7" s="225" t="s">
        <v>169</v>
      </c>
      <c r="F7" s="224">
        <f>+C7+F6</f>
        <v>10</v>
      </c>
      <c r="H7" s="225" t="s">
        <v>169</v>
      </c>
      <c r="I7" s="224">
        <f>+F7+I6</f>
        <v>30</v>
      </c>
    </row>
    <row r="8" spans="1:26" ht="14.25" customHeight="1" x14ac:dyDescent="0.35">
      <c r="B8" s="224" t="s">
        <v>170</v>
      </c>
      <c r="C8" s="222" t="e">
        <f>+MIN(#REF!)</f>
        <v>#REF!</v>
      </c>
      <c r="E8" s="224" t="s">
        <v>170</v>
      </c>
      <c r="F8" s="222" t="e">
        <f>+MIN(#REF!)</f>
        <v>#REF!</v>
      </c>
      <c r="H8" s="224" t="s">
        <v>170</v>
      </c>
      <c r="I8" s="222" t="e">
        <f>+MIN(#REF!)</f>
        <v>#REF!</v>
      </c>
    </row>
    <row r="9" spans="1:26" ht="14.25" customHeight="1" x14ac:dyDescent="0.35">
      <c r="B9" s="224" t="s">
        <v>171</v>
      </c>
      <c r="C9" s="222" t="e">
        <f>+MAX(#REF!)</f>
        <v>#REF!</v>
      </c>
      <c r="E9" s="224" t="s">
        <v>171</v>
      </c>
      <c r="F9" s="222" t="e">
        <f>+MAX(#REF!)</f>
        <v>#REF!</v>
      </c>
      <c r="H9" s="224" t="s">
        <v>171</v>
      </c>
      <c r="I9" s="222" t="e">
        <f>+MAX(#REF!)</f>
        <v>#REF!</v>
      </c>
    </row>
    <row r="10" spans="1:26" ht="14.25" customHeight="1" x14ac:dyDescent="0.35">
      <c r="B10" s="224" t="s">
        <v>172</v>
      </c>
      <c r="C10" s="226" t="e">
        <f>+C5/C4</f>
        <v>#REF!</v>
      </c>
      <c r="E10" s="224" t="s">
        <v>172</v>
      </c>
      <c r="F10" s="226" t="e">
        <f>+F5/F4</f>
        <v>#REF!</v>
      </c>
      <c r="H10" s="224" t="s">
        <v>172</v>
      </c>
      <c r="I10" s="226" t="e">
        <f>+I5/I4</f>
        <v>#REF!</v>
      </c>
    </row>
    <row r="11" spans="1:26" ht="14.25" customHeight="1" x14ac:dyDescent="0.35">
      <c r="B11" s="224" t="s">
        <v>173</v>
      </c>
      <c r="C11" s="226" t="e">
        <f>+#REF!</f>
        <v>#REF!</v>
      </c>
      <c r="E11" s="224" t="s">
        <v>173</v>
      </c>
      <c r="F11" s="226" t="e">
        <f>+#REF!</f>
        <v>#REF!</v>
      </c>
      <c r="H11" s="224" t="s">
        <v>173</v>
      </c>
      <c r="I11" s="226" t="e">
        <f>+#REF!</f>
        <v>#REF!</v>
      </c>
    </row>
    <row r="12" spans="1:26" ht="14.25" customHeight="1" x14ac:dyDescent="0.35">
      <c r="B12" s="224" t="s">
        <v>174</v>
      </c>
      <c r="C12" s="227" t="e">
        <f>+C10*C6</f>
        <v>#REF!</v>
      </c>
      <c r="E12" s="224" t="s">
        <v>174</v>
      </c>
      <c r="F12" s="227" t="e">
        <f>+F10*F6</f>
        <v>#REF!</v>
      </c>
      <c r="H12" s="224" t="s">
        <v>174</v>
      </c>
      <c r="I12" s="227" t="e">
        <f>+I10*I6</f>
        <v>#REF!</v>
      </c>
    </row>
    <row r="13" spans="1:26" ht="14.25" customHeight="1" x14ac:dyDescent="0.35">
      <c r="A13" s="201"/>
      <c r="B13" s="201"/>
      <c r="C13" s="201"/>
      <c r="D13" s="201"/>
      <c r="E13" s="228" t="s">
        <v>175</v>
      </c>
      <c r="F13" s="229" t="e">
        <f>+C12+F12</f>
        <v>#REF!</v>
      </c>
      <c r="G13" s="201"/>
      <c r="H13" s="228" t="s">
        <v>175</v>
      </c>
      <c r="I13" s="229" t="e">
        <f>+F13+I12</f>
        <v>#REF!</v>
      </c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</row>
    <row r="14" spans="1:26" ht="14.25" customHeight="1" x14ac:dyDescent="0.35"/>
    <row r="15" spans="1:26" ht="14.25" customHeight="1" x14ac:dyDescent="0.35"/>
    <row r="16" spans="1:26" ht="14.25" customHeight="1" x14ac:dyDescent="0.35">
      <c r="H16" s="230"/>
      <c r="I16" s="213"/>
    </row>
    <row r="17" spans="2:9" ht="14.25" customHeight="1" x14ac:dyDescent="0.35">
      <c r="B17" s="217" t="s">
        <v>159</v>
      </c>
      <c r="C17" s="218" t="s">
        <v>160</v>
      </c>
      <c r="D17" s="201"/>
      <c r="E17" s="217" t="s">
        <v>161</v>
      </c>
      <c r="F17" s="218" t="s">
        <v>160</v>
      </c>
      <c r="G17" s="201"/>
      <c r="H17" s="217" t="s">
        <v>176</v>
      </c>
      <c r="I17" s="218" t="s">
        <v>160</v>
      </c>
    </row>
    <row r="18" spans="2:9" ht="14.25" customHeight="1" x14ac:dyDescent="0.35">
      <c r="B18" s="239" t="s">
        <v>127</v>
      </c>
      <c r="C18" s="240"/>
      <c r="E18" s="239" t="s">
        <v>127</v>
      </c>
      <c r="F18" s="240"/>
      <c r="H18" s="239" t="s">
        <v>127</v>
      </c>
      <c r="I18" s="240"/>
    </row>
    <row r="19" spans="2:9" ht="14.25" customHeight="1" x14ac:dyDescent="0.35">
      <c r="B19" s="219" t="s">
        <v>162</v>
      </c>
      <c r="C19" s="220" t="e">
        <f>+I4</f>
        <v>#REF!</v>
      </c>
      <c r="E19" s="219" t="s">
        <v>162</v>
      </c>
      <c r="F19" s="220" t="e">
        <f>+C19</f>
        <v>#REF!</v>
      </c>
      <c r="H19" s="219" t="s">
        <v>162</v>
      </c>
      <c r="I19" s="220" t="e">
        <f>+F19</f>
        <v>#REF!</v>
      </c>
    </row>
    <row r="20" spans="2:9" ht="14.25" customHeight="1" x14ac:dyDescent="0.35">
      <c r="B20" s="221" t="s">
        <v>163</v>
      </c>
      <c r="C20" s="222" t="e">
        <f>+#REF!</f>
        <v>#REF!</v>
      </c>
      <c r="E20" s="221" t="s">
        <v>163</v>
      </c>
      <c r="F20" s="222" t="e">
        <f>+#REF!</f>
        <v>#REF!</v>
      </c>
      <c r="H20" s="221" t="s">
        <v>163</v>
      </c>
      <c r="I20" s="222" t="e">
        <f>+#REF!</f>
        <v>#REF!</v>
      </c>
    </row>
    <row r="21" spans="2:9" ht="14.25" customHeight="1" x14ac:dyDescent="0.35">
      <c r="B21" s="223" t="s">
        <v>167</v>
      </c>
      <c r="C21" s="224">
        <v>10</v>
      </c>
      <c r="E21" s="223" t="s">
        <v>168</v>
      </c>
      <c r="F21" s="224">
        <v>10</v>
      </c>
      <c r="H21" s="223" t="s">
        <v>180</v>
      </c>
      <c r="I21" s="224">
        <v>6</v>
      </c>
    </row>
    <row r="22" spans="2:9" ht="14.25" customHeight="1" x14ac:dyDescent="0.35">
      <c r="B22" s="225" t="s">
        <v>169</v>
      </c>
      <c r="C22" s="224">
        <f>+I7+C21</f>
        <v>40</v>
      </c>
      <c r="E22" s="225" t="s">
        <v>169</v>
      </c>
      <c r="F22" s="224">
        <f>+C22+F21</f>
        <v>50</v>
      </c>
      <c r="H22" s="225" t="s">
        <v>169</v>
      </c>
      <c r="I22" s="224">
        <f>+F22+I21</f>
        <v>56</v>
      </c>
    </row>
    <row r="23" spans="2:9" ht="14.25" customHeight="1" x14ac:dyDescent="0.35">
      <c r="B23" s="224" t="s">
        <v>170</v>
      </c>
      <c r="C23" s="222" t="e">
        <f>+MIN(#REF!)</f>
        <v>#REF!</v>
      </c>
      <c r="E23" s="224" t="s">
        <v>170</v>
      </c>
      <c r="F23" s="222" t="e">
        <f>+MIN(#REF!)</f>
        <v>#REF!</v>
      </c>
      <c r="H23" s="224" t="s">
        <v>170</v>
      </c>
      <c r="I23" s="222" t="e">
        <f>+MIN(#REF!)</f>
        <v>#REF!</v>
      </c>
    </row>
    <row r="24" spans="2:9" ht="14.25" customHeight="1" x14ac:dyDescent="0.35">
      <c r="B24" s="224" t="s">
        <v>171</v>
      </c>
      <c r="C24" s="222" t="e">
        <f>+MAX(#REF!)</f>
        <v>#REF!</v>
      </c>
      <c r="E24" s="224" t="s">
        <v>171</v>
      </c>
      <c r="F24" s="222" t="e">
        <f>+MAX(#REF!)</f>
        <v>#REF!</v>
      </c>
      <c r="H24" s="224" t="s">
        <v>171</v>
      </c>
      <c r="I24" s="222" t="e">
        <f>+MAX(#REF!)</f>
        <v>#REF!</v>
      </c>
    </row>
    <row r="25" spans="2:9" ht="14.25" customHeight="1" x14ac:dyDescent="0.35">
      <c r="B25" s="224" t="s">
        <v>172</v>
      </c>
      <c r="C25" s="226" t="e">
        <f>+C20/C19</f>
        <v>#REF!</v>
      </c>
      <c r="E25" s="224" t="s">
        <v>172</v>
      </c>
      <c r="F25" s="226" t="e">
        <f>+F20/F19</f>
        <v>#REF!</v>
      </c>
      <c r="H25" s="224" t="s">
        <v>172</v>
      </c>
      <c r="I25" s="226" t="e">
        <f>+I20/I19</f>
        <v>#REF!</v>
      </c>
    </row>
    <row r="26" spans="2:9" ht="14.25" customHeight="1" x14ac:dyDescent="0.35">
      <c r="B26" s="224" t="s">
        <v>173</v>
      </c>
      <c r="C26" s="226" t="e">
        <f>+#REF!</f>
        <v>#REF!</v>
      </c>
      <c r="E26" s="224" t="s">
        <v>173</v>
      </c>
      <c r="F26" s="226" t="e">
        <f>+#REF!</f>
        <v>#REF!</v>
      </c>
      <c r="H26" s="224" t="s">
        <v>173</v>
      </c>
      <c r="I26" s="226" t="e">
        <f>+#REF!</f>
        <v>#REF!</v>
      </c>
    </row>
    <row r="27" spans="2:9" ht="14.25" customHeight="1" x14ac:dyDescent="0.35">
      <c r="B27" s="224" t="s">
        <v>174</v>
      </c>
      <c r="C27" s="227" t="e">
        <f>+C25*C21</f>
        <v>#REF!</v>
      </c>
      <c r="E27" s="224" t="s">
        <v>174</v>
      </c>
      <c r="F27" s="227" t="e">
        <f>+F25*F21</f>
        <v>#REF!</v>
      </c>
      <c r="H27" s="224" t="s">
        <v>174</v>
      </c>
      <c r="I27" s="227" t="e">
        <f>+I25*I21</f>
        <v>#REF!</v>
      </c>
    </row>
    <row r="28" spans="2:9" ht="14.25" customHeight="1" x14ac:dyDescent="0.35">
      <c r="B28" s="228" t="s">
        <v>175</v>
      </c>
      <c r="C28" s="229" t="e">
        <f>+I13+C27</f>
        <v>#REF!</v>
      </c>
      <c r="D28" s="201"/>
      <c r="E28" s="228" t="s">
        <v>175</v>
      </c>
      <c r="F28" s="229" t="e">
        <f>+C28+F27</f>
        <v>#REF!</v>
      </c>
      <c r="G28" s="201"/>
      <c r="H28" s="228" t="s">
        <v>175</v>
      </c>
      <c r="I28" s="229" t="e">
        <f>+F28+I27</f>
        <v>#REF!</v>
      </c>
    </row>
    <row r="29" spans="2:9" ht="14.25" customHeight="1" x14ac:dyDescent="0.35"/>
    <row r="30" spans="2:9" ht="14.25" customHeight="1" x14ac:dyDescent="0.35"/>
    <row r="31" spans="2:9" ht="14.25" customHeight="1" x14ac:dyDescent="0.35">
      <c r="B31" s="230"/>
      <c r="C31" s="213"/>
      <c r="E31" s="230"/>
      <c r="F31" s="213"/>
      <c r="H31" s="233" t="s">
        <v>163</v>
      </c>
      <c r="I31" s="234" t="e">
        <f>+I28</f>
        <v>#REF!</v>
      </c>
    </row>
    <row r="32" spans="2:9" ht="14.25" customHeight="1" x14ac:dyDescent="0.35">
      <c r="H32" s="235" t="s">
        <v>172</v>
      </c>
      <c r="I32" s="236" t="e">
        <f>+I31/I19</f>
        <v>#REF!</v>
      </c>
    </row>
    <row r="33" spans="8:9" ht="14.25" customHeight="1" x14ac:dyDescent="0.35">
      <c r="H33" s="237" t="s">
        <v>183</v>
      </c>
      <c r="I33" s="238" t="e">
        <f>+I31/#REF!</f>
        <v>#REF!</v>
      </c>
    </row>
    <row r="34" spans="8:9" ht="14.25" customHeight="1" x14ac:dyDescent="0.35"/>
    <row r="35" spans="8:9" ht="14.25" customHeight="1" x14ac:dyDescent="0.35"/>
    <row r="36" spans="8:9" ht="14.25" customHeight="1" x14ac:dyDescent="0.35"/>
    <row r="37" spans="8:9" ht="14.25" customHeight="1" x14ac:dyDescent="0.35"/>
    <row r="38" spans="8:9" ht="14.25" customHeight="1" x14ac:dyDescent="0.35"/>
    <row r="39" spans="8:9" ht="14.25" customHeight="1" x14ac:dyDescent="0.35"/>
    <row r="40" spans="8:9" ht="14.25" customHeight="1" x14ac:dyDescent="0.35"/>
    <row r="41" spans="8:9" ht="14.25" customHeight="1" x14ac:dyDescent="0.35"/>
    <row r="42" spans="8:9" ht="14.25" customHeight="1" x14ac:dyDescent="0.35"/>
    <row r="43" spans="8:9" ht="14.25" customHeight="1" x14ac:dyDescent="0.35"/>
    <row r="44" spans="8:9" ht="14.25" customHeight="1" x14ac:dyDescent="0.35"/>
    <row r="45" spans="8:9" ht="14.25" customHeight="1" x14ac:dyDescent="0.35"/>
    <row r="46" spans="8:9" ht="14.25" customHeight="1" x14ac:dyDescent="0.35"/>
    <row r="47" spans="8:9" ht="14.25" customHeight="1" x14ac:dyDescent="0.35"/>
    <row r="48" spans="8:9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conditionalFormatting sqref="C5">
    <cfRule type="expression" dxfId="487" priority="1">
      <formula>#REF!="X Vender"</formula>
    </cfRule>
  </conditionalFormatting>
  <conditionalFormatting sqref="C5">
    <cfRule type="expression" dxfId="486" priority="2">
      <formula>#REF!="Vendido"</formula>
    </cfRule>
  </conditionalFormatting>
  <conditionalFormatting sqref="C5">
    <cfRule type="expression" dxfId="485" priority="3">
      <formula>#REF!="Reservado"</formula>
    </cfRule>
  </conditionalFormatting>
  <conditionalFormatting sqref="C5">
    <cfRule type="expression" dxfId="484" priority="4">
      <formula>#REF!="Bloqueado"</formula>
    </cfRule>
  </conditionalFormatting>
  <conditionalFormatting sqref="C2">
    <cfRule type="expression" dxfId="483" priority="5">
      <formula>#REF!="X Vender"</formula>
    </cfRule>
  </conditionalFormatting>
  <conditionalFormatting sqref="C2">
    <cfRule type="expression" dxfId="482" priority="6">
      <formula>#REF!="Vendido"</formula>
    </cfRule>
  </conditionalFormatting>
  <conditionalFormatting sqref="C2">
    <cfRule type="expression" dxfId="481" priority="7">
      <formula>#REF!="Reservado"</formula>
    </cfRule>
  </conditionalFormatting>
  <conditionalFormatting sqref="C2">
    <cfRule type="expression" dxfId="480" priority="8">
      <formula>#REF!="Bloqueado"</formula>
    </cfRule>
  </conditionalFormatting>
  <conditionalFormatting sqref="B2 B5:B6">
    <cfRule type="expression" dxfId="479" priority="9">
      <formula>#REF!="X Vender"</formula>
    </cfRule>
  </conditionalFormatting>
  <conditionalFormatting sqref="B2 B5:B6">
    <cfRule type="expression" dxfId="478" priority="10">
      <formula>#REF!="Vendido"</formula>
    </cfRule>
  </conditionalFormatting>
  <conditionalFormatting sqref="B2 B5:B6">
    <cfRule type="expression" dxfId="477" priority="11">
      <formula>#REF!="Reservado"</formula>
    </cfRule>
  </conditionalFormatting>
  <conditionalFormatting sqref="B2 B5:B6">
    <cfRule type="expression" dxfId="476" priority="12">
      <formula>#REF!="Bloqueado"</formula>
    </cfRule>
  </conditionalFormatting>
  <conditionalFormatting sqref="C6:C7">
    <cfRule type="expression" dxfId="475" priority="13">
      <formula>#REF!="X Vender"</formula>
    </cfRule>
  </conditionalFormatting>
  <conditionalFormatting sqref="C6:C7">
    <cfRule type="expression" dxfId="474" priority="14">
      <formula>#REF!="Vendido"</formula>
    </cfRule>
  </conditionalFormatting>
  <conditionalFormatting sqref="C6:C7">
    <cfRule type="expression" dxfId="473" priority="15">
      <formula>#REF!="Reservado"</formula>
    </cfRule>
  </conditionalFormatting>
  <conditionalFormatting sqref="C6:C7">
    <cfRule type="expression" dxfId="472" priority="16">
      <formula>#REF!="Bloqueado"</formula>
    </cfRule>
  </conditionalFormatting>
  <conditionalFormatting sqref="B10:B11">
    <cfRule type="expression" dxfId="471" priority="17">
      <formula>#REF!="X Vender"</formula>
    </cfRule>
  </conditionalFormatting>
  <conditionalFormatting sqref="B10:B11">
    <cfRule type="expression" dxfId="470" priority="18">
      <formula>#REF!="Vendido"</formula>
    </cfRule>
  </conditionalFormatting>
  <conditionalFormatting sqref="B10:B11">
    <cfRule type="expression" dxfId="469" priority="19">
      <formula>#REF!="Reservado"</formula>
    </cfRule>
  </conditionalFormatting>
  <conditionalFormatting sqref="B10:B11">
    <cfRule type="expression" dxfId="468" priority="20">
      <formula>#REF!="Bloqueado"</formula>
    </cfRule>
  </conditionalFormatting>
  <conditionalFormatting sqref="I28">
    <cfRule type="expression" dxfId="467" priority="21">
      <formula>#REF!="X Vender"</formula>
    </cfRule>
  </conditionalFormatting>
  <conditionalFormatting sqref="I28">
    <cfRule type="expression" dxfId="466" priority="22">
      <formula>#REF!="Vendido"</formula>
    </cfRule>
  </conditionalFormatting>
  <conditionalFormatting sqref="I28">
    <cfRule type="expression" dxfId="465" priority="23">
      <formula>#REF!="Reservado"</formula>
    </cfRule>
  </conditionalFormatting>
  <conditionalFormatting sqref="I28">
    <cfRule type="expression" dxfId="464" priority="24">
      <formula>#REF!="Bloqueado"</formula>
    </cfRule>
  </conditionalFormatting>
  <conditionalFormatting sqref="C10:C11">
    <cfRule type="expression" dxfId="463" priority="25">
      <formula>#REF!="X Vender"</formula>
    </cfRule>
  </conditionalFormatting>
  <conditionalFormatting sqref="C10:C11">
    <cfRule type="expression" dxfId="462" priority="26">
      <formula>#REF!="Vendido"</formula>
    </cfRule>
  </conditionalFormatting>
  <conditionalFormatting sqref="C10:C11">
    <cfRule type="expression" dxfId="461" priority="27">
      <formula>#REF!="Reservado"</formula>
    </cfRule>
  </conditionalFormatting>
  <conditionalFormatting sqref="C10:C11">
    <cfRule type="expression" dxfId="460" priority="28">
      <formula>#REF!="Bloqueado"</formula>
    </cfRule>
  </conditionalFormatting>
  <conditionalFormatting sqref="B12">
    <cfRule type="expression" dxfId="459" priority="29">
      <formula>#REF!="X Vender"</formula>
    </cfRule>
  </conditionalFormatting>
  <conditionalFormatting sqref="B12">
    <cfRule type="expression" dxfId="458" priority="30">
      <formula>#REF!="Vendido"</formula>
    </cfRule>
  </conditionalFormatting>
  <conditionalFormatting sqref="B12">
    <cfRule type="expression" dxfId="457" priority="31">
      <formula>#REF!="Reservado"</formula>
    </cfRule>
  </conditionalFormatting>
  <conditionalFormatting sqref="B12">
    <cfRule type="expression" dxfId="456" priority="32">
      <formula>#REF!="Bloqueado"</formula>
    </cfRule>
  </conditionalFormatting>
  <conditionalFormatting sqref="C12">
    <cfRule type="expression" dxfId="455" priority="33">
      <formula>#REF!="X Vender"</formula>
    </cfRule>
  </conditionalFormatting>
  <conditionalFormatting sqref="C12">
    <cfRule type="expression" dxfId="454" priority="34">
      <formula>#REF!="Vendido"</formula>
    </cfRule>
  </conditionalFormatting>
  <conditionalFormatting sqref="C12">
    <cfRule type="expression" dxfId="453" priority="35">
      <formula>#REF!="Reservado"</formula>
    </cfRule>
  </conditionalFormatting>
  <conditionalFormatting sqref="C12">
    <cfRule type="expression" dxfId="452" priority="36">
      <formula>#REF!="Bloqueado"</formula>
    </cfRule>
  </conditionalFormatting>
  <conditionalFormatting sqref="F5">
    <cfRule type="expression" dxfId="451" priority="37">
      <formula>#REF!="X Vender"</formula>
    </cfRule>
  </conditionalFormatting>
  <conditionalFormatting sqref="F5">
    <cfRule type="expression" dxfId="450" priority="38">
      <formula>#REF!="Vendido"</formula>
    </cfRule>
  </conditionalFormatting>
  <conditionalFormatting sqref="F5">
    <cfRule type="expression" dxfId="449" priority="39">
      <formula>#REF!="Reservado"</formula>
    </cfRule>
  </conditionalFormatting>
  <conditionalFormatting sqref="F5">
    <cfRule type="expression" dxfId="448" priority="40">
      <formula>#REF!="Bloqueado"</formula>
    </cfRule>
  </conditionalFormatting>
  <conditionalFormatting sqref="F2">
    <cfRule type="expression" dxfId="447" priority="41">
      <formula>#REF!="X Vender"</formula>
    </cfRule>
  </conditionalFormatting>
  <conditionalFormatting sqref="F2">
    <cfRule type="expression" dxfId="446" priority="42">
      <formula>#REF!="Vendido"</formula>
    </cfRule>
  </conditionalFormatting>
  <conditionalFormatting sqref="F2">
    <cfRule type="expression" dxfId="445" priority="43">
      <formula>#REF!="Reservado"</formula>
    </cfRule>
  </conditionalFormatting>
  <conditionalFormatting sqref="F2">
    <cfRule type="expression" dxfId="444" priority="44">
      <formula>#REF!="Bloqueado"</formula>
    </cfRule>
  </conditionalFormatting>
  <conditionalFormatting sqref="E2 E5">
    <cfRule type="expression" dxfId="443" priority="45">
      <formula>#REF!="X Vender"</formula>
    </cfRule>
  </conditionalFormatting>
  <conditionalFormatting sqref="E2 E5">
    <cfRule type="expression" dxfId="442" priority="46">
      <formula>#REF!="Vendido"</formula>
    </cfRule>
  </conditionalFormatting>
  <conditionalFormatting sqref="E2 E5">
    <cfRule type="expression" dxfId="441" priority="47">
      <formula>#REF!="Reservado"</formula>
    </cfRule>
  </conditionalFormatting>
  <conditionalFormatting sqref="E2 E5">
    <cfRule type="expression" dxfId="440" priority="48">
      <formula>#REF!="Bloqueado"</formula>
    </cfRule>
  </conditionalFormatting>
  <conditionalFormatting sqref="I16">
    <cfRule type="expression" dxfId="439" priority="49">
      <formula>#REF!="X Vender"</formula>
    </cfRule>
  </conditionalFormatting>
  <conditionalFormatting sqref="I16">
    <cfRule type="expression" dxfId="438" priority="50">
      <formula>#REF!="Vendido"</formula>
    </cfRule>
  </conditionalFormatting>
  <conditionalFormatting sqref="I16">
    <cfRule type="expression" dxfId="437" priority="51">
      <formula>#REF!="Reservado"</formula>
    </cfRule>
  </conditionalFormatting>
  <conditionalFormatting sqref="I16">
    <cfRule type="expression" dxfId="436" priority="52">
      <formula>#REF!="Bloqueado"</formula>
    </cfRule>
  </conditionalFormatting>
  <conditionalFormatting sqref="E10">
    <cfRule type="expression" dxfId="435" priority="53">
      <formula>#REF!="X Vender"</formula>
    </cfRule>
  </conditionalFormatting>
  <conditionalFormatting sqref="E10">
    <cfRule type="expression" dxfId="434" priority="54">
      <formula>#REF!="Vendido"</formula>
    </cfRule>
  </conditionalFormatting>
  <conditionalFormatting sqref="E10">
    <cfRule type="expression" dxfId="433" priority="55">
      <formula>#REF!="Reservado"</formula>
    </cfRule>
  </conditionalFormatting>
  <conditionalFormatting sqref="E10">
    <cfRule type="expression" dxfId="432" priority="56">
      <formula>#REF!="Bloqueado"</formula>
    </cfRule>
  </conditionalFormatting>
  <conditionalFormatting sqref="E12">
    <cfRule type="expression" dxfId="431" priority="57">
      <formula>#REF!="X Vender"</formula>
    </cfRule>
  </conditionalFormatting>
  <conditionalFormatting sqref="E12">
    <cfRule type="expression" dxfId="430" priority="58">
      <formula>#REF!="Vendido"</formula>
    </cfRule>
  </conditionalFormatting>
  <conditionalFormatting sqref="E12">
    <cfRule type="expression" dxfId="429" priority="59">
      <formula>#REF!="Reservado"</formula>
    </cfRule>
  </conditionalFormatting>
  <conditionalFormatting sqref="E12">
    <cfRule type="expression" dxfId="428" priority="60">
      <formula>#REF!="Bloqueado"</formula>
    </cfRule>
  </conditionalFormatting>
  <conditionalFormatting sqref="F12">
    <cfRule type="expression" dxfId="427" priority="61">
      <formula>#REF!="X Vender"</formula>
    </cfRule>
  </conditionalFormatting>
  <conditionalFormatting sqref="F12">
    <cfRule type="expression" dxfId="426" priority="62">
      <formula>#REF!="Vendido"</formula>
    </cfRule>
  </conditionalFormatting>
  <conditionalFormatting sqref="F12">
    <cfRule type="expression" dxfId="425" priority="63">
      <formula>#REF!="Reservado"</formula>
    </cfRule>
  </conditionalFormatting>
  <conditionalFormatting sqref="F12">
    <cfRule type="expression" dxfId="424" priority="64">
      <formula>#REF!="Bloqueado"</formula>
    </cfRule>
  </conditionalFormatting>
  <conditionalFormatting sqref="F13">
    <cfRule type="expression" dxfId="423" priority="65">
      <formula>#REF!="X Vender"</formula>
    </cfRule>
  </conditionalFormatting>
  <conditionalFormatting sqref="F13">
    <cfRule type="expression" dxfId="422" priority="66">
      <formula>#REF!="Vendido"</formula>
    </cfRule>
  </conditionalFormatting>
  <conditionalFormatting sqref="F13">
    <cfRule type="expression" dxfId="421" priority="67">
      <formula>#REF!="Reservado"</formula>
    </cfRule>
  </conditionalFormatting>
  <conditionalFormatting sqref="F13">
    <cfRule type="expression" dxfId="420" priority="68">
      <formula>#REF!="Bloqueado"</formula>
    </cfRule>
  </conditionalFormatting>
  <conditionalFormatting sqref="I20">
    <cfRule type="expression" dxfId="419" priority="69">
      <formula>#REF!="X Vender"</formula>
    </cfRule>
  </conditionalFormatting>
  <conditionalFormatting sqref="I20">
    <cfRule type="expression" dxfId="418" priority="70">
      <formula>#REF!="Vendido"</formula>
    </cfRule>
  </conditionalFormatting>
  <conditionalFormatting sqref="I20">
    <cfRule type="expression" dxfId="417" priority="71">
      <formula>#REF!="Reservado"</formula>
    </cfRule>
  </conditionalFormatting>
  <conditionalFormatting sqref="I20">
    <cfRule type="expression" dxfId="416" priority="72">
      <formula>#REF!="Bloqueado"</formula>
    </cfRule>
  </conditionalFormatting>
  <conditionalFormatting sqref="H17 H20">
    <cfRule type="expression" dxfId="415" priority="73">
      <formula>#REF!="X Vender"</formula>
    </cfRule>
  </conditionalFormatting>
  <conditionalFormatting sqref="H17 H20">
    <cfRule type="expression" dxfId="414" priority="74">
      <formula>#REF!="Vendido"</formula>
    </cfRule>
  </conditionalFormatting>
  <conditionalFormatting sqref="H17 H20">
    <cfRule type="expression" dxfId="413" priority="75">
      <formula>#REF!="Reservado"</formula>
    </cfRule>
  </conditionalFormatting>
  <conditionalFormatting sqref="H17 H20">
    <cfRule type="expression" dxfId="412" priority="76">
      <formula>#REF!="Bloqueado"</formula>
    </cfRule>
  </conditionalFormatting>
  <conditionalFormatting sqref="H25">
    <cfRule type="expression" dxfId="411" priority="77">
      <formula>#REF!="X Vender"</formula>
    </cfRule>
  </conditionalFormatting>
  <conditionalFormatting sqref="H25">
    <cfRule type="expression" dxfId="410" priority="78">
      <formula>#REF!="Vendido"</formula>
    </cfRule>
  </conditionalFormatting>
  <conditionalFormatting sqref="H25">
    <cfRule type="expression" dxfId="409" priority="79">
      <formula>#REF!="Reservado"</formula>
    </cfRule>
  </conditionalFormatting>
  <conditionalFormatting sqref="H25">
    <cfRule type="expression" dxfId="408" priority="80">
      <formula>#REF!="Bloqueado"</formula>
    </cfRule>
  </conditionalFormatting>
  <conditionalFormatting sqref="H27">
    <cfRule type="expression" dxfId="407" priority="81">
      <formula>#REF!="X Vender"</formula>
    </cfRule>
  </conditionalFormatting>
  <conditionalFormatting sqref="H27">
    <cfRule type="expression" dxfId="406" priority="82">
      <formula>#REF!="Vendido"</formula>
    </cfRule>
  </conditionalFormatting>
  <conditionalFormatting sqref="H27">
    <cfRule type="expression" dxfId="405" priority="83">
      <formula>#REF!="Reservado"</formula>
    </cfRule>
  </conditionalFormatting>
  <conditionalFormatting sqref="H27">
    <cfRule type="expression" dxfId="404" priority="84">
      <formula>#REF!="Bloqueado"</formula>
    </cfRule>
  </conditionalFormatting>
  <conditionalFormatting sqref="I27">
    <cfRule type="expression" dxfId="403" priority="85">
      <formula>#REF!="X Vender"</formula>
    </cfRule>
  </conditionalFormatting>
  <conditionalFormatting sqref="I27">
    <cfRule type="expression" dxfId="402" priority="86">
      <formula>#REF!="Vendido"</formula>
    </cfRule>
  </conditionalFormatting>
  <conditionalFormatting sqref="I27">
    <cfRule type="expression" dxfId="401" priority="87">
      <formula>#REF!="Reservado"</formula>
    </cfRule>
  </conditionalFormatting>
  <conditionalFormatting sqref="I27">
    <cfRule type="expression" dxfId="400" priority="88">
      <formula>#REF!="Bloqueado"</formula>
    </cfRule>
  </conditionalFormatting>
  <conditionalFormatting sqref="H28">
    <cfRule type="expression" dxfId="399" priority="89">
      <formula>#REF!="X Vender"</formula>
    </cfRule>
  </conditionalFormatting>
  <conditionalFormatting sqref="H28">
    <cfRule type="expression" dxfId="398" priority="90">
      <formula>#REF!="Vendido"</formula>
    </cfRule>
  </conditionalFormatting>
  <conditionalFormatting sqref="H28">
    <cfRule type="expression" dxfId="397" priority="91">
      <formula>#REF!="Reservado"</formula>
    </cfRule>
  </conditionalFormatting>
  <conditionalFormatting sqref="H28">
    <cfRule type="expression" dxfId="396" priority="92">
      <formula>#REF!="Bloqueado"</formula>
    </cfRule>
  </conditionalFormatting>
  <conditionalFormatting sqref="I5">
    <cfRule type="expression" dxfId="395" priority="93">
      <formula>#REF!="X Vender"</formula>
    </cfRule>
  </conditionalFormatting>
  <conditionalFormatting sqref="I5">
    <cfRule type="expression" dxfId="394" priority="94">
      <formula>#REF!="Vendido"</formula>
    </cfRule>
  </conditionalFormatting>
  <conditionalFormatting sqref="I5">
    <cfRule type="expression" dxfId="393" priority="95">
      <formula>#REF!="Reservado"</formula>
    </cfRule>
  </conditionalFormatting>
  <conditionalFormatting sqref="I5">
    <cfRule type="expression" dxfId="392" priority="96">
      <formula>#REF!="Bloqueado"</formula>
    </cfRule>
  </conditionalFormatting>
  <conditionalFormatting sqref="I2">
    <cfRule type="expression" dxfId="391" priority="97">
      <formula>#REF!="X Vender"</formula>
    </cfRule>
  </conditionalFormatting>
  <conditionalFormatting sqref="I2">
    <cfRule type="expression" dxfId="390" priority="98">
      <formula>#REF!="Vendido"</formula>
    </cfRule>
  </conditionalFormatting>
  <conditionalFormatting sqref="I2">
    <cfRule type="expression" dxfId="389" priority="99">
      <formula>#REF!="Reservado"</formula>
    </cfRule>
  </conditionalFormatting>
  <conditionalFormatting sqref="I2">
    <cfRule type="expression" dxfId="388" priority="100">
      <formula>#REF!="Bloqueado"</formula>
    </cfRule>
  </conditionalFormatting>
  <conditionalFormatting sqref="H2 H5">
    <cfRule type="expression" dxfId="387" priority="101">
      <formula>#REF!="X Vender"</formula>
    </cfRule>
  </conditionalFormatting>
  <conditionalFormatting sqref="H2 H5">
    <cfRule type="expression" dxfId="386" priority="102">
      <formula>#REF!="Vendido"</formula>
    </cfRule>
  </conditionalFormatting>
  <conditionalFormatting sqref="H2 H5">
    <cfRule type="expression" dxfId="385" priority="103">
      <formula>#REF!="Reservado"</formula>
    </cfRule>
  </conditionalFormatting>
  <conditionalFormatting sqref="H2 H5">
    <cfRule type="expression" dxfId="384" priority="104">
      <formula>#REF!="Bloqueado"</formula>
    </cfRule>
  </conditionalFormatting>
  <conditionalFormatting sqref="I10">
    <cfRule type="expression" dxfId="383" priority="105">
      <formula>#REF!="X Vender"</formula>
    </cfRule>
  </conditionalFormatting>
  <conditionalFormatting sqref="I10">
    <cfRule type="expression" dxfId="382" priority="106">
      <formula>#REF!="Vendido"</formula>
    </cfRule>
  </conditionalFormatting>
  <conditionalFormatting sqref="I10">
    <cfRule type="expression" dxfId="381" priority="107">
      <formula>#REF!="Reservado"</formula>
    </cfRule>
  </conditionalFormatting>
  <conditionalFormatting sqref="I10">
    <cfRule type="expression" dxfId="380" priority="108">
      <formula>#REF!="Bloqueado"</formula>
    </cfRule>
  </conditionalFormatting>
  <conditionalFormatting sqref="H10">
    <cfRule type="expression" dxfId="379" priority="109">
      <formula>#REF!="X Vender"</formula>
    </cfRule>
  </conditionalFormatting>
  <conditionalFormatting sqref="H10">
    <cfRule type="expression" dxfId="378" priority="110">
      <formula>#REF!="Vendido"</formula>
    </cfRule>
  </conditionalFormatting>
  <conditionalFormatting sqref="H10">
    <cfRule type="expression" dxfId="377" priority="111">
      <formula>#REF!="Reservado"</formula>
    </cfRule>
  </conditionalFormatting>
  <conditionalFormatting sqref="H10">
    <cfRule type="expression" dxfId="376" priority="112">
      <formula>#REF!="Bloqueado"</formula>
    </cfRule>
  </conditionalFormatting>
  <conditionalFormatting sqref="H12">
    <cfRule type="expression" dxfId="375" priority="113">
      <formula>#REF!="X Vender"</formula>
    </cfRule>
  </conditionalFormatting>
  <conditionalFormatting sqref="H12">
    <cfRule type="expression" dxfId="374" priority="114">
      <formula>#REF!="Vendido"</formula>
    </cfRule>
  </conditionalFormatting>
  <conditionalFormatting sqref="H12">
    <cfRule type="expression" dxfId="373" priority="115">
      <formula>#REF!="Reservado"</formula>
    </cfRule>
  </conditionalFormatting>
  <conditionalFormatting sqref="H12">
    <cfRule type="expression" dxfId="372" priority="116">
      <formula>#REF!="Bloqueado"</formula>
    </cfRule>
  </conditionalFormatting>
  <conditionalFormatting sqref="I12">
    <cfRule type="expression" dxfId="371" priority="117">
      <formula>#REF!="X Vender"</formula>
    </cfRule>
  </conditionalFormatting>
  <conditionalFormatting sqref="I12">
    <cfRule type="expression" dxfId="370" priority="118">
      <formula>#REF!="Vendido"</formula>
    </cfRule>
  </conditionalFormatting>
  <conditionalFormatting sqref="I12">
    <cfRule type="expression" dxfId="369" priority="119">
      <formula>#REF!="Reservado"</formula>
    </cfRule>
  </conditionalFormatting>
  <conditionalFormatting sqref="I12">
    <cfRule type="expression" dxfId="368" priority="120">
      <formula>#REF!="Bloqueado"</formula>
    </cfRule>
  </conditionalFormatting>
  <conditionalFormatting sqref="I13">
    <cfRule type="expression" dxfId="367" priority="121">
      <formula>#REF!="X Vender"</formula>
    </cfRule>
  </conditionalFormatting>
  <conditionalFormatting sqref="I13">
    <cfRule type="expression" dxfId="366" priority="122">
      <formula>#REF!="Vendido"</formula>
    </cfRule>
  </conditionalFormatting>
  <conditionalFormatting sqref="I13">
    <cfRule type="expression" dxfId="365" priority="123">
      <formula>#REF!="Reservado"</formula>
    </cfRule>
  </conditionalFormatting>
  <conditionalFormatting sqref="I13">
    <cfRule type="expression" dxfId="364" priority="124">
      <formula>#REF!="Bloqueado"</formula>
    </cfRule>
  </conditionalFormatting>
  <conditionalFormatting sqref="C20">
    <cfRule type="expression" dxfId="363" priority="125">
      <formula>#REF!="X Vender"</formula>
    </cfRule>
  </conditionalFormatting>
  <conditionalFormatting sqref="C20">
    <cfRule type="expression" dxfId="362" priority="126">
      <formula>#REF!="Vendido"</formula>
    </cfRule>
  </conditionalFormatting>
  <conditionalFormatting sqref="C20">
    <cfRule type="expression" dxfId="361" priority="127">
      <formula>#REF!="Reservado"</formula>
    </cfRule>
  </conditionalFormatting>
  <conditionalFormatting sqref="C20">
    <cfRule type="expression" dxfId="360" priority="128">
      <formula>#REF!="Bloqueado"</formula>
    </cfRule>
  </conditionalFormatting>
  <conditionalFormatting sqref="B17 B20">
    <cfRule type="expression" dxfId="359" priority="129">
      <formula>#REF!="X Vender"</formula>
    </cfRule>
  </conditionalFormatting>
  <conditionalFormatting sqref="B17 B20">
    <cfRule type="expression" dxfId="358" priority="130">
      <formula>#REF!="Vendido"</formula>
    </cfRule>
  </conditionalFormatting>
  <conditionalFormatting sqref="B17 B20">
    <cfRule type="expression" dxfId="357" priority="131">
      <formula>#REF!="Reservado"</formula>
    </cfRule>
  </conditionalFormatting>
  <conditionalFormatting sqref="B17 B20">
    <cfRule type="expression" dxfId="356" priority="132">
      <formula>#REF!="Bloqueado"</formula>
    </cfRule>
  </conditionalFormatting>
  <conditionalFormatting sqref="B19">
    <cfRule type="expression" dxfId="355" priority="133">
      <formula>#REF!="X Vender"</formula>
    </cfRule>
  </conditionalFormatting>
  <conditionalFormatting sqref="B19">
    <cfRule type="expression" dxfId="354" priority="134">
      <formula>#REF!="Vendido"</formula>
    </cfRule>
  </conditionalFormatting>
  <conditionalFormatting sqref="B19">
    <cfRule type="expression" dxfId="353" priority="135">
      <formula>#REF!="Reservado"</formula>
    </cfRule>
  </conditionalFormatting>
  <conditionalFormatting sqref="B19">
    <cfRule type="expression" dxfId="352" priority="136">
      <formula>#REF!="Bloqueado"</formula>
    </cfRule>
  </conditionalFormatting>
  <conditionalFormatting sqref="B25">
    <cfRule type="expression" dxfId="351" priority="137">
      <formula>#REF!="X Vender"</formula>
    </cfRule>
  </conditionalFormatting>
  <conditionalFormatting sqref="B25">
    <cfRule type="expression" dxfId="350" priority="138">
      <formula>#REF!="Vendido"</formula>
    </cfRule>
  </conditionalFormatting>
  <conditionalFormatting sqref="B25">
    <cfRule type="expression" dxfId="349" priority="139">
      <formula>#REF!="Reservado"</formula>
    </cfRule>
  </conditionalFormatting>
  <conditionalFormatting sqref="B25">
    <cfRule type="expression" dxfId="348" priority="140">
      <formula>#REF!="Bloqueado"</formula>
    </cfRule>
  </conditionalFormatting>
  <conditionalFormatting sqref="B27">
    <cfRule type="expression" dxfId="347" priority="141">
      <formula>#REF!="X Vender"</formula>
    </cfRule>
  </conditionalFormatting>
  <conditionalFormatting sqref="B27">
    <cfRule type="expression" dxfId="346" priority="142">
      <formula>#REF!="Vendido"</formula>
    </cfRule>
  </conditionalFormatting>
  <conditionalFormatting sqref="B27">
    <cfRule type="expression" dxfId="345" priority="143">
      <formula>#REF!="Reservado"</formula>
    </cfRule>
  </conditionalFormatting>
  <conditionalFormatting sqref="B27">
    <cfRule type="expression" dxfId="344" priority="144">
      <formula>#REF!="Bloqueado"</formula>
    </cfRule>
  </conditionalFormatting>
  <conditionalFormatting sqref="C27">
    <cfRule type="expression" dxfId="343" priority="145">
      <formula>#REF!="X Vender"</formula>
    </cfRule>
  </conditionalFormatting>
  <conditionalFormatting sqref="C27">
    <cfRule type="expression" dxfId="342" priority="146">
      <formula>#REF!="Vendido"</formula>
    </cfRule>
  </conditionalFormatting>
  <conditionalFormatting sqref="C27">
    <cfRule type="expression" dxfId="341" priority="147">
      <formula>#REF!="Reservado"</formula>
    </cfRule>
  </conditionalFormatting>
  <conditionalFormatting sqref="C27">
    <cfRule type="expression" dxfId="340" priority="148">
      <formula>#REF!="Bloqueado"</formula>
    </cfRule>
  </conditionalFormatting>
  <conditionalFormatting sqref="C28">
    <cfRule type="expression" dxfId="339" priority="149">
      <formula>#REF!="X Vender"</formula>
    </cfRule>
  </conditionalFormatting>
  <conditionalFormatting sqref="C28">
    <cfRule type="expression" dxfId="338" priority="150">
      <formula>#REF!="Vendido"</formula>
    </cfRule>
  </conditionalFormatting>
  <conditionalFormatting sqref="C28">
    <cfRule type="expression" dxfId="337" priority="151">
      <formula>#REF!="Reservado"</formula>
    </cfRule>
  </conditionalFormatting>
  <conditionalFormatting sqref="C28">
    <cfRule type="expression" dxfId="336" priority="152">
      <formula>#REF!="Bloqueado"</formula>
    </cfRule>
  </conditionalFormatting>
  <conditionalFormatting sqref="F20">
    <cfRule type="expression" dxfId="335" priority="153">
      <formula>#REF!="X Vender"</formula>
    </cfRule>
  </conditionalFormatting>
  <conditionalFormatting sqref="F20">
    <cfRule type="expression" dxfId="334" priority="154">
      <formula>#REF!="Vendido"</formula>
    </cfRule>
  </conditionalFormatting>
  <conditionalFormatting sqref="F20">
    <cfRule type="expression" dxfId="333" priority="155">
      <formula>#REF!="Reservado"</formula>
    </cfRule>
  </conditionalFormatting>
  <conditionalFormatting sqref="F20">
    <cfRule type="expression" dxfId="332" priority="156">
      <formula>#REF!="Bloqueado"</formula>
    </cfRule>
  </conditionalFormatting>
  <conditionalFormatting sqref="E17 E20">
    <cfRule type="expression" dxfId="331" priority="157">
      <formula>#REF!="X Vender"</formula>
    </cfRule>
  </conditionalFormatting>
  <conditionalFormatting sqref="E17 E20">
    <cfRule type="expression" dxfId="330" priority="158">
      <formula>#REF!="Vendido"</formula>
    </cfRule>
  </conditionalFormatting>
  <conditionalFormatting sqref="E17 E20">
    <cfRule type="expression" dxfId="329" priority="159">
      <formula>#REF!="Reservado"</formula>
    </cfRule>
  </conditionalFormatting>
  <conditionalFormatting sqref="E17 E20">
    <cfRule type="expression" dxfId="328" priority="160">
      <formula>#REF!="Bloqueado"</formula>
    </cfRule>
  </conditionalFormatting>
  <conditionalFormatting sqref="I25">
    <cfRule type="expression" dxfId="327" priority="161">
      <formula>#REF!="X Vender"</formula>
    </cfRule>
  </conditionalFormatting>
  <conditionalFormatting sqref="I25">
    <cfRule type="expression" dxfId="326" priority="162">
      <formula>#REF!="Vendido"</formula>
    </cfRule>
  </conditionalFormatting>
  <conditionalFormatting sqref="I25">
    <cfRule type="expression" dxfId="325" priority="163">
      <formula>#REF!="Reservado"</formula>
    </cfRule>
  </conditionalFormatting>
  <conditionalFormatting sqref="I25">
    <cfRule type="expression" dxfId="324" priority="164">
      <formula>#REF!="Bloqueado"</formula>
    </cfRule>
  </conditionalFormatting>
  <conditionalFormatting sqref="E25">
    <cfRule type="expression" dxfId="323" priority="165">
      <formula>#REF!="X Vender"</formula>
    </cfRule>
  </conditionalFormatting>
  <conditionalFormatting sqref="E25">
    <cfRule type="expression" dxfId="322" priority="166">
      <formula>#REF!="Vendido"</formula>
    </cfRule>
  </conditionalFormatting>
  <conditionalFormatting sqref="E25">
    <cfRule type="expression" dxfId="321" priority="167">
      <formula>#REF!="Reservado"</formula>
    </cfRule>
  </conditionalFormatting>
  <conditionalFormatting sqref="E25">
    <cfRule type="expression" dxfId="320" priority="168">
      <formula>#REF!="Bloqueado"</formula>
    </cfRule>
  </conditionalFormatting>
  <conditionalFormatting sqref="E27">
    <cfRule type="expression" dxfId="319" priority="169">
      <formula>#REF!="X Vender"</formula>
    </cfRule>
  </conditionalFormatting>
  <conditionalFormatting sqref="E27">
    <cfRule type="expression" dxfId="318" priority="170">
      <formula>#REF!="Vendido"</formula>
    </cfRule>
  </conditionalFormatting>
  <conditionalFormatting sqref="E27">
    <cfRule type="expression" dxfId="317" priority="171">
      <formula>#REF!="Reservado"</formula>
    </cfRule>
  </conditionalFormatting>
  <conditionalFormatting sqref="E27">
    <cfRule type="expression" dxfId="316" priority="172">
      <formula>#REF!="Bloqueado"</formula>
    </cfRule>
  </conditionalFormatting>
  <conditionalFormatting sqref="F27">
    <cfRule type="expression" dxfId="315" priority="173">
      <formula>#REF!="X Vender"</formula>
    </cfRule>
  </conditionalFormatting>
  <conditionalFormatting sqref="F27">
    <cfRule type="expression" dxfId="314" priority="174">
      <formula>#REF!="Vendido"</formula>
    </cfRule>
  </conditionalFormatting>
  <conditionalFormatting sqref="F27">
    <cfRule type="expression" dxfId="313" priority="175">
      <formula>#REF!="Reservado"</formula>
    </cfRule>
  </conditionalFormatting>
  <conditionalFormatting sqref="F27">
    <cfRule type="expression" dxfId="312" priority="176">
      <formula>#REF!="Bloqueado"</formula>
    </cfRule>
  </conditionalFormatting>
  <conditionalFormatting sqref="F28">
    <cfRule type="expression" dxfId="311" priority="177">
      <formula>#REF!="X Vender"</formula>
    </cfRule>
  </conditionalFormatting>
  <conditionalFormatting sqref="F28">
    <cfRule type="expression" dxfId="310" priority="178">
      <formula>#REF!="Vendido"</formula>
    </cfRule>
  </conditionalFormatting>
  <conditionalFormatting sqref="F28">
    <cfRule type="expression" dxfId="309" priority="179">
      <formula>#REF!="Reservado"</formula>
    </cfRule>
  </conditionalFormatting>
  <conditionalFormatting sqref="F28">
    <cfRule type="expression" dxfId="308" priority="180">
      <formula>#REF!="Bloqueado"</formula>
    </cfRule>
  </conditionalFormatting>
  <conditionalFormatting sqref="I11">
    <cfRule type="expression" dxfId="307" priority="181">
      <formula>#REF!="X Vender"</formula>
    </cfRule>
  </conditionalFormatting>
  <conditionalFormatting sqref="I11">
    <cfRule type="expression" dxfId="306" priority="182">
      <formula>#REF!="Vendido"</formula>
    </cfRule>
  </conditionalFormatting>
  <conditionalFormatting sqref="I11">
    <cfRule type="expression" dxfId="305" priority="183">
      <formula>#REF!="Reservado"</formula>
    </cfRule>
  </conditionalFormatting>
  <conditionalFormatting sqref="I11">
    <cfRule type="expression" dxfId="304" priority="184">
      <formula>#REF!="Bloqueado"</formula>
    </cfRule>
  </conditionalFormatting>
  <conditionalFormatting sqref="H11">
    <cfRule type="expression" dxfId="303" priority="185">
      <formula>#REF!="X Vender"</formula>
    </cfRule>
  </conditionalFormatting>
  <conditionalFormatting sqref="H11">
    <cfRule type="expression" dxfId="302" priority="186">
      <formula>#REF!="Vendido"</formula>
    </cfRule>
  </conditionalFormatting>
  <conditionalFormatting sqref="H11">
    <cfRule type="expression" dxfId="301" priority="187">
      <formula>#REF!="Reservado"</formula>
    </cfRule>
  </conditionalFormatting>
  <conditionalFormatting sqref="H11">
    <cfRule type="expression" dxfId="300" priority="188">
      <formula>#REF!="Bloqueado"</formula>
    </cfRule>
  </conditionalFormatting>
  <conditionalFormatting sqref="C26">
    <cfRule type="expression" dxfId="299" priority="189">
      <formula>#REF!="X Vender"</formula>
    </cfRule>
  </conditionalFormatting>
  <conditionalFormatting sqref="C26">
    <cfRule type="expression" dxfId="298" priority="190">
      <formula>#REF!="Vendido"</formula>
    </cfRule>
  </conditionalFormatting>
  <conditionalFormatting sqref="C26">
    <cfRule type="expression" dxfId="297" priority="191">
      <formula>#REF!="Reservado"</formula>
    </cfRule>
  </conditionalFormatting>
  <conditionalFormatting sqref="C26">
    <cfRule type="expression" dxfId="296" priority="192">
      <formula>#REF!="Bloqueado"</formula>
    </cfRule>
  </conditionalFormatting>
  <conditionalFormatting sqref="B26">
    <cfRule type="expression" dxfId="295" priority="193">
      <formula>#REF!="X Vender"</formula>
    </cfRule>
  </conditionalFormatting>
  <conditionalFormatting sqref="B26">
    <cfRule type="expression" dxfId="294" priority="194">
      <formula>#REF!="Vendido"</formula>
    </cfRule>
  </conditionalFormatting>
  <conditionalFormatting sqref="B26">
    <cfRule type="expression" dxfId="293" priority="195">
      <formula>#REF!="Reservado"</formula>
    </cfRule>
  </conditionalFormatting>
  <conditionalFormatting sqref="B26">
    <cfRule type="expression" dxfId="292" priority="196">
      <formula>#REF!="Bloqueado"</formula>
    </cfRule>
  </conditionalFormatting>
  <conditionalFormatting sqref="E13">
    <cfRule type="expression" dxfId="291" priority="197">
      <formula>#REF!="X Vender"</formula>
    </cfRule>
  </conditionalFormatting>
  <conditionalFormatting sqref="E13">
    <cfRule type="expression" dxfId="290" priority="198">
      <formula>#REF!="Vendido"</formula>
    </cfRule>
  </conditionalFormatting>
  <conditionalFormatting sqref="E13">
    <cfRule type="expression" dxfId="289" priority="199">
      <formula>#REF!="Reservado"</formula>
    </cfRule>
  </conditionalFormatting>
  <conditionalFormatting sqref="E13">
    <cfRule type="expression" dxfId="288" priority="200">
      <formula>#REF!="Bloqueado"</formula>
    </cfRule>
  </conditionalFormatting>
  <conditionalFormatting sqref="H13">
    <cfRule type="expression" dxfId="287" priority="201">
      <formula>#REF!="X Vender"</formula>
    </cfRule>
  </conditionalFormatting>
  <conditionalFormatting sqref="H13">
    <cfRule type="expression" dxfId="286" priority="202">
      <formula>#REF!="Vendido"</formula>
    </cfRule>
  </conditionalFormatting>
  <conditionalFormatting sqref="H13">
    <cfRule type="expression" dxfId="285" priority="203">
      <formula>#REF!="Reservado"</formula>
    </cfRule>
  </conditionalFormatting>
  <conditionalFormatting sqref="H13">
    <cfRule type="expression" dxfId="284" priority="204">
      <formula>#REF!="Bloqueado"</formula>
    </cfRule>
  </conditionalFormatting>
  <conditionalFormatting sqref="B28">
    <cfRule type="expression" dxfId="283" priority="205">
      <formula>#REF!="X Vender"</formula>
    </cfRule>
  </conditionalFormatting>
  <conditionalFormatting sqref="B28">
    <cfRule type="expression" dxfId="282" priority="206">
      <formula>#REF!="Vendido"</formula>
    </cfRule>
  </conditionalFormatting>
  <conditionalFormatting sqref="B28">
    <cfRule type="expression" dxfId="281" priority="207">
      <formula>#REF!="Reservado"</formula>
    </cfRule>
  </conditionalFormatting>
  <conditionalFormatting sqref="B28">
    <cfRule type="expression" dxfId="280" priority="208">
      <formula>#REF!="Bloqueado"</formula>
    </cfRule>
  </conditionalFormatting>
  <conditionalFormatting sqref="E28">
    <cfRule type="expression" dxfId="279" priority="209">
      <formula>#REF!="X Vender"</formula>
    </cfRule>
  </conditionalFormatting>
  <conditionalFormatting sqref="E28">
    <cfRule type="expression" dxfId="278" priority="210">
      <formula>#REF!="Vendido"</formula>
    </cfRule>
  </conditionalFormatting>
  <conditionalFormatting sqref="E28">
    <cfRule type="expression" dxfId="277" priority="211">
      <formula>#REF!="Reservado"</formula>
    </cfRule>
  </conditionalFormatting>
  <conditionalFormatting sqref="E28">
    <cfRule type="expression" dxfId="276" priority="212">
      <formula>#REF!="Bloqueado"</formula>
    </cfRule>
  </conditionalFormatting>
  <conditionalFormatting sqref="F26">
    <cfRule type="expression" dxfId="275" priority="213">
      <formula>#REF!="X Vender"</formula>
    </cfRule>
  </conditionalFormatting>
  <conditionalFormatting sqref="F26">
    <cfRule type="expression" dxfId="274" priority="214">
      <formula>#REF!="Vendido"</formula>
    </cfRule>
  </conditionalFormatting>
  <conditionalFormatting sqref="F26">
    <cfRule type="expression" dxfId="273" priority="215">
      <formula>#REF!="Reservado"</formula>
    </cfRule>
  </conditionalFormatting>
  <conditionalFormatting sqref="F26">
    <cfRule type="expression" dxfId="272" priority="216">
      <formula>#REF!="Bloqueado"</formula>
    </cfRule>
  </conditionalFormatting>
  <conditionalFormatting sqref="E26">
    <cfRule type="expression" dxfId="271" priority="217">
      <formula>#REF!="X Vender"</formula>
    </cfRule>
  </conditionalFormatting>
  <conditionalFormatting sqref="E26">
    <cfRule type="expression" dxfId="270" priority="218">
      <formula>#REF!="Vendido"</formula>
    </cfRule>
  </conditionalFormatting>
  <conditionalFormatting sqref="E26">
    <cfRule type="expression" dxfId="269" priority="219">
      <formula>#REF!="Reservado"</formula>
    </cfRule>
  </conditionalFormatting>
  <conditionalFormatting sqref="E26">
    <cfRule type="expression" dxfId="268" priority="220">
      <formula>#REF!="Bloqueado"</formula>
    </cfRule>
  </conditionalFormatting>
  <conditionalFormatting sqref="I26">
    <cfRule type="expression" dxfId="267" priority="221">
      <formula>#REF!="X Vender"</formula>
    </cfRule>
  </conditionalFormatting>
  <conditionalFormatting sqref="I26">
    <cfRule type="expression" dxfId="266" priority="222">
      <formula>#REF!="Vendido"</formula>
    </cfRule>
  </conditionalFormatting>
  <conditionalFormatting sqref="I26">
    <cfRule type="expression" dxfId="265" priority="223">
      <formula>#REF!="Reservado"</formula>
    </cfRule>
  </conditionalFormatting>
  <conditionalFormatting sqref="I26">
    <cfRule type="expression" dxfId="264" priority="224">
      <formula>#REF!="Bloqueado"</formula>
    </cfRule>
  </conditionalFormatting>
  <conditionalFormatting sqref="H26">
    <cfRule type="expression" dxfId="263" priority="225">
      <formula>#REF!="X Vender"</formula>
    </cfRule>
  </conditionalFormatting>
  <conditionalFormatting sqref="H26">
    <cfRule type="expression" dxfId="262" priority="226">
      <formula>#REF!="Vendido"</formula>
    </cfRule>
  </conditionalFormatting>
  <conditionalFormatting sqref="H26">
    <cfRule type="expression" dxfId="261" priority="227">
      <formula>#REF!="Reservado"</formula>
    </cfRule>
  </conditionalFormatting>
  <conditionalFormatting sqref="H26">
    <cfRule type="expression" dxfId="260" priority="228">
      <formula>#REF!="Bloqueado"</formula>
    </cfRule>
  </conditionalFormatting>
  <conditionalFormatting sqref="F11">
    <cfRule type="expression" dxfId="259" priority="229">
      <formula>#REF!="X Vender"</formula>
    </cfRule>
  </conditionalFormatting>
  <conditionalFormatting sqref="F11">
    <cfRule type="expression" dxfId="258" priority="230">
      <formula>#REF!="Vendido"</formula>
    </cfRule>
  </conditionalFormatting>
  <conditionalFormatting sqref="F11">
    <cfRule type="expression" dxfId="257" priority="231">
      <formula>#REF!="Reservado"</formula>
    </cfRule>
  </conditionalFormatting>
  <conditionalFormatting sqref="F11">
    <cfRule type="expression" dxfId="256" priority="232">
      <formula>#REF!="Bloqueado"</formula>
    </cfRule>
  </conditionalFormatting>
  <conditionalFormatting sqref="E11">
    <cfRule type="expression" dxfId="255" priority="233">
      <formula>#REF!="X Vender"</formula>
    </cfRule>
  </conditionalFormatting>
  <conditionalFormatting sqref="E11">
    <cfRule type="expression" dxfId="254" priority="234">
      <formula>#REF!="Vendido"</formula>
    </cfRule>
  </conditionalFormatting>
  <conditionalFormatting sqref="E11">
    <cfRule type="expression" dxfId="253" priority="235">
      <formula>#REF!="Reservado"</formula>
    </cfRule>
  </conditionalFormatting>
  <conditionalFormatting sqref="E11">
    <cfRule type="expression" dxfId="252" priority="236">
      <formula>#REF!="Bloqueado"</formula>
    </cfRule>
  </conditionalFormatting>
  <conditionalFormatting sqref="E31">
    <cfRule type="expression" dxfId="251" priority="237">
      <formula>#REF!="X Vender"</formula>
    </cfRule>
  </conditionalFormatting>
  <conditionalFormatting sqref="E31">
    <cfRule type="expression" dxfId="250" priority="238">
      <formula>#REF!="Vendido"</formula>
    </cfRule>
  </conditionalFormatting>
  <conditionalFormatting sqref="E31">
    <cfRule type="expression" dxfId="249" priority="239">
      <formula>#REF!="Reservado"</formula>
    </cfRule>
  </conditionalFormatting>
  <conditionalFormatting sqref="E31">
    <cfRule type="expression" dxfId="248" priority="240">
      <formula>#REF!="Bloqueado"</formula>
    </cfRule>
  </conditionalFormatting>
  <conditionalFormatting sqref="F31">
    <cfRule type="expression" dxfId="247" priority="241">
      <formula>#REF!="X Vender"</formula>
    </cfRule>
  </conditionalFormatting>
  <conditionalFormatting sqref="F31">
    <cfRule type="expression" dxfId="246" priority="242">
      <formula>#REF!="Vendido"</formula>
    </cfRule>
  </conditionalFormatting>
  <conditionalFormatting sqref="F31">
    <cfRule type="expression" dxfId="245" priority="243">
      <formula>#REF!="Reservado"</formula>
    </cfRule>
  </conditionalFormatting>
  <conditionalFormatting sqref="F31">
    <cfRule type="expression" dxfId="244" priority="244">
      <formula>#REF!="Bloqueado"</formula>
    </cfRule>
  </conditionalFormatting>
  <conditionalFormatting sqref="B31">
    <cfRule type="expression" dxfId="243" priority="245">
      <formula>#REF!="X Vender"</formula>
    </cfRule>
  </conditionalFormatting>
  <conditionalFormatting sqref="B31">
    <cfRule type="expression" dxfId="242" priority="246">
      <formula>#REF!="Vendido"</formula>
    </cfRule>
  </conditionalFormatting>
  <conditionalFormatting sqref="B31">
    <cfRule type="expression" dxfId="241" priority="247">
      <formula>#REF!="Reservado"</formula>
    </cfRule>
  </conditionalFormatting>
  <conditionalFormatting sqref="B31">
    <cfRule type="expression" dxfId="240" priority="248">
      <formula>#REF!="Bloqueado"</formula>
    </cfRule>
  </conditionalFormatting>
  <conditionalFormatting sqref="C31">
    <cfRule type="expression" dxfId="239" priority="249">
      <formula>#REF!="X Vender"</formula>
    </cfRule>
  </conditionalFormatting>
  <conditionalFormatting sqref="C31">
    <cfRule type="expression" dxfId="238" priority="250">
      <formula>#REF!="Vendido"</formula>
    </cfRule>
  </conditionalFormatting>
  <conditionalFormatting sqref="C31">
    <cfRule type="expression" dxfId="237" priority="251">
      <formula>#REF!="Reservado"</formula>
    </cfRule>
  </conditionalFormatting>
  <conditionalFormatting sqref="C31">
    <cfRule type="expression" dxfId="236" priority="252">
      <formula>#REF!="Bloqueado"</formula>
    </cfRule>
  </conditionalFormatting>
  <conditionalFormatting sqref="H16">
    <cfRule type="expression" dxfId="235" priority="253">
      <formula>#REF!="X Vender"</formula>
    </cfRule>
  </conditionalFormatting>
  <conditionalFormatting sqref="H16">
    <cfRule type="expression" dxfId="234" priority="254">
      <formula>#REF!="Vendido"</formula>
    </cfRule>
  </conditionalFormatting>
  <conditionalFormatting sqref="H16">
    <cfRule type="expression" dxfId="233" priority="255">
      <formula>#REF!="Reservado"</formula>
    </cfRule>
  </conditionalFormatting>
  <conditionalFormatting sqref="H16">
    <cfRule type="expression" dxfId="232" priority="256">
      <formula>#REF!="Bloqueado"</formula>
    </cfRule>
  </conditionalFormatting>
  <conditionalFormatting sqref="B3:B4">
    <cfRule type="expression" dxfId="231" priority="257">
      <formula>#REF!="X Vender"</formula>
    </cfRule>
  </conditionalFormatting>
  <conditionalFormatting sqref="B3:B4">
    <cfRule type="expression" dxfId="230" priority="258">
      <formula>#REF!="Vendido"</formula>
    </cfRule>
  </conditionalFormatting>
  <conditionalFormatting sqref="B3:B4">
    <cfRule type="expression" dxfId="229" priority="259">
      <formula>#REF!="Reservado"</formula>
    </cfRule>
  </conditionalFormatting>
  <conditionalFormatting sqref="B3:B4">
    <cfRule type="expression" dxfId="228" priority="260">
      <formula>#REF!="Bloqueado"</formula>
    </cfRule>
  </conditionalFormatting>
  <conditionalFormatting sqref="E4">
    <cfRule type="expression" dxfId="227" priority="261">
      <formula>#REF!="X Vender"</formula>
    </cfRule>
  </conditionalFormatting>
  <conditionalFormatting sqref="E4">
    <cfRule type="expression" dxfId="226" priority="262">
      <formula>#REF!="Vendido"</formula>
    </cfRule>
  </conditionalFormatting>
  <conditionalFormatting sqref="E4">
    <cfRule type="expression" dxfId="225" priority="263">
      <formula>#REF!="Reservado"</formula>
    </cfRule>
  </conditionalFormatting>
  <conditionalFormatting sqref="E4">
    <cfRule type="expression" dxfId="224" priority="264">
      <formula>#REF!="Bloqueado"</formula>
    </cfRule>
  </conditionalFormatting>
  <conditionalFormatting sqref="H4">
    <cfRule type="expression" dxfId="223" priority="265">
      <formula>#REF!="X Vender"</formula>
    </cfRule>
  </conditionalFormatting>
  <conditionalFormatting sqref="H4">
    <cfRule type="expression" dxfId="222" priority="266">
      <formula>#REF!="Vendido"</formula>
    </cfRule>
  </conditionalFormatting>
  <conditionalFormatting sqref="H4">
    <cfRule type="expression" dxfId="221" priority="267">
      <formula>#REF!="Reservado"</formula>
    </cfRule>
  </conditionalFormatting>
  <conditionalFormatting sqref="H4">
    <cfRule type="expression" dxfId="220" priority="268">
      <formula>#REF!="Bloqueado"</formula>
    </cfRule>
  </conditionalFormatting>
  <conditionalFormatting sqref="F10">
    <cfRule type="expression" dxfId="219" priority="269">
      <formula>#REF!="X Vender"</formula>
    </cfRule>
  </conditionalFormatting>
  <conditionalFormatting sqref="F10">
    <cfRule type="expression" dxfId="218" priority="270">
      <formula>#REF!="Vendido"</formula>
    </cfRule>
  </conditionalFormatting>
  <conditionalFormatting sqref="F10">
    <cfRule type="expression" dxfId="217" priority="271">
      <formula>#REF!="Reservado"</formula>
    </cfRule>
  </conditionalFormatting>
  <conditionalFormatting sqref="F10">
    <cfRule type="expression" dxfId="216" priority="272">
      <formula>#REF!="Bloqueado"</formula>
    </cfRule>
  </conditionalFormatting>
  <conditionalFormatting sqref="C25">
    <cfRule type="expression" dxfId="215" priority="273">
      <formula>#REF!="X Vender"</formula>
    </cfRule>
  </conditionalFormatting>
  <conditionalFormatting sqref="C25">
    <cfRule type="expression" dxfId="214" priority="274">
      <formula>#REF!="Vendido"</formula>
    </cfRule>
  </conditionalFormatting>
  <conditionalFormatting sqref="C25">
    <cfRule type="expression" dxfId="213" priority="275">
      <formula>#REF!="Reservado"</formula>
    </cfRule>
  </conditionalFormatting>
  <conditionalFormatting sqref="C25">
    <cfRule type="expression" dxfId="212" priority="276">
      <formula>#REF!="Bloqueado"</formula>
    </cfRule>
  </conditionalFormatting>
  <conditionalFormatting sqref="E19">
    <cfRule type="expression" dxfId="211" priority="277">
      <formula>#REF!="X Vender"</formula>
    </cfRule>
  </conditionalFormatting>
  <conditionalFormatting sqref="E19">
    <cfRule type="expression" dxfId="210" priority="278">
      <formula>#REF!="Vendido"</formula>
    </cfRule>
  </conditionalFormatting>
  <conditionalFormatting sqref="E19">
    <cfRule type="expression" dxfId="209" priority="279">
      <formula>#REF!="Reservado"</formula>
    </cfRule>
  </conditionalFormatting>
  <conditionalFormatting sqref="E19">
    <cfRule type="expression" dxfId="208" priority="280">
      <formula>#REF!="Bloqueado"</formula>
    </cfRule>
  </conditionalFormatting>
  <conditionalFormatting sqref="F25">
    <cfRule type="expression" dxfId="207" priority="281">
      <formula>#REF!="X Vender"</formula>
    </cfRule>
  </conditionalFormatting>
  <conditionalFormatting sqref="F25">
    <cfRule type="expression" dxfId="206" priority="282">
      <formula>#REF!="Vendido"</formula>
    </cfRule>
  </conditionalFormatting>
  <conditionalFormatting sqref="F25">
    <cfRule type="expression" dxfId="205" priority="283">
      <formula>#REF!="Reservado"</formula>
    </cfRule>
  </conditionalFormatting>
  <conditionalFormatting sqref="F25">
    <cfRule type="expression" dxfId="204" priority="284">
      <formula>#REF!="Bloqueado"</formula>
    </cfRule>
  </conditionalFormatting>
  <conditionalFormatting sqref="H19">
    <cfRule type="expression" dxfId="203" priority="285">
      <formula>#REF!="X Vender"</formula>
    </cfRule>
  </conditionalFormatting>
  <conditionalFormatting sqref="H19">
    <cfRule type="expression" dxfId="202" priority="286">
      <formula>#REF!="Vendido"</formula>
    </cfRule>
  </conditionalFormatting>
  <conditionalFormatting sqref="H19">
    <cfRule type="expression" dxfId="201" priority="287">
      <formula>#REF!="Reservado"</formula>
    </cfRule>
  </conditionalFormatting>
  <conditionalFormatting sqref="H19">
    <cfRule type="expression" dxfId="200" priority="288">
      <formula>#REF!="Bloqueado"</formula>
    </cfRule>
  </conditionalFormatting>
  <conditionalFormatting sqref="F17">
    <cfRule type="expression" dxfId="199" priority="289">
      <formula>#REF!="X Vender"</formula>
    </cfRule>
  </conditionalFormatting>
  <conditionalFormatting sqref="F17">
    <cfRule type="expression" dxfId="198" priority="290">
      <formula>#REF!="Vendido"</formula>
    </cfRule>
  </conditionalFormatting>
  <conditionalFormatting sqref="F17">
    <cfRule type="expression" dxfId="197" priority="291">
      <formula>#REF!="Reservado"</formula>
    </cfRule>
  </conditionalFormatting>
  <conditionalFormatting sqref="F17">
    <cfRule type="expression" dxfId="196" priority="292">
      <formula>#REF!="Bloqueado"</formula>
    </cfRule>
  </conditionalFormatting>
  <conditionalFormatting sqref="I17">
    <cfRule type="expression" dxfId="195" priority="293">
      <formula>#REF!="X Vender"</formula>
    </cfRule>
  </conditionalFormatting>
  <conditionalFormatting sqref="I17">
    <cfRule type="expression" dxfId="194" priority="294">
      <formula>#REF!="Vendido"</formula>
    </cfRule>
  </conditionalFormatting>
  <conditionalFormatting sqref="I17">
    <cfRule type="expression" dxfId="193" priority="295">
      <formula>#REF!="Reservado"</formula>
    </cfRule>
  </conditionalFormatting>
  <conditionalFormatting sqref="I17">
    <cfRule type="expression" dxfId="192" priority="296">
      <formula>#REF!="Bloqueado"</formula>
    </cfRule>
  </conditionalFormatting>
  <conditionalFormatting sqref="E6">
    <cfRule type="expression" dxfId="191" priority="297">
      <formula>#REF!="X Vender"</formula>
    </cfRule>
  </conditionalFormatting>
  <conditionalFormatting sqref="E6">
    <cfRule type="expression" dxfId="190" priority="298">
      <formula>#REF!="Vendido"</formula>
    </cfRule>
  </conditionalFormatting>
  <conditionalFormatting sqref="E6">
    <cfRule type="expression" dxfId="189" priority="299">
      <formula>#REF!="Reservado"</formula>
    </cfRule>
  </conditionalFormatting>
  <conditionalFormatting sqref="E6">
    <cfRule type="expression" dxfId="188" priority="300">
      <formula>#REF!="Bloqueado"</formula>
    </cfRule>
  </conditionalFormatting>
  <conditionalFormatting sqref="F6:F7">
    <cfRule type="expression" dxfId="187" priority="301">
      <formula>#REF!="X Vender"</formula>
    </cfRule>
  </conditionalFormatting>
  <conditionalFormatting sqref="F6:F7">
    <cfRule type="expression" dxfId="186" priority="302">
      <formula>#REF!="Vendido"</formula>
    </cfRule>
  </conditionalFormatting>
  <conditionalFormatting sqref="F6:F7">
    <cfRule type="expression" dxfId="185" priority="303">
      <formula>#REF!="Reservado"</formula>
    </cfRule>
  </conditionalFormatting>
  <conditionalFormatting sqref="F6:F7">
    <cfRule type="expression" dxfId="184" priority="304">
      <formula>#REF!="Bloqueado"</formula>
    </cfRule>
  </conditionalFormatting>
  <conditionalFormatting sqref="H6">
    <cfRule type="expression" dxfId="183" priority="305">
      <formula>#REF!="X Vender"</formula>
    </cfRule>
  </conditionalFormatting>
  <conditionalFormatting sqref="H6">
    <cfRule type="expression" dxfId="182" priority="306">
      <formula>#REF!="Vendido"</formula>
    </cfRule>
  </conditionalFormatting>
  <conditionalFormatting sqref="H6">
    <cfRule type="expression" dxfId="181" priority="307">
      <formula>#REF!="Reservado"</formula>
    </cfRule>
  </conditionalFormatting>
  <conditionalFormatting sqref="H6">
    <cfRule type="expression" dxfId="180" priority="308">
      <formula>#REF!="Bloqueado"</formula>
    </cfRule>
  </conditionalFormatting>
  <conditionalFormatting sqref="I6:I7">
    <cfRule type="expression" dxfId="179" priority="309">
      <formula>#REF!="X Vender"</formula>
    </cfRule>
  </conditionalFormatting>
  <conditionalFormatting sqref="I6:I7">
    <cfRule type="expression" dxfId="178" priority="310">
      <formula>#REF!="Vendido"</formula>
    </cfRule>
  </conditionalFormatting>
  <conditionalFormatting sqref="I6:I7">
    <cfRule type="expression" dxfId="177" priority="311">
      <formula>#REF!="Reservado"</formula>
    </cfRule>
  </conditionalFormatting>
  <conditionalFormatting sqref="I6:I7">
    <cfRule type="expression" dxfId="176" priority="312">
      <formula>#REF!="Bloqueado"</formula>
    </cfRule>
  </conditionalFormatting>
  <conditionalFormatting sqref="B21">
    <cfRule type="expression" dxfId="175" priority="313">
      <formula>#REF!="X Vender"</formula>
    </cfRule>
  </conditionalFormatting>
  <conditionalFormatting sqref="B21">
    <cfRule type="expression" dxfId="174" priority="314">
      <formula>#REF!="Vendido"</formula>
    </cfRule>
  </conditionalFormatting>
  <conditionalFormatting sqref="B21">
    <cfRule type="expression" dxfId="173" priority="315">
      <formula>#REF!="Reservado"</formula>
    </cfRule>
  </conditionalFormatting>
  <conditionalFormatting sqref="B21">
    <cfRule type="expression" dxfId="172" priority="316">
      <formula>#REF!="Bloqueado"</formula>
    </cfRule>
  </conditionalFormatting>
  <conditionalFormatting sqref="C21:C22">
    <cfRule type="expression" dxfId="171" priority="317">
      <formula>#REF!="X Vender"</formula>
    </cfRule>
  </conditionalFormatting>
  <conditionalFormatting sqref="C21:C22">
    <cfRule type="expression" dxfId="170" priority="318">
      <formula>#REF!="Vendido"</formula>
    </cfRule>
  </conditionalFormatting>
  <conditionalFormatting sqref="C21:C22">
    <cfRule type="expression" dxfId="169" priority="319">
      <formula>#REF!="Reservado"</formula>
    </cfRule>
  </conditionalFormatting>
  <conditionalFormatting sqref="C21:C22">
    <cfRule type="expression" dxfId="168" priority="320">
      <formula>#REF!="Bloqueado"</formula>
    </cfRule>
  </conditionalFormatting>
  <conditionalFormatting sqref="E21">
    <cfRule type="expression" dxfId="167" priority="321">
      <formula>#REF!="X Vender"</formula>
    </cfRule>
  </conditionalFormatting>
  <conditionalFormatting sqref="E21">
    <cfRule type="expression" dxfId="166" priority="322">
      <formula>#REF!="Vendido"</formula>
    </cfRule>
  </conditionalFormatting>
  <conditionalFormatting sqref="E21">
    <cfRule type="expression" dxfId="165" priority="323">
      <formula>#REF!="Reservado"</formula>
    </cfRule>
  </conditionalFormatting>
  <conditionalFormatting sqref="E21">
    <cfRule type="expression" dxfId="164" priority="324">
      <formula>#REF!="Bloqueado"</formula>
    </cfRule>
  </conditionalFormatting>
  <conditionalFormatting sqref="F21:F22">
    <cfRule type="expression" dxfId="163" priority="325">
      <formula>#REF!="X Vender"</formula>
    </cfRule>
  </conditionalFormatting>
  <conditionalFormatting sqref="F21:F22">
    <cfRule type="expression" dxfId="162" priority="326">
      <formula>#REF!="Vendido"</formula>
    </cfRule>
  </conditionalFormatting>
  <conditionalFormatting sqref="F21:F22">
    <cfRule type="expression" dxfId="161" priority="327">
      <formula>#REF!="Reservado"</formula>
    </cfRule>
  </conditionalFormatting>
  <conditionalFormatting sqref="F21:F22">
    <cfRule type="expression" dxfId="160" priority="328">
      <formula>#REF!="Bloqueado"</formula>
    </cfRule>
  </conditionalFormatting>
  <conditionalFormatting sqref="H21">
    <cfRule type="expression" dxfId="159" priority="329">
      <formula>#REF!="X Vender"</formula>
    </cfRule>
  </conditionalFormatting>
  <conditionalFormatting sqref="H21">
    <cfRule type="expression" dxfId="158" priority="330">
      <formula>#REF!="Vendido"</formula>
    </cfRule>
  </conditionalFormatting>
  <conditionalFormatting sqref="H21">
    <cfRule type="expression" dxfId="157" priority="331">
      <formula>#REF!="Reservado"</formula>
    </cfRule>
  </conditionalFormatting>
  <conditionalFormatting sqref="H21">
    <cfRule type="expression" dxfId="156" priority="332">
      <formula>#REF!="Bloqueado"</formula>
    </cfRule>
  </conditionalFormatting>
  <conditionalFormatting sqref="I21:I22">
    <cfRule type="expression" dxfId="155" priority="333">
      <formula>#REF!="X Vender"</formula>
    </cfRule>
  </conditionalFormatting>
  <conditionalFormatting sqref="I21:I22">
    <cfRule type="expression" dxfId="154" priority="334">
      <formula>#REF!="Vendido"</formula>
    </cfRule>
  </conditionalFormatting>
  <conditionalFormatting sqref="I21:I22">
    <cfRule type="expression" dxfId="153" priority="335">
      <formula>#REF!="Reservado"</formula>
    </cfRule>
  </conditionalFormatting>
  <conditionalFormatting sqref="I21:I22">
    <cfRule type="expression" dxfId="152" priority="336">
      <formula>#REF!="Bloqueado"</formula>
    </cfRule>
  </conditionalFormatting>
  <conditionalFormatting sqref="C17">
    <cfRule type="expression" dxfId="151" priority="337">
      <formula>#REF!="X Vender"</formula>
    </cfRule>
  </conditionalFormatting>
  <conditionalFormatting sqref="C17">
    <cfRule type="expression" dxfId="150" priority="338">
      <formula>#REF!="Vendido"</formula>
    </cfRule>
  </conditionalFormatting>
  <conditionalFormatting sqref="C17">
    <cfRule type="expression" dxfId="149" priority="339">
      <formula>#REF!="Reservado"</formula>
    </cfRule>
  </conditionalFormatting>
  <conditionalFormatting sqref="C17">
    <cfRule type="expression" dxfId="148" priority="340">
      <formula>#REF!="Bloqueado"</formula>
    </cfRule>
  </conditionalFormatting>
  <conditionalFormatting sqref="H32">
    <cfRule type="expression" dxfId="147" priority="341">
      <formula>#REF!="X Vender"</formula>
    </cfRule>
  </conditionalFormatting>
  <conditionalFormatting sqref="H32">
    <cfRule type="expression" dxfId="146" priority="342">
      <formula>#REF!="Vendido"</formula>
    </cfRule>
  </conditionalFormatting>
  <conditionalFormatting sqref="H32">
    <cfRule type="expression" dxfId="145" priority="343">
      <formula>#REF!="Reservado"</formula>
    </cfRule>
  </conditionalFormatting>
  <conditionalFormatting sqref="H32">
    <cfRule type="expression" dxfId="144" priority="344">
      <formula>#REF!="Bloqueado"</formula>
    </cfRule>
  </conditionalFormatting>
  <conditionalFormatting sqref="I32">
    <cfRule type="expression" dxfId="143" priority="345">
      <formula>#REF!="X Vender"</formula>
    </cfRule>
  </conditionalFormatting>
  <conditionalFormatting sqref="I32">
    <cfRule type="expression" dxfId="142" priority="346">
      <formula>#REF!="Vendido"</formula>
    </cfRule>
  </conditionalFormatting>
  <conditionalFormatting sqref="I32">
    <cfRule type="expression" dxfId="141" priority="347">
      <formula>#REF!="Reservado"</formula>
    </cfRule>
  </conditionalFormatting>
  <conditionalFormatting sqref="I32">
    <cfRule type="expression" dxfId="140" priority="348">
      <formula>#REF!="Bloqueado"</formula>
    </cfRule>
  </conditionalFormatting>
  <conditionalFormatting sqref="H31">
    <cfRule type="expression" dxfId="139" priority="349">
      <formula>#REF!="X Vender"</formula>
    </cfRule>
  </conditionalFormatting>
  <conditionalFormatting sqref="H31">
    <cfRule type="expression" dxfId="138" priority="350">
      <formula>#REF!="Vendido"</formula>
    </cfRule>
  </conditionalFormatting>
  <conditionalFormatting sqref="H31">
    <cfRule type="expression" dxfId="137" priority="351">
      <formula>#REF!="Reservado"</formula>
    </cfRule>
  </conditionalFormatting>
  <conditionalFormatting sqref="H31">
    <cfRule type="expression" dxfId="136" priority="352">
      <formula>#REF!="Bloqueado"</formula>
    </cfRule>
  </conditionalFormatting>
  <conditionalFormatting sqref="I31">
    <cfRule type="expression" dxfId="135" priority="353">
      <formula>#REF!="X Vender"</formula>
    </cfRule>
  </conditionalFormatting>
  <conditionalFormatting sqref="I31">
    <cfRule type="expression" dxfId="134" priority="354">
      <formula>#REF!="Vendido"</formula>
    </cfRule>
  </conditionalFormatting>
  <conditionalFormatting sqref="I31">
    <cfRule type="expression" dxfId="133" priority="355">
      <formula>#REF!="Reservado"</formula>
    </cfRule>
  </conditionalFormatting>
  <conditionalFormatting sqref="I31">
    <cfRule type="expression" dxfId="132" priority="356">
      <formula>#REF!="Bloqueado"</formula>
    </cfRule>
  </conditionalFormatting>
  <conditionalFormatting sqref="H33">
    <cfRule type="expression" dxfId="131" priority="357">
      <formula>#REF!="X Vender"</formula>
    </cfRule>
  </conditionalFormatting>
  <conditionalFormatting sqref="H33">
    <cfRule type="expression" dxfId="130" priority="358">
      <formula>#REF!="Vendido"</formula>
    </cfRule>
  </conditionalFormatting>
  <conditionalFormatting sqref="H33">
    <cfRule type="expression" dxfId="129" priority="359">
      <formula>#REF!="Reservado"</formula>
    </cfRule>
  </conditionalFormatting>
  <conditionalFormatting sqref="H33">
    <cfRule type="expression" dxfId="128" priority="360">
      <formula>#REF!="Bloqueado"</formula>
    </cfRule>
  </conditionalFormatting>
  <conditionalFormatting sqref="I33">
    <cfRule type="expression" dxfId="127" priority="361">
      <formula>#REF!="X Vender"</formula>
    </cfRule>
  </conditionalFormatting>
  <conditionalFormatting sqref="I33">
    <cfRule type="expression" dxfId="126" priority="362">
      <formula>#REF!="Vendido"</formula>
    </cfRule>
  </conditionalFormatting>
  <conditionalFormatting sqref="I33">
    <cfRule type="expression" dxfId="125" priority="363">
      <formula>#REF!="Reservado"</formula>
    </cfRule>
  </conditionalFormatting>
  <conditionalFormatting sqref="I33">
    <cfRule type="expression" dxfId="124" priority="364">
      <formula>#REF!="Bloqueado"</formula>
    </cfRule>
  </conditionalFormatting>
  <conditionalFormatting sqref="E3">
    <cfRule type="expression" dxfId="123" priority="365">
      <formula>#REF!="X Vender"</formula>
    </cfRule>
  </conditionalFormatting>
  <conditionalFormatting sqref="E3">
    <cfRule type="expression" dxfId="122" priority="366">
      <formula>#REF!="Vendido"</formula>
    </cfRule>
  </conditionalFormatting>
  <conditionalFormatting sqref="E3">
    <cfRule type="expression" dxfId="121" priority="367">
      <formula>#REF!="Reservado"</formula>
    </cfRule>
  </conditionalFormatting>
  <conditionalFormatting sqref="E3">
    <cfRule type="expression" dxfId="120" priority="368">
      <formula>#REF!="Bloqueado"</formula>
    </cfRule>
  </conditionalFormatting>
  <conditionalFormatting sqref="H3">
    <cfRule type="expression" dxfId="119" priority="369">
      <formula>#REF!="X Vender"</formula>
    </cfRule>
  </conditionalFormatting>
  <conditionalFormatting sqref="H3">
    <cfRule type="expression" dxfId="118" priority="370">
      <formula>#REF!="Vendido"</formula>
    </cfRule>
  </conditionalFormatting>
  <conditionalFormatting sqref="H3">
    <cfRule type="expression" dxfId="117" priority="371">
      <formula>#REF!="Reservado"</formula>
    </cfRule>
  </conditionalFormatting>
  <conditionalFormatting sqref="H3">
    <cfRule type="expression" dxfId="116" priority="372">
      <formula>#REF!="Bloqueado"</formula>
    </cfRule>
  </conditionalFormatting>
  <conditionalFormatting sqref="B18">
    <cfRule type="expression" dxfId="115" priority="373">
      <formula>#REF!="X Vender"</formula>
    </cfRule>
  </conditionalFormatting>
  <conditionalFormatting sqref="B18">
    <cfRule type="expression" dxfId="114" priority="374">
      <formula>#REF!="Vendido"</formula>
    </cfRule>
  </conditionalFormatting>
  <conditionalFormatting sqref="B18">
    <cfRule type="expression" dxfId="113" priority="375">
      <formula>#REF!="Reservado"</formula>
    </cfRule>
  </conditionalFormatting>
  <conditionalFormatting sqref="B18">
    <cfRule type="expression" dxfId="112" priority="376">
      <formula>#REF!="Bloqueado"</formula>
    </cfRule>
  </conditionalFormatting>
  <conditionalFormatting sqref="E18">
    <cfRule type="expression" dxfId="111" priority="377">
      <formula>#REF!="X Vender"</formula>
    </cfRule>
  </conditionalFormatting>
  <conditionalFormatting sqref="E18">
    <cfRule type="expression" dxfId="110" priority="378">
      <formula>#REF!="Vendido"</formula>
    </cfRule>
  </conditionalFormatting>
  <conditionalFormatting sqref="E18">
    <cfRule type="expression" dxfId="109" priority="379">
      <formula>#REF!="Reservado"</formula>
    </cfRule>
  </conditionalFormatting>
  <conditionalFormatting sqref="E18">
    <cfRule type="expression" dxfId="108" priority="380">
      <formula>#REF!="Bloqueado"</formula>
    </cfRule>
  </conditionalFormatting>
  <conditionalFormatting sqref="H18">
    <cfRule type="expression" dxfId="107" priority="381">
      <formula>#REF!="X Vender"</formula>
    </cfRule>
  </conditionalFormatting>
  <conditionalFormatting sqref="H18">
    <cfRule type="expression" dxfId="106" priority="382">
      <formula>#REF!="Vendido"</formula>
    </cfRule>
  </conditionalFormatting>
  <conditionalFormatting sqref="H18">
    <cfRule type="expression" dxfId="105" priority="383">
      <formula>#REF!="Reservado"</formula>
    </cfRule>
  </conditionalFormatting>
  <conditionalFormatting sqref="H18">
    <cfRule type="expression" dxfId="104" priority="384">
      <formula>#REF!="Bloqueado"</formula>
    </cfRule>
  </conditionalFormatting>
  <conditionalFormatting sqref="B8:B9">
    <cfRule type="expression" dxfId="103" priority="385">
      <formula>#REF!="X Vender"</formula>
    </cfRule>
  </conditionalFormatting>
  <conditionalFormatting sqref="B8:B9">
    <cfRule type="expression" dxfId="102" priority="386">
      <formula>#REF!="Vendido"</formula>
    </cfRule>
  </conditionalFormatting>
  <conditionalFormatting sqref="B8:B9">
    <cfRule type="expression" dxfId="101" priority="387">
      <formula>#REF!="Reservado"</formula>
    </cfRule>
  </conditionalFormatting>
  <conditionalFormatting sqref="B8:B9">
    <cfRule type="expression" dxfId="100" priority="388">
      <formula>#REF!="Bloqueado"</formula>
    </cfRule>
  </conditionalFormatting>
  <conditionalFormatting sqref="C8">
    <cfRule type="expression" dxfId="99" priority="389">
      <formula>#REF!="X Vender"</formula>
    </cfRule>
  </conditionalFormatting>
  <conditionalFormatting sqref="C8">
    <cfRule type="expression" dxfId="98" priority="390">
      <formula>#REF!="Vendido"</formula>
    </cfRule>
  </conditionalFormatting>
  <conditionalFormatting sqref="C8">
    <cfRule type="expression" dxfId="97" priority="391">
      <formula>#REF!="Reservado"</formula>
    </cfRule>
  </conditionalFormatting>
  <conditionalFormatting sqref="C8">
    <cfRule type="expression" dxfId="96" priority="392">
      <formula>#REF!="Bloqueado"</formula>
    </cfRule>
  </conditionalFormatting>
  <conditionalFormatting sqref="C9">
    <cfRule type="expression" dxfId="95" priority="393">
      <formula>#REF!="X Vender"</formula>
    </cfRule>
  </conditionalFormatting>
  <conditionalFormatting sqref="C9">
    <cfRule type="expression" dxfId="94" priority="394">
      <formula>#REF!="Vendido"</formula>
    </cfRule>
  </conditionalFormatting>
  <conditionalFormatting sqref="C9">
    <cfRule type="expression" dxfId="93" priority="395">
      <formula>#REF!="Reservado"</formula>
    </cfRule>
  </conditionalFormatting>
  <conditionalFormatting sqref="C9">
    <cfRule type="expression" dxfId="92" priority="396">
      <formula>#REF!="Bloqueado"</formula>
    </cfRule>
  </conditionalFormatting>
  <conditionalFormatting sqref="E8:E9">
    <cfRule type="expression" dxfId="91" priority="397">
      <formula>#REF!="X Vender"</formula>
    </cfRule>
  </conditionalFormatting>
  <conditionalFormatting sqref="E8:E9">
    <cfRule type="expression" dxfId="90" priority="398">
      <formula>#REF!="Vendido"</formula>
    </cfRule>
  </conditionalFormatting>
  <conditionalFormatting sqref="E8:E9">
    <cfRule type="expression" dxfId="89" priority="399">
      <formula>#REF!="Reservado"</formula>
    </cfRule>
  </conditionalFormatting>
  <conditionalFormatting sqref="E8:E9">
    <cfRule type="expression" dxfId="88" priority="400">
      <formula>#REF!="Bloqueado"</formula>
    </cfRule>
  </conditionalFormatting>
  <conditionalFormatting sqref="F8">
    <cfRule type="expression" dxfId="87" priority="401">
      <formula>#REF!="X Vender"</formula>
    </cfRule>
  </conditionalFormatting>
  <conditionalFormatting sqref="F8">
    <cfRule type="expression" dxfId="86" priority="402">
      <formula>#REF!="Vendido"</formula>
    </cfRule>
  </conditionalFormatting>
  <conditionalFormatting sqref="F8">
    <cfRule type="expression" dxfId="85" priority="403">
      <formula>#REF!="Reservado"</formula>
    </cfRule>
  </conditionalFormatting>
  <conditionalFormatting sqref="F8">
    <cfRule type="expression" dxfId="84" priority="404">
      <formula>#REF!="Bloqueado"</formula>
    </cfRule>
  </conditionalFormatting>
  <conditionalFormatting sqref="F9">
    <cfRule type="expression" dxfId="83" priority="405">
      <formula>#REF!="X Vender"</formula>
    </cfRule>
  </conditionalFormatting>
  <conditionalFormatting sqref="F9">
    <cfRule type="expression" dxfId="82" priority="406">
      <formula>#REF!="Vendido"</formula>
    </cfRule>
  </conditionalFormatting>
  <conditionalFormatting sqref="F9">
    <cfRule type="expression" dxfId="81" priority="407">
      <formula>#REF!="Reservado"</formula>
    </cfRule>
  </conditionalFormatting>
  <conditionalFormatting sqref="F9">
    <cfRule type="expression" dxfId="80" priority="408">
      <formula>#REF!="Bloqueado"</formula>
    </cfRule>
  </conditionalFormatting>
  <conditionalFormatting sqref="H8:H9">
    <cfRule type="expression" dxfId="79" priority="409">
      <formula>#REF!="X Vender"</formula>
    </cfRule>
  </conditionalFormatting>
  <conditionalFormatting sqref="H8:H9">
    <cfRule type="expression" dxfId="78" priority="410">
      <formula>#REF!="Vendido"</formula>
    </cfRule>
  </conditionalFormatting>
  <conditionalFormatting sqref="H8:H9">
    <cfRule type="expression" dxfId="77" priority="411">
      <formula>#REF!="Reservado"</formula>
    </cfRule>
  </conditionalFormatting>
  <conditionalFormatting sqref="H8:H9">
    <cfRule type="expression" dxfId="76" priority="412">
      <formula>#REF!="Bloqueado"</formula>
    </cfRule>
  </conditionalFormatting>
  <conditionalFormatting sqref="I8">
    <cfRule type="expression" dxfId="75" priority="413">
      <formula>#REF!="X Vender"</formula>
    </cfRule>
  </conditionalFormatting>
  <conditionalFormatting sqref="I8">
    <cfRule type="expression" dxfId="74" priority="414">
      <formula>#REF!="Vendido"</formula>
    </cfRule>
  </conditionalFormatting>
  <conditionalFormatting sqref="I8">
    <cfRule type="expression" dxfId="73" priority="415">
      <formula>#REF!="Reservado"</formula>
    </cfRule>
  </conditionalFormatting>
  <conditionalFormatting sqref="I8">
    <cfRule type="expression" dxfId="72" priority="416">
      <formula>#REF!="Bloqueado"</formula>
    </cfRule>
  </conditionalFormatting>
  <conditionalFormatting sqref="I9">
    <cfRule type="expression" dxfId="71" priority="417">
      <formula>#REF!="X Vender"</formula>
    </cfRule>
  </conditionalFormatting>
  <conditionalFormatting sqref="I9">
    <cfRule type="expression" dxfId="70" priority="418">
      <formula>#REF!="Vendido"</formula>
    </cfRule>
  </conditionalFormatting>
  <conditionalFormatting sqref="I9">
    <cfRule type="expression" dxfId="69" priority="419">
      <formula>#REF!="Reservado"</formula>
    </cfRule>
  </conditionalFormatting>
  <conditionalFormatting sqref="I9">
    <cfRule type="expression" dxfId="68" priority="420">
      <formula>#REF!="Bloqueado"</formula>
    </cfRule>
  </conditionalFormatting>
  <conditionalFormatting sqref="I24">
    <cfRule type="expression" dxfId="67" priority="421">
      <formula>#REF!="X Vender"</formula>
    </cfRule>
  </conditionalFormatting>
  <conditionalFormatting sqref="I24">
    <cfRule type="expression" dxfId="66" priority="422">
      <formula>#REF!="Vendido"</formula>
    </cfRule>
  </conditionalFormatting>
  <conditionalFormatting sqref="I24">
    <cfRule type="expression" dxfId="65" priority="423">
      <formula>#REF!="Reservado"</formula>
    </cfRule>
  </conditionalFormatting>
  <conditionalFormatting sqref="I24">
    <cfRule type="expression" dxfId="64" priority="424">
      <formula>#REF!="Bloqueado"</formula>
    </cfRule>
  </conditionalFormatting>
  <conditionalFormatting sqref="B23:B24">
    <cfRule type="expression" dxfId="63" priority="425">
      <formula>#REF!="X Vender"</formula>
    </cfRule>
  </conditionalFormatting>
  <conditionalFormatting sqref="B23:B24">
    <cfRule type="expression" dxfId="62" priority="426">
      <formula>#REF!="Vendido"</formula>
    </cfRule>
  </conditionalFormatting>
  <conditionalFormatting sqref="B23:B24">
    <cfRule type="expression" dxfId="61" priority="427">
      <formula>#REF!="Reservado"</formula>
    </cfRule>
  </conditionalFormatting>
  <conditionalFormatting sqref="B23:B24">
    <cfRule type="expression" dxfId="60" priority="428">
      <formula>#REF!="Bloqueado"</formula>
    </cfRule>
  </conditionalFormatting>
  <conditionalFormatting sqref="C23">
    <cfRule type="expression" dxfId="59" priority="429">
      <formula>#REF!="X Vender"</formula>
    </cfRule>
  </conditionalFormatting>
  <conditionalFormatting sqref="C23">
    <cfRule type="expression" dxfId="58" priority="430">
      <formula>#REF!="Vendido"</formula>
    </cfRule>
  </conditionalFormatting>
  <conditionalFormatting sqref="C23">
    <cfRule type="expression" dxfId="57" priority="431">
      <formula>#REF!="Reservado"</formula>
    </cfRule>
  </conditionalFormatting>
  <conditionalFormatting sqref="C23">
    <cfRule type="expression" dxfId="56" priority="432">
      <formula>#REF!="Bloqueado"</formula>
    </cfRule>
  </conditionalFormatting>
  <conditionalFormatting sqref="C24">
    <cfRule type="expression" dxfId="55" priority="433">
      <formula>#REF!="X Vender"</formula>
    </cfRule>
  </conditionalFormatting>
  <conditionalFormatting sqref="C24">
    <cfRule type="expression" dxfId="54" priority="434">
      <formula>#REF!="Vendido"</formula>
    </cfRule>
  </conditionalFormatting>
  <conditionalFormatting sqref="C24">
    <cfRule type="expression" dxfId="53" priority="435">
      <formula>#REF!="Reservado"</formula>
    </cfRule>
  </conditionalFormatting>
  <conditionalFormatting sqref="C24">
    <cfRule type="expression" dxfId="52" priority="436">
      <formula>#REF!="Bloqueado"</formula>
    </cfRule>
  </conditionalFormatting>
  <conditionalFormatting sqref="E23:E24">
    <cfRule type="expression" dxfId="51" priority="437">
      <formula>#REF!="X Vender"</formula>
    </cfRule>
  </conditionalFormatting>
  <conditionalFormatting sqref="E23:E24">
    <cfRule type="expression" dxfId="50" priority="438">
      <formula>#REF!="Vendido"</formula>
    </cfRule>
  </conditionalFormatting>
  <conditionalFormatting sqref="E23:E24">
    <cfRule type="expression" dxfId="49" priority="439">
      <formula>#REF!="Reservado"</formula>
    </cfRule>
  </conditionalFormatting>
  <conditionalFormatting sqref="E23:E24">
    <cfRule type="expression" dxfId="48" priority="440">
      <formula>#REF!="Bloqueado"</formula>
    </cfRule>
  </conditionalFormatting>
  <conditionalFormatting sqref="F23">
    <cfRule type="expression" dxfId="47" priority="441">
      <formula>#REF!="X Vender"</formula>
    </cfRule>
  </conditionalFormatting>
  <conditionalFormatting sqref="F23">
    <cfRule type="expression" dxfId="46" priority="442">
      <formula>#REF!="Vendido"</formula>
    </cfRule>
  </conditionalFormatting>
  <conditionalFormatting sqref="F23">
    <cfRule type="expression" dxfId="45" priority="443">
      <formula>#REF!="Reservado"</formula>
    </cfRule>
  </conditionalFormatting>
  <conditionalFormatting sqref="F23">
    <cfRule type="expression" dxfId="44" priority="444">
      <formula>#REF!="Bloqueado"</formula>
    </cfRule>
  </conditionalFormatting>
  <conditionalFormatting sqref="F24">
    <cfRule type="expression" dxfId="43" priority="445">
      <formula>#REF!="X Vender"</formula>
    </cfRule>
  </conditionalFormatting>
  <conditionalFormatting sqref="F24">
    <cfRule type="expression" dxfId="42" priority="446">
      <formula>#REF!="Vendido"</formula>
    </cfRule>
  </conditionalFormatting>
  <conditionalFormatting sqref="F24">
    <cfRule type="expression" dxfId="41" priority="447">
      <formula>#REF!="Reservado"</formula>
    </cfRule>
  </conditionalFormatting>
  <conditionalFormatting sqref="F24">
    <cfRule type="expression" dxfId="40" priority="448">
      <formula>#REF!="Bloqueado"</formula>
    </cfRule>
  </conditionalFormatting>
  <conditionalFormatting sqref="H23:H24">
    <cfRule type="expression" dxfId="39" priority="449">
      <formula>#REF!="X Vender"</formula>
    </cfRule>
  </conditionalFormatting>
  <conditionalFormatting sqref="H23:H24">
    <cfRule type="expression" dxfId="38" priority="450">
      <formula>#REF!="Vendido"</formula>
    </cfRule>
  </conditionalFormatting>
  <conditionalFormatting sqref="H23:H24">
    <cfRule type="expression" dxfId="37" priority="451">
      <formula>#REF!="Reservado"</formula>
    </cfRule>
  </conditionalFormatting>
  <conditionalFormatting sqref="H23:H24">
    <cfRule type="expression" dxfId="36" priority="452">
      <formula>#REF!="Bloqueado"</formula>
    </cfRule>
  </conditionalFormatting>
  <conditionalFormatting sqref="I23">
    <cfRule type="expression" dxfId="35" priority="453">
      <formula>#REF!="X Vender"</formula>
    </cfRule>
  </conditionalFormatting>
  <conditionalFormatting sqref="I23">
    <cfRule type="expression" dxfId="34" priority="454">
      <formula>#REF!="Vendido"</formula>
    </cfRule>
  </conditionalFormatting>
  <conditionalFormatting sqref="I23">
    <cfRule type="expression" dxfId="33" priority="455">
      <formula>#REF!="Reservado"</formula>
    </cfRule>
  </conditionalFormatting>
  <conditionalFormatting sqref="I23">
    <cfRule type="expression" dxfId="32" priority="456">
      <formula>#REF!="Bloqueado"</formula>
    </cfRule>
  </conditionalFormatting>
  <pageMargins left="0.70866141732283472" right="0.70866141732283472" top="0.74803149606299213" bottom="0.74803149606299213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F243E"/>
  </sheetPr>
  <dimension ref="A1:AU1000"/>
  <sheetViews>
    <sheetView showGridLines="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baseColWidth="10" defaultColWidth="14.453125" defaultRowHeight="15" customHeight="1" x14ac:dyDescent="0.35"/>
  <cols>
    <col min="1" max="1" width="3.6328125" customWidth="1"/>
    <col min="2" max="2" width="7" customWidth="1"/>
    <col min="3" max="3" width="8.453125" customWidth="1"/>
    <col min="4" max="4" width="17.6328125" customWidth="1"/>
    <col min="5" max="5" width="11.453125" customWidth="1"/>
    <col min="6" max="7" width="5.36328125" customWidth="1"/>
    <col min="8" max="8" width="10.6328125" customWidth="1"/>
    <col min="9" max="9" width="12.453125" customWidth="1"/>
    <col min="10" max="10" width="9" customWidth="1"/>
    <col min="11" max="11" width="9.453125" customWidth="1"/>
    <col min="12" max="12" width="16.453125" customWidth="1"/>
    <col min="13" max="13" width="8.453125" customWidth="1"/>
    <col min="14" max="14" width="6" customWidth="1"/>
    <col min="15" max="15" width="10.453125" customWidth="1"/>
    <col min="16" max="16" width="9.6328125" customWidth="1"/>
    <col min="17" max="17" width="5.6328125" customWidth="1"/>
    <col min="18" max="18" width="13.36328125" customWidth="1"/>
    <col min="19" max="19" width="16" customWidth="1"/>
    <col min="20" max="20" width="6.6328125" customWidth="1"/>
    <col min="21" max="21" width="8.36328125" customWidth="1"/>
    <col min="22" max="22" width="7.453125" customWidth="1"/>
    <col min="23" max="23" width="11" customWidth="1"/>
    <col min="24" max="24" width="37.453125" customWidth="1"/>
    <col min="25" max="26" width="12" customWidth="1"/>
    <col min="27" max="27" width="13.453125" customWidth="1"/>
    <col min="28" max="28" width="16.1796875" customWidth="1"/>
    <col min="29" max="30" width="19.453125" customWidth="1"/>
    <col min="31" max="31" width="28.1796875" customWidth="1"/>
    <col min="32" max="32" width="15.6328125" customWidth="1"/>
    <col min="33" max="33" width="9" customWidth="1"/>
    <col min="34" max="34" width="18.36328125" customWidth="1"/>
    <col min="35" max="36" width="11" customWidth="1"/>
    <col min="37" max="37" width="11.453125" customWidth="1"/>
    <col min="38" max="38" width="16.6328125" customWidth="1"/>
    <col min="39" max="39" width="10.6328125" customWidth="1"/>
    <col min="40" max="40" width="14.453125" customWidth="1"/>
    <col min="41" max="41" width="11.6328125" customWidth="1"/>
    <col min="42" max="42" width="10.6328125" customWidth="1"/>
    <col min="43" max="43" width="21.6328125" customWidth="1"/>
    <col min="44" max="44" width="15.36328125" customWidth="1"/>
    <col min="45" max="47" width="8.1796875" customWidth="1"/>
  </cols>
  <sheetData>
    <row r="1" spans="1:47" ht="70.5" customHeight="1" x14ac:dyDescent="0.35">
      <c r="A1" s="1"/>
      <c r="B1" s="242" t="s">
        <v>81</v>
      </c>
      <c r="C1" s="243" t="s">
        <v>184</v>
      </c>
      <c r="D1" s="242" t="s">
        <v>113</v>
      </c>
      <c r="E1" s="243" t="s">
        <v>83</v>
      </c>
      <c r="F1" s="243" t="s">
        <v>84</v>
      </c>
      <c r="G1" s="243" t="s">
        <v>85</v>
      </c>
      <c r="H1" s="243" t="s">
        <v>37</v>
      </c>
      <c r="I1" s="243" t="s">
        <v>86</v>
      </c>
      <c r="J1" s="243" t="s">
        <v>87</v>
      </c>
      <c r="K1" s="243" t="s">
        <v>185</v>
      </c>
      <c r="L1" s="243" t="s">
        <v>186</v>
      </c>
      <c r="M1" s="243" t="s">
        <v>44</v>
      </c>
      <c r="N1" s="243" t="s">
        <v>8</v>
      </c>
      <c r="O1" s="243" t="s">
        <v>89</v>
      </c>
      <c r="P1" s="243" t="s">
        <v>91</v>
      </c>
      <c r="Q1" s="243" t="s">
        <v>47</v>
      </c>
      <c r="R1" s="243" t="s">
        <v>94</v>
      </c>
      <c r="S1" s="243" t="s">
        <v>95</v>
      </c>
      <c r="T1" s="243" t="s">
        <v>96</v>
      </c>
      <c r="U1" s="243" t="s">
        <v>97</v>
      </c>
      <c r="V1" s="243" t="s">
        <v>98</v>
      </c>
      <c r="W1" s="243" t="s">
        <v>99</v>
      </c>
      <c r="X1" s="243" t="s">
        <v>187</v>
      </c>
      <c r="Y1" s="243" t="s">
        <v>188</v>
      </c>
      <c r="Z1" s="243" t="s">
        <v>189</v>
      </c>
      <c r="AA1" s="243" t="s">
        <v>190</v>
      </c>
      <c r="AB1" s="243" t="s">
        <v>191</v>
      </c>
      <c r="AC1" s="243" t="s">
        <v>192</v>
      </c>
      <c r="AD1" s="243" t="s">
        <v>193</v>
      </c>
      <c r="AE1" s="243" t="s">
        <v>194</v>
      </c>
      <c r="AF1" s="243" t="s">
        <v>195</v>
      </c>
      <c r="AG1" s="243" t="s">
        <v>196</v>
      </c>
      <c r="AH1" s="243" t="s">
        <v>107</v>
      </c>
      <c r="AI1" s="243" t="s">
        <v>27</v>
      </c>
      <c r="AJ1" s="243" t="s">
        <v>197</v>
      </c>
      <c r="AK1" s="243" t="s">
        <v>198</v>
      </c>
      <c r="AL1" s="243" t="s">
        <v>199</v>
      </c>
      <c r="AM1" s="243" t="s">
        <v>200</v>
      </c>
      <c r="AN1" s="243" t="s">
        <v>201</v>
      </c>
      <c r="AO1" s="243" t="s">
        <v>14</v>
      </c>
      <c r="AP1" s="1"/>
      <c r="AQ1" s="1"/>
      <c r="AR1" s="1"/>
      <c r="AS1" s="1"/>
      <c r="AT1" s="1"/>
      <c r="AU1" s="1"/>
    </row>
    <row r="2" spans="1:47" ht="14.25" customHeight="1" x14ac:dyDescent="0.35">
      <c r="A2" s="1"/>
      <c r="B2" s="244">
        <f>'T. Generadora'!A3</f>
        <v>1</v>
      </c>
      <c r="C2" s="244">
        <f>'T. Generadora'!B3</f>
        <v>201</v>
      </c>
      <c r="D2" s="244" t="s">
        <v>202</v>
      </c>
      <c r="E2" s="82">
        <f>'T. Generadora'!C3</f>
        <v>1</v>
      </c>
      <c r="F2" s="82" t="str">
        <f>'T. Generadora'!D3</f>
        <v>Madison</v>
      </c>
      <c r="G2" s="82">
        <f>'T. Generadora'!E3</f>
        <v>2</v>
      </c>
      <c r="H2" s="245" t="str">
        <f>'T. Generadora'!G3</f>
        <v>1 M</v>
      </c>
      <c r="I2" s="245">
        <f>'T. Generadora'!H3</f>
        <v>30</v>
      </c>
      <c r="J2" s="245">
        <f>'T. Generadora'!I3</f>
        <v>5</v>
      </c>
      <c r="K2" s="245">
        <f>'T. Generadora'!J3</f>
        <v>0</v>
      </c>
      <c r="L2" s="245">
        <f>'T. Generadora'!L3</f>
        <v>35</v>
      </c>
      <c r="M2" s="245">
        <f>+'T. Generadora'!M3</f>
        <v>1</v>
      </c>
      <c r="N2" s="245">
        <f>'T. Generadora'!N3</f>
        <v>1</v>
      </c>
      <c r="O2" s="246">
        <f>'T. Generadora'!O3</f>
        <v>0</v>
      </c>
      <c r="P2" s="246">
        <f>'T. Generadora'!Q3</f>
        <v>0</v>
      </c>
      <c r="Q2" s="246">
        <f>'T. Generadora'!T3</f>
        <v>1</v>
      </c>
      <c r="R2" s="247">
        <f>'T. Generadora'!U3</f>
        <v>0</v>
      </c>
      <c r="S2" s="82">
        <f>'T. Generadora'!V3</f>
        <v>0</v>
      </c>
      <c r="T2" s="82">
        <f>'T. Generadora'!W3</f>
        <v>0</v>
      </c>
      <c r="U2" s="82">
        <f>'T. Generadora'!X3</f>
        <v>0</v>
      </c>
      <c r="V2" s="82">
        <f>'T. Generadora'!Y3</f>
        <v>0</v>
      </c>
      <c r="W2" s="82">
        <f>'T. Generadora'!Z3</f>
        <v>0</v>
      </c>
      <c r="X2" s="248" t="s">
        <v>203</v>
      </c>
      <c r="Y2" s="248"/>
      <c r="Z2" s="248"/>
      <c r="AA2" s="248"/>
      <c r="AB2" s="248"/>
      <c r="AC2" s="248"/>
      <c r="AD2" s="248"/>
      <c r="AE2" s="248"/>
      <c r="AF2" s="248"/>
      <c r="AG2" s="249"/>
      <c r="AH2" s="250">
        <f>+'T. Generadora'!AT3</f>
        <v>1670000</v>
      </c>
      <c r="AI2" s="250">
        <f t="shared" ref="AI2:AI256" si="0">+AH2/L2</f>
        <v>47714.285714285717</v>
      </c>
      <c r="AJ2" s="82"/>
      <c r="AK2" s="250"/>
      <c r="AL2" s="251"/>
      <c r="AM2" s="251">
        <f t="shared" ref="AM2:AM256" si="1">+AL2/L2</f>
        <v>0</v>
      </c>
      <c r="AN2" s="251"/>
      <c r="AO2" s="252">
        <f t="shared" ref="AO2:AO256" si="2">AL2/AH2-1</f>
        <v>-1</v>
      </c>
      <c r="AP2" s="1"/>
      <c r="AQ2" s="253"/>
      <c r="AR2" s="346" t="s">
        <v>26</v>
      </c>
      <c r="AS2" s="318"/>
      <c r="AT2" s="346" t="s">
        <v>0</v>
      </c>
      <c r="AU2" s="318"/>
    </row>
    <row r="3" spans="1:47" ht="14.25" customHeight="1" x14ac:dyDescent="0.35">
      <c r="A3" s="1"/>
      <c r="B3" s="244">
        <f>'T. Generadora'!A4</f>
        <v>2</v>
      </c>
      <c r="C3" s="244">
        <f>'T. Generadora'!B4</f>
        <v>202</v>
      </c>
      <c r="D3" s="244" t="s">
        <v>202</v>
      </c>
      <c r="E3" s="82">
        <f>'T. Generadora'!C4</f>
        <v>1</v>
      </c>
      <c r="F3" s="82" t="str">
        <f>'T. Generadora'!D4</f>
        <v>Madison</v>
      </c>
      <c r="G3" s="82">
        <f>'T. Generadora'!E4</f>
        <v>2</v>
      </c>
      <c r="H3" s="245" t="str">
        <f>'T. Generadora'!G4</f>
        <v>2 M</v>
      </c>
      <c r="I3" s="245">
        <f>'T. Generadora'!H4</f>
        <v>59</v>
      </c>
      <c r="J3" s="245">
        <f>'T. Generadora'!I4</f>
        <v>8</v>
      </c>
      <c r="K3" s="245">
        <f>'T. Generadora'!J4</f>
        <v>0</v>
      </c>
      <c r="L3" s="245">
        <f>'T. Generadora'!L4</f>
        <v>67</v>
      </c>
      <c r="M3" s="245">
        <f>+'T. Generadora'!M4</f>
        <v>2</v>
      </c>
      <c r="N3" s="245">
        <f>'T. Generadora'!N4</f>
        <v>2</v>
      </c>
      <c r="O3" s="246">
        <f>'T. Generadora'!O4</f>
        <v>0</v>
      </c>
      <c r="P3" s="246">
        <f>'T. Generadora'!Q4</f>
        <v>0</v>
      </c>
      <c r="Q3" s="246">
        <f>'T. Generadora'!T4</f>
        <v>1</v>
      </c>
      <c r="R3" s="247">
        <f>'T. Generadora'!U4</f>
        <v>0</v>
      </c>
      <c r="S3" s="82">
        <f>'T. Generadora'!V4</f>
        <v>0</v>
      </c>
      <c r="T3" s="82">
        <f>'T. Generadora'!W4</f>
        <v>0</v>
      </c>
      <c r="U3" s="82">
        <f>'T. Generadora'!X4</f>
        <v>0</v>
      </c>
      <c r="V3" s="82">
        <f>'T. Generadora'!Y4</f>
        <v>0</v>
      </c>
      <c r="W3" s="82">
        <f>'T. Generadora'!Z4</f>
        <v>0</v>
      </c>
      <c r="X3" s="248" t="s">
        <v>203</v>
      </c>
      <c r="Y3" s="248"/>
      <c r="Z3" s="248"/>
      <c r="AA3" s="248"/>
      <c r="AB3" s="248"/>
      <c r="AC3" s="248"/>
      <c r="AD3" s="248"/>
      <c r="AE3" s="248"/>
      <c r="AF3" s="248"/>
      <c r="AG3" s="249"/>
      <c r="AH3" s="250">
        <f>+'T. Generadora'!AT4</f>
        <v>2840000</v>
      </c>
      <c r="AI3" s="250">
        <f t="shared" si="0"/>
        <v>42388.059701492537</v>
      </c>
      <c r="AJ3" s="82"/>
      <c r="AK3" s="250"/>
      <c r="AL3" s="251"/>
      <c r="AM3" s="251">
        <f t="shared" si="1"/>
        <v>0</v>
      </c>
      <c r="AN3" s="251"/>
      <c r="AO3" s="252">
        <f t="shared" si="2"/>
        <v>-1</v>
      </c>
      <c r="AP3" s="1"/>
      <c r="AQ3" s="254" t="s">
        <v>204</v>
      </c>
      <c r="AR3" s="255">
        <f>SUMIF(D2:D156,"Vendido",AL2:AL156)</f>
        <v>0</v>
      </c>
      <c r="AS3" s="254" t="e">
        <f>AR3/AR8</f>
        <v>#REF!</v>
      </c>
      <c r="AT3" s="256">
        <f>COUNTIF(D2:D156,"Vendido")</f>
        <v>0</v>
      </c>
      <c r="AU3" s="254">
        <f>AT3/AT8</f>
        <v>0</v>
      </c>
    </row>
    <row r="4" spans="1:47" ht="14.25" customHeight="1" x14ac:dyDescent="0.35">
      <c r="A4" s="1"/>
      <c r="B4" s="244">
        <f>'T. Generadora'!A5</f>
        <v>3</v>
      </c>
      <c r="C4" s="244">
        <f>'T. Generadora'!B5</f>
        <v>203</v>
      </c>
      <c r="D4" s="244" t="s">
        <v>202</v>
      </c>
      <c r="E4" s="82">
        <f>'T. Generadora'!C5</f>
        <v>1</v>
      </c>
      <c r="F4" s="82" t="str">
        <f>'T. Generadora'!D5</f>
        <v>Madison</v>
      </c>
      <c r="G4" s="82">
        <f>'T. Generadora'!E5</f>
        <v>2</v>
      </c>
      <c r="H4" s="245" t="str">
        <f>'T. Generadora'!G5</f>
        <v>3 M</v>
      </c>
      <c r="I4" s="245">
        <f>'T. Generadora'!H5</f>
        <v>57</v>
      </c>
      <c r="J4" s="245">
        <f>'T. Generadora'!I5</f>
        <v>7</v>
      </c>
      <c r="K4" s="245">
        <f>'T. Generadora'!J5</f>
        <v>0</v>
      </c>
      <c r="L4" s="245">
        <f>'T. Generadora'!L5</f>
        <v>64</v>
      </c>
      <c r="M4" s="245">
        <f>+'T. Generadora'!M5</f>
        <v>2</v>
      </c>
      <c r="N4" s="245">
        <f>'T. Generadora'!N5</f>
        <v>2</v>
      </c>
      <c r="O4" s="246">
        <f>'T. Generadora'!O5</f>
        <v>0</v>
      </c>
      <c r="P4" s="246">
        <f>'T. Generadora'!Q5</f>
        <v>0</v>
      </c>
      <c r="Q4" s="246">
        <f>'T. Generadora'!T5</f>
        <v>1</v>
      </c>
      <c r="R4" s="247">
        <f>'T. Generadora'!U5</f>
        <v>0</v>
      </c>
      <c r="S4" s="82">
        <f>'T. Generadora'!V5</f>
        <v>0</v>
      </c>
      <c r="T4" s="82">
        <f>'T. Generadora'!W5</f>
        <v>0</v>
      </c>
      <c r="U4" s="82">
        <f>'T. Generadora'!X5</f>
        <v>0</v>
      </c>
      <c r="V4" s="82">
        <f>'T. Generadora'!Y5</f>
        <v>0</v>
      </c>
      <c r="W4" s="82">
        <f>'T. Generadora'!Z5</f>
        <v>0</v>
      </c>
      <c r="X4" s="248" t="s">
        <v>203</v>
      </c>
      <c r="Y4" s="248"/>
      <c r="Z4" s="248"/>
      <c r="AA4" s="248"/>
      <c r="AB4" s="248"/>
      <c r="AC4" s="248"/>
      <c r="AD4" s="248"/>
      <c r="AE4" s="248"/>
      <c r="AF4" s="248"/>
      <c r="AG4" s="249"/>
      <c r="AH4" s="250">
        <f>+'T. Generadora'!AT5</f>
        <v>2750000</v>
      </c>
      <c r="AI4" s="250">
        <f t="shared" si="0"/>
        <v>42968.75</v>
      </c>
      <c r="AJ4" s="82"/>
      <c r="AK4" s="250"/>
      <c r="AL4" s="251"/>
      <c r="AM4" s="251">
        <f t="shared" si="1"/>
        <v>0</v>
      </c>
      <c r="AN4" s="250"/>
      <c r="AO4" s="252">
        <f t="shared" si="2"/>
        <v>-1</v>
      </c>
      <c r="AP4" s="1"/>
      <c r="AQ4" s="257" t="s">
        <v>205</v>
      </c>
      <c r="AR4" s="258">
        <f>SUMIF(D2:D156,"Reservado",AN2:AN156)</f>
        <v>0</v>
      </c>
      <c r="AS4" s="257" t="e">
        <f>AR4/AR8</f>
        <v>#REF!</v>
      </c>
      <c r="AT4" s="259">
        <f>COUNTIF(D2:D156,"Reservado")</f>
        <v>0</v>
      </c>
      <c r="AU4" s="257">
        <f>AT4/AT8</f>
        <v>0</v>
      </c>
    </row>
    <row r="5" spans="1:47" ht="14.25" customHeight="1" x14ac:dyDescent="0.35">
      <c r="A5" s="1"/>
      <c r="B5" s="244">
        <f>'T. Generadora'!A6</f>
        <v>4</v>
      </c>
      <c r="C5" s="244">
        <f>'T. Generadora'!B6</f>
        <v>204</v>
      </c>
      <c r="D5" s="244" t="s">
        <v>202</v>
      </c>
      <c r="E5" s="82">
        <f>'T. Generadora'!C6</f>
        <v>1</v>
      </c>
      <c r="F5" s="82" t="str">
        <f>'T. Generadora'!D6</f>
        <v>Madison</v>
      </c>
      <c r="G5" s="82">
        <f>'T. Generadora'!E6</f>
        <v>2</v>
      </c>
      <c r="H5" s="245" t="str">
        <f>'T. Generadora'!G6</f>
        <v>4 M</v>
      </c>
      <c r="I5" s="245">
        <f>'T. Generadora'!H6</f>
        <v>59</v>
      </c>
      <c r="J5" s="245">
        <f>'T. Generadora'!I6</f>
        <v>13</v>
      </c>
      <c r="K5" s="245">
        <f>'T. Generadora'!J6</f>
        <v>0</v>
      </c>
      <c r="L5" s="245">
        <f>'T. Generadora'!L6</f>
        <v>72</v>
      </c>
      <c r="M5" s="245">
        <f>+'T. Generadora'!M6</f>
        <v>2</v>
      </c>
      <c r="N5" s="245">
        <f>'T. Generadora'!N6</f>
        <v>2</v>
      </c>
      <c r="O5" s="246">
        <f>'T. Generadora'!O6</f>
        <v>0</v>
      </c>
      <c r="P5" s="246">
        <f>'T. Generadora'!Q6</f>
        <v>0</v>
      </c>
      <c r="Q5" s="246">
        <f>'T. Generadora'!T6</f>
        <v>2</v>
      </c>
      <c r="R5" s="247">
        <f>'T. Generadora'!U6</f>
        <v>0</v>
      </c>
      <c r="S5" s="82">
        <f>'T. Generadora'!V6</f>
        <v>0</v>
      </c>
      <c r="T5" s="82">
        <f>'T. Generadora'!W6</f>
        <v>0</v>
      </c>
      <c r="U5" s="82">
        <f>'T. Generadora'!X6</f>
        <v>0</v>
      </c>
      <c r="V5" s="82">
        <f>'T. Generadora'!Y6</f>
        <v>0</v>
      </c>
      <c r="W5" s="82">
        <f>'T. Generadora'!Z6</f>
        <v>0</v>
      </c>
      <c r="X5" s="248" t="s">
        <v>203</v>
      </c>
      <c r="Y5" s="248"/>
      <c r="Z5" s="248"/>
      <c r="AA5" s="248"/>
      <c r="AB5" s="248"/>
      <c r="AC5" s="248"/>
      <c r="AD5" s="248"/>
      <c r="AE5" s="248"/>
      <c r="AF5" s="248"/>
      <c r="AG5" s="249"/>
      <c r="AH5" s="250">
        <f>+'T. Generadora'!AT6</f>
        <v>2970000</v>
      </c>
      <c r="AI5" s="250">
        <f t="shared" si="0"/>
        <v>41250</v>
      </c>
      <c r="AJ5" s="82"/>
      <c r="AK5" s="250"/>
      <c r="AL5" s="251"/>
      <c r="AM5" s="251">
        <f t="shared" si="1"/>
        <v>0</v>
      </c>
      <c r="AN5" s="250"/>
      <c r="AO5" s="252">
        <f t="shared" si="2"/>
        <v>-1</v>
      </c>
      <c r="AP5" s="1"/>
      <c r="AQ5" s="257" t="s">
        <v>206</v>
      </c>
      <c r="AR5" s="258">
        <f>SUMIF(D2:D156,"Bloqueado",AH2:AH156)</f>
        <v>0</v>
      </c>
      <c r="AS5" s="260" t="e">
        <f>AR5/AR8</f>
        <v>#REF!</v>
      </c>
      <c r="AT5" s="261">
        <f>COUNTIF(D2:D156,"Bloqueado")</f>
        <v>0</v>
      </c>
      <c r="AU5" s="260">
        <f>AT5/AT8</f>
        <v>0</v>
      </c>
    </row>
    <row r="6" spans="1:47" ht="14.25" customHeight="1" x14ac:dyDescent="0.35">
      <c r="A6" s="1"/>
      <c r="B6" s="244">
        <f>'T. Generadora'!A7</f>
        <v>5</v>
      </c>
      <c r="C6" s="244">
        <f>'T. Generadora'!B7</f>
        <v>205</v>
      </c>
      <c r="D6" s="244" t="s">
        <v>202</v>
      </c>
      <c r="E6" s="82">
        <f>'T. Generadora'!C7</f>
        <v>1</v>
      </c>
      <c r="F6" s="82" t="str">
        <f>'T. Generadora'!D7</f>
        <v>Madison</v>
      </c>
      <c r="G6" s="82">
        <f>'T. Generadora'!E7</f>
        <v>2</v>
      </c>
      <c r="H6" s="245" t="str">
        <f>'T. Generadora'!G7</f>
        <v>5 M</v>
      </c>
      <c r="I6" s="245">
        <f>'T. Generadora'!H7</f>
        <v>56</v>
      </c>
      <c r="J6" s="245">
        <f>'T. Generadora'!I7</f>
        <v>12</v>
      </c>
      <c r="K6" s="245">
        <f>'T. Generadora'!J7</f>
        <v>0</v>
      </c>
      <c r="L6" s="245">
        <f>'T. Generadora'!L7</f>
        <v>68</v>
      </c>
      <c r="M6" s="245">
        <f>+'T. Generadora'!M7</f>
        <v>2</v>
      </c>
      <c r="N6" s="245">
        <f>'T. Generadora'!N7</f>
        <v>2</v>
      </c>
      <c r="O6" s="246">
        <f>'T. Generadora'!O7</f>
        <v>0</v>
      </c>
      <c r="P6" s="246">
        <f>'T. Generadora'!Q7</f>
        <v>0</v>
      </c>
      <c r="Q6" s="246">
        <f>'T. Generadora'!T7</f>
        <v>1</v>
      </c>
      <c r="R6" s="247">
        <f>'T. Generadora'!U7</f>
        <v>0</v>
      </c>
      <c r="S6" s="82">
        <f>'T. Generadora'!V7</f>
        <v>0</v>
      </c>
      <c r="T6" s="82">
        <f>'T. Generadora'!W7</f>
        <v>0</v>
      </c>
      <c r="U6" s="82">
        <f>'T. Generadora'!X7</f>
        <v>0</v>
      </c>
      <c r="V6" s="82">
        <f>'T. Generadora'!Y7</f>
        <v>0</v>
      </c>
      <c r="W6" s="82">
        <f>'T. Generadora'!Z7</f>
        <v>0</v>
      </c>
      <c r="X6" s="248" t="s">
        <v>203</v>
      </c>
      <c r="Y6" s="248"/>
      <c r="Z6" s="248"/>
      <c r="AA6" s="248"/>
      <c r="AB6" s="248"/>
      <c r="AC6" s="248"/>
      <c r="AD6" s="248"/>
      <c r="AE6" s="248"/>
      <c r="AF6" s="248"/>
      <c r="AG6" s="249"/>
      <c r="AH6" s="250">
        <f>+'T. Generadora'!AT7</f>
        <v>2870000</v>
      </c>
      <c r="AI6" s="250">
        <f t="shared" si="0"/>
        <v>42205.882352941175</v>
      </c>
      <c r="AJ6" s="82"/>
      <c r="AK6" s="250"/>
      <c r="AL6" s="250"/>
      <c r="AM6" s="251">
        <f t="shared" si="1"/>
        <v>0</v>
      </c>
      <c r="AN6" s="250"/>
      <c r="AO6" s="252">
        <f t="shared" si="2"/>
        <v>-1</v>
      </c>
      <c r="AP6" s="1"/>
      <c r="AQ6" s="254" t="s">
        <v>207</v>
      </c>
      <c r="AR6" s="262">
        <f>SUM(AR3:AR5)</f>
        <v>0</v>
      </c>
      <c r="AS6" s="254" t="e">
        <f>AR6/AR8</f>
        <v>#REF!</v>
      </c>
      <c r="AT6" s="259">
        <f>SUBTOTAL(9,AT3:AT5)</f>
        <v>0</v>
      </c>
      <c r="AU6" s="254">
        <f>AT6/AT8</f>
        <v>0</v>
      </c>
    </row>
    <row r="7" spans="1:47" ht="14.25" customHeight="1" x14ac:dyDescent="0.35">
      <c r="A7" s="1"/>
      <c r="B7" s="244">
        <f>'T. Generadora'!A8</f>
        <v>6</v>
      </c>
      <c r="C7" s="244">
        <f>'T. Generadora'!B8</f>
        <v>206</v>
      </c>
      <c r="D7" s="244" t="s">
        <v>202</v>
      </c>
      <c r="E7" s="82">
        <f>'T. Generadora'!C8</f>
        <v>1</v>
      </c>
      <c r="F7" s="82" t="str">
        <f>'T. Generadora'!D8</f>
        <v>Madison</v>
      </c>
      <c r="G7" s="82">
        <f>'T. Generadora'!E8</f>
        <v>2</v>
      </c>
      <c r="H7" s="245" t="str">
        <f>'T. Generadora'!G8</f>
        <v>6 M</v>
      </c>
      <c r="I7" s="245">
        <f>'T. Generadora'!H8</f>
        <v>52</v>
      </c>
      <c r="J7" s="245">
        <f>'T. Generadora'!I8</f>
        <v>7</v>
      </c>
      <c r="K7" s="245">
        <f>'T. Generadora'!J8</f>
        <v>0</v>
      </c>
      <c r="L7" s="245">
        <f>'T. Generadora'!L8</f>
        <v>59</v>
      </c>
      <c r="M7" s="245">
        <f>+'T. Generadora'!M8</f>
        <v>2</v>
      </c>
      <c r="N7" s="245">
        <f>'T. Generadora'!N8</f>
        <v>2</v>
      </c>
      <c r="O7" s="246">
        <f>'T. Generadora'!O8</f>
        <v>0</v>
      </c>
      <c r="P7" s="246">
        <f>'T. Generadora'!Q8</f>
        <v>0</v>
      </c>
      <c r="Q7" s="246">
        <f>'T. Generadora'!T8</f>
        <v>1</v>
      </c>
      <c r="R7" s="247">
        <f>'T. Generadora'!U8</f>
        <v>0</v>
      </c>
      <c r="S7" s="82">
        <f>'T. Generadora'!V8</f>
        <v>0</v>
      </c>
      <c r="T7" s="82">
        <f>'T. Generadora'!W8</f>
        <v>0</v>
      </c>
      <c r="U7" s="82">
        <f>'T. Generadora'!X8</f>
        <v>0</v>
      </c>
      <c r="V7" s="82">
        <f>'T. Generadora'!Y8</f>
        <v>0</v>
      </c>
      <c r="W7" s="82">
        <f>'T. Generadora'!Z8</f>
        <v>0</v>
      </c>
      <c r="X7" s="248" t="s">
        <v>203</v>
      </c>
      <c r="Y7" s="248"/>
      <c r="Z7" s="248"/>
      <c r="AA7" s="248"/>
      <c r="AB7" s="248"/>
      <c r="AC7" s="248"/>
      <c r="AD7" s="248"/>
      <c r="AE7" s="248"/>
      <c r="AF7" s="248"/>
      <c r="AG7" s="249"/>
      <c r="AH7" s="250">
        <f>+'T. Generadora'!AT8</f>
        <v>2610000</v>
      </c>
      <c r="AI7" s="250">
        <f t="shared" si="0"/>
        <v>44237.288135593219</v>
      </c>
      <c r="AJ7" s="82"/>
      <c r="AK7" s="250"/>
      <c r="AL7" s="251"/>
      <c r="AM7" s="251">
        <f t="shared" si="1"/>
        <v>0</v>
      </c>
      <c r="AN7" s="250"/>
      <c r="AO7" s="252">
        <f t="shared" si="2"/>
        <v>-1</v>
      </c>
      <c r="AP7" s="1"/>
      <c r="AQ7" s="257" t="s">
        <v>202</v>
      </c>
      <c r="AR7" s="263" t="e">
        <f>SUMIF(D2:D156,"X Vender",AH2:AH156)</f>
        <v>#REF!</v>
      </c>
      <c r="AS7" s="260" t="e">
        <f>AR7/AR8</f>
        <v>#REF!</v>
      </c>
      <c r="AT7" s="259">
        <f>COUNTIF(D2:D156,"X Vender")</f>
        <v>155</v>
      </c>
      <c r="AU7" s="260">
        <f>AT7/AT8</f>
        <v>1</v>
      </c>
    </row>
    <row r="8" spans="1:47" ht="14.25" customHeight="1" x14ac:dyDescent="0.35">
      <c r="A8" s="1"/>
      <c r="B8" s="244">
        <f>'T. Generadora'!A9</f>
        <v>7</v>
      </c>
      <c r="C8" s="244">
        <f>'T. Generadora'!B9</f>
        <v>207</v>
      </c>
      <c r="D8" s="244" t="s">
        <v>202</v>
      </c>
      <c r="E8" s="82">
        <f>'T. Generadora'!C9</f>
        <v>1</v>
      </c>
      <c r="F8" s="82" t="str">
        <f>'T. Generadora'!D9</f>
        <v>Madison</v>
      </c>
      <c r="G8" s="82">
        <f>'T. Generadora'!E9</f>
        <v>2</v>
      </c>
      <c r="H8" s="245" t="str">
        <f>'T. Generadora'!G9</f>
        <v>7 M</v>
      </c>
      <c r="I8" s="245">
        <f>'T. Generadora'!H9</f>
        <v>64</v>
      </c>
      <c r="J8" s="245">
        <f>'T. Generadora'!I9</f>
        <v>7</v>
      </c>
      <c r="K8" s="245">
        <f>'T. Generadora'!J9</f>
        <v>0</v>
      </c>
      <c r="L8" s="245">
        <f>'T. Generadora'!L9</f>
        <v>71</v>
      </c>
      <c r="M8" s="245">
        <f>+'T. Generadora'!M9</f>
        <v>2</v>
      </c>
      <c r="N8" s="245">
        <f>'T. Generadora'!N9</f>
        <v>2</v>
      </c>
      <c r="O8" s="246">
        <f>'T. Generadora'!O9</f>
        <v>0</v>
      </c>
      <c r="P8" s="246">
        <f>'T. Generadora'!Q9</f>
        <v>0</v>
      </c>
      <c r="Q8" s="246">
        <f>'T. Generadora'!T9</f>
        <v>2</v>
      </c>
      <c r="R8" s="247">
        <f>'T. Generadora'!U9</f>
        <v>0</v>
      </c>
      <c r="S8" s="82">
        <f>'T. Generadora'!V9</f>
        <v>0</v>
      </c>
      <c r="T8" s="82">
        <f>'T. Generadora'!W9</f>
        <v>0</v>
      </c>
      <c r="U8" s="82">
        <f>'T. Generadora'!X9</f>
        <v>0</v>
      </c>
      <c r="V8" s="82">
        <f>'T. Generadora'!Y9</f>
        <v>0</v>
      </c>
      <c r="W8" s="82">
        <f>'T. Generadora'!Z9</f>
        <v>0</v>
      </c>
      <c r="X8" s="248" t="s">
        <v>203</v>
      </c>
      <c r="Y8" s="248"/>
      <c r="Z8" s="248"/>
      <c r="AA8" s="248"/>
      <c r="AB8" s="248"/>
      <c r="AC8" s="248"/>
      <c r="AD8" s="248"/>
      <c r="AE8" s="248"/>
      <c r="AF8" s="248"/>
      <c r="AG8" s="249"/>
      <c r="AH8" s="250">
        <f>+'T. Generadora'!AT9</f>
        <v>2960000</v>
      </c>
      <c r="AI8" s="250">
        <f t="shared" si="0"/>
        <v>41690.140845070426</v>
      </c>
      <c r="AJ8" s="82"/>
      <c r="AK8" s="250"/>
      <c r="AL8" s="251"/>
      <c r="AM8" s="251">
        <f t="shared" si="1"/>
        <v>0</v>
      </c>
      <c r="AN8" s="250"/>
      <c r="AO8" s="252">
        <f t="shared" si="2"/>
        <v>-1</v>
      </c>
      <c r="AP8" s="1"/>
      <c r="AQ8" s="264" t="s">
        <v>70</v>
      </c>
      <c r="AR8" s="265" t="e">
        <f>SUM(AR6:AR7)</f>
        <v>#REF!</v>
      </c>
      <c r="AS8" s="265"/>
      <c r="AT8" s="266">
        <f>AT6+AT7</f>
        <v>155</v>
      </c>
      <c r="AU8" s="253"/>
    </row>
    <row r="9" spans="1:47" ht="14.25" customHeight="1" x14ac:dyDescent="0.35">
      <c r="A9" s="1"/>
      <c r="B9" s="244" t="e">
        <f>'T. Generadora'!#REF!</f>
        <v>#REF!</v>
      </c>
      <c r="C9" s="244" t="e">
        <f>'T. Generadora'!#REF!</f>
        <v>#REF!</v>
      </c>
      <c r="D9" s="244" t="s">
        <v>202</v>
      </c>
      <c r="E9" s="82" t="e">
        <f>'T. Generadora'!#REF!</f>
        <v>#REF!</v>
      </c>
      <c r="F9" s="82" t="e">
        <f>'T. Generadora'!#REF!</f>
        <v>#REF!</v>
      </c>
      <c r="G9" s="82" t="e">
        <f>'T. Generadora'!#REF!</f>
        <v>#REF!</v>
      </c>
      <c r="H9" s="245" t="e">
        <f>'T. Generadora'!#REF!</f>
        <v>#REF!</v>
      </c>
      <c r="I9" s="245" t="e">
        <f>'T. Generadora'!#REF!</f>
        <v>#REF!</v>
      </c>
      <c r="J9" s="245" t="e">
        <f>'T. Generadora'!#REF!</f>
        <v>#REF!</v>
      </c>
      <c r="K9" s="245" t="e">
        <f>'T. Generadora'!#REF!</f>
        <v>#REF!</v>
      </c>
      <c r="L9" s="245" t="e">
        <f>'T. Generadora'!#REF!</f>
        <v>#REF!</v>
      </c>
      <c r="M9" s="245" t="e">
        <f>+'T. Generadora'!#REF!</f>
        <v>#REF!</v>
      </c>
      <c r="N9" s="245" t="e">
        <f>'T. Generadora'!#REF!</f>
        <v>#REF!</v>
      </c>
      <c r="O9" s="246" t="e">
        <f>'T. Generadora'!#REF!</f>
        <v>#REF!</v>
      </c>
      <c r="P9" s="246" t="e">
        <f>'T. Generadora'!#REF!</f>
        <v>#REF!</v>
      </c>
      <c r="Q9" s="246" t="e">
        <f>'T. Generadora'!#REF!</f>
        <v>#REF!</v>
      </c>
      <c r="R9" s="82" t="e">
        <f>'T. Generadora'!#REF!</f>
        <v>#REF!</v>
      </c>
      <c r="S9" s="82" t="e">
        <f>'T. Generadora'!#REF!</f>
        <v>#REF!</v>
      </c>
      <c r="T9" s="82" t="e">
        <f>'T. Generadora'!#REF!</f>
        <v>#REF!</v>
      </c>
      <c r="U9" s="82" t="e">
        <f>'T. Generadora'!#REF!</f>
        <v>#REF!</v>
      </c>
      <c r="V9" s="82" t="e">
        <f>'T. Generadora'!#REF!</f>
        <v>#REF!</v>
      </c>
      <c r="W9" s="82" t="e">
        <f>'T. Generadora'!#REF!</f>
        <v>#REF!</v>
      </c>
      <c r="X9" s="248" t="s">
        <v>203</v>
      </c>
      <c r="Y9" s="248"/>
      <c r="Z9" s="248"/>
      <c r="AA9" s="248"/>
      <c r="AB9" s="248"/>
      <c r="AC9" s="248"/>
      <c r="AD9" s="248"/>
      <c r="AE9" s="248"/>
      <c r="AF9" s="248"/>
      <c r="AG9" s="249"/>
      <c r="AH9" s="250" t="e">
        <f>+'T. Generadora'!#REF!</f>
        <v>#REF!</v>
      </c>
      <c r="AI9" s="250" t="e">
        <f t="shared" si="0"/>
        <v>#REF!</v>
      </c>
      <c r="AJ9" s="82"/>
      <c r="AK9" s="250"/>
      <c r="AL9" s="250"/>
      <c r="AM9" s="251" t="e">
        <f t="shared" si="1"/>
        <v>#REF!</v>
      </c>
      <c r="AN9" s="250"/>
      <c r="AO9" s="252" t="e">
        <f t="shared" si="2"/>
        <v>#REF!</v>
      </c>
      <c r="AP9" s="1"/>
      <c r="AQ9" s="260" t="s">
        <v>208</v>
      </c>
      <c r="AR9" s="267" t="e">
        <f>AR8/AT8</f>
        <v>#REF!</v>
      </c>
      <c r="AS9" s="31"/>
      <c r="AT9" s="253"/>
      <c r="AU9" s="253"/>
    </row>
    <row r="10" spans="1:47" ht="14.25" customHeight="1" x14ac:dyDescent="0.35">
      <c r="A10" s="1"/>
      <c r="B10" s="244" t="e">
        <f>'T. Generadora'!#REF!</f>
        <v>#REF!</v>
      </c>
      <c r="C10" s="244" t="e">
        <f>'T. Generadora'!#REF!</f>
        <v>#REF!</v>
      </c>
      <c r="D10" s="244" t="s">
        <v>202</v>
      </c>
      <c r="E10" s="82" t="e">
        <f>'T. Generadora'!#REF!</f>
        <v>#REF!</v>
      </c>
      <c r="F10" s="82" t="e">
        <f>'T. Generadora'!#REF!</f>
        <v>#REF!</v>
      </c>
      <c r="G10" s="82" t="e">
        <f>'T. Generadora'!#REF!</f>
        <v>#REF!</v>
      </c>
      <c r="H10" s="245" t="e">
        <f>'T. Generadora'!#REF!</f>
        <v>#REF!</v>
      </c>
      <c r="I10" s="245" t="e">
        <f>'T. Generadora'!#REF!</f>
        <v>#REF!</v>
      </c>
      <c r="J10" s="245" t="e">
        <f>'T. Generadora'!#REF!</f>
        <v>#REF!</v>
      </c>
      <c r="K10" s="245" t="e">
        <f>'T. Generadora'!#REF!</f>
        <v>#REF!</v>
      </c>
      <c r="L10" s="245" t="e">
        <f>'T. Generadora'!#REF!</f>
        <v>#REF!</v>
      </c>
      <c r="M10" s="245" t="e">
        <f>+'T. Generadora'!#REF!</f>
        <v>#REF!</v>
      </c>
      <c r="N10" s="245" t="e">
        <f>'T. Generadora'!#REF!</f>
        <v>#REF!</v>
      </c>
      <c r="O10" s="246" t="e">
        <f>'T. Generadora'!#REF!</f>
        <v>#REF!</v>
      </c>
      <c r="P10" s="246" t="e">
        <f>'T. Generadora'!#REF!</f>
        <v>#REF!</v>
      </c>
      <c r="Q10" s="246" t="e">
        <f>'T. Generadora'!#REF!</f>
        <v>#REF!</v>
      </c>
      <c r="R10" s="82" t="e">
        <f>'T. Generadora'!#REF!</f>
        <v>#REF!</v>
      </c>
      <c r="S10" s="82" t="e">
        <f>'T. Generadora'!#REF!</f>
        <v>#REF!</v>
      </c>
      <c r="T10" s="82" t="e">
        <f>'T. Generadora'!#REF!</f>
        <v>#REF!</v>
      </c>
      <c r="U10" s="82" t="e">
        <f>'T. Generadora'!#REF!</f>
        <v>#REF!</v>
      </c>
      <c r="V10" s="82" t="e">
        <f>'T. Generadora'!#REF!</f>
        <v>#REF!</v>
      </c>
      <c r="W10" s="82" t="e">
        <f>'T. Generadora'!#REF!</f>
        <v>#REF!</v>
      </c>
      <c r="X10" s="248" t="s">
        <v>203</v>
      </c>
      <c r="Y10" s="248"/>
      <c r="Z10" s="248"/>
      <c r="AA10" s="248"/>
      <c r="AB10" s="248"/>
      <c r="AC10" s="248"/>
      <c r="AD10" s="248"/>
      <c r="AE10" s="248"/>
      <c r="AF10" s="248"/>
      <c r="AG10" s="249"/>
      <c r="AH10" s="250" t="e">
        <f>+'T. Generadora'!#REF!</f>
        <v>#REF!</v>
      </c>
      <c r="AI10" s="250" t="e">
        <f t="shared" si="0"/>
        <v>#REF!</v>
      </c>
      <c r="AJ10" s="82"/>
      <c r="AK10" s="250"/>
      <c r="AL10" s="250"/>
      <c r="AM10" s="251" t="e">
        <f t="shared" si="1"/>
        <v>#REF!</v>
      </c>
      <c r="AN10" s="250"/>
      <c r="AO10" s="252" t="e">
        <f t="shared" si="2"/>
        <v>#REF!</v>
      </c>
      <c r="AP10" s="1"/>
      <c r="AQ10" s="1"/>
      <c r="AR10" s="22"/>
      <c r="AS10" s="22"/>
      <c r="AT10" s="1"/>
      <c r="AU10" s="1"/>
    </row>
    <row r="11" spans="1:47" ht="14.25" customHeight="1" x14ac:dyDescent="0.35">
      <c r="A11" s="1"/>
      <c r="B11" s="244" t="e">
        <f>'T. Generadora'!#REF!</f>
        <v>#REF!</v>
      </c>
      <c r="C11" s="244" t="e">
        <f>'T. Generadora'!#REF!</f>
        <v>#REF!</v>
      </c>
      <c r="D11" s="244" t="s">
        <v>202</v>
      </c>
      <c r="E11" s="82" t="e">
        <f>'T. Generadora'!#REF!</f>
        <v>#REF!</v>
      </c>
      <c r="F11" s="82" t="e">
        <f>'T. Generadora'!#REF!</f>
        <v>#REF!</v>
      </c>
      <c r="G11" s="82" t="e">
        <f>'T. Generadora'!#REF!</f>
        <v>#REF!</v>
      </c>
      <c r="H11" s="245" t="e">
        <f>'T. Generadora'!#REF!</f>
        <v>#REF!</v>
      </c>
      <c r="I11" s="245" t="e">
        <f>'T. Generadora'!#REF!</f>
        <v>#REF!</v>
      </c>
      <c r="J11" s="245" t="e">
        <f>'T. Generadora'!#REF!</f>
        <v>#REF!</v>
      </c>
      <c r="K11" s="245" t="e">
        <f>'T. Generadora'!#REF!</f>
        <v>#REF!</v>
      </c>
      <c r="L11" s="245" t="e">
        <f>'T. Generadora'!#REF!</f>
        <v>#REF!</v>
      </c>
      <c r="M11" s="245" t="e">
        <f>+'T. Generadora'!#REF!</f>
        <v>#REF!</v>
      </c>
      <c r="N11" s="245" t="e">
        <f>'T. Generadora'!#REF!</f>
        <v>#REF!</v>
      </c>
      <c r="O11" s="246" t="e">
        <f>'T. Generadora'!#REF!</f>
        <v>#REF!</v>
      </c>
      <c r="P11" s="246" t="e">
        <f>'T. Generadora'!#REF!</f>
        <v>#REF!</v>
      </c>
      <c r="Q11" s="246" t="e">
        <f>'T. Generadora'!#REF!</f>
        <v>#REF!</v>
      </c>
      <c r="R11" s="82" t="e">
        <f>'T. Generadora'!#REF!</f>
        <v>#REF!</v>
      </c>
      <c r="S11" s="82" t="e">
        <f>'T. Generadora'!#REF!</f>
        <v>#REF!</v>
      </c>
      <c r="T11" s="82" t="e">
        <f>'T. Generadora'!#REF!</f>
        <v>#REF!</v>
      </c>
      <c r="U11" s="82" t="e">
        <f>'T. Generadora'!#REF!</f>
        <v>#REF!</v>
      </c>
      <c r="V11" s="82" t="e">
        <f>'T. Generadora'!#REF!</f>
        <v>#REF!</v>
      </c>
      <c r="W11" s="82" t="e">
        <f>'T. Generadora'!#REF!</f>
        <v>#REF!</v>
      </c>
      <c r="X11" s="248" t="s">
        <v>203</v>
      </c>
      <c r="Y11" s="248"/>
      <c r="Z11" s="248"/>
      <c r="AA11" s="248"/>
      <c r="AB11" s="248"/>
      <c r="AC11" s="248"/>
      <c r="AD11" s="248"/>
      <c r="AE11" s="248"/>
      <c r="AF11" s="248"/>
      <c r="AG11" s="249"/>
      <c r="AH11" s="250" t="e">
        <f>+'T. Generadora'!#REF!</f>
        <v>#REF!</v>
      </c>
      <c r="AI11" s="250" t="e">
        <f t="shared" si="0"/>
        <v>#REF!</v>
      </c>
      <c r="AJ11" s="82"/>
      <c r="AK11" s="250"/>
      <c r="AL11" s="251"/>
      <c r="AM11" s="251" t="e">
        <f t="shared" si="1"/>
        <v>#REF!</v>
      </c>
      <c r="AN11" s="250"/>
      <c r="AO11" s="252" t="e">
        <f t="shared" si="2"/>
        <v>#REF!</v>
      </c>
      <c r="AP11" s="1"/>
      <c r="AQ11" s="1" t="s">
        <v>209</v>
      </c>
      <c r="AR11" s="22" t="e">
        <f>AR8-AR10</f>
        <v>#REF!</v>
      </c>
      <c r="AS11" s="22"/>
      <c r="AT11" s="1"/>
      <c r="AU11" s="1"/>
    </row>
    <row r="12" spans="1:47" ht="14.25" customHeight="1" x14ac:dyDescent="0.35">
      <c r="A12" s="1"/>
      <c r="B12" s="244" t="e">
        <f>'T. Generadora'!#REF!</f>
        <v>#REF!</v>
      </c>
      <c r="C12" s="244" t="e">
        <f>'T. Generadora'!#REF!</f>
        <v>#REF!</v>
      </c>
      <c r="D12" s="244" t="s">
        <v>202</v>
      </c>
      <c r="E12" s="82" t="e">
        <f>'T. Generadora'!#REF!</f>
        <v>#REF!</v>
      </c>
      <c r="F12" s="82" t="e">
        <f>'T. Generadora'!#REF!</f>
        <v>#REF!</v>
      </c>
      <c r="G12" s="82" t="e">
        <f>'T. Generadora'!#REF!</f>
        <v>#REF!</v>
      </c>
      <c r="H12" s="245" t="e">
        <f>'T. Generadora'!#REF!</f>
        <v>#REF!</v>
      </c>
      <c r="I12" s="245" t="e">
        <f>'T. Generadora'!#REF!</f>
        <v>#REF!</v>
      </c>
      <c r="J12" s="245" t="e">
        <f>'T. Generadora'!#REF!</f>
        <v>#REF!</v>
      </c>
      <c r="K12" s="245" t="e">
        <f>'T. Generadora'!#REF!</f>
        <v>#REF!</v>
      </c>
      <c r="L12" s="245" t="e">
        <f>'T. Generadora'!#REF!</f>
        <v>#REF!</v>
      </c>
      <c r="M12" s="245" t="e">
        <f>+'T. Generadora'!#REF!</f>
        <v>#REF!</v>
      </c>
      <c r="N12" s="245" t="e">
        <f>'T. Generadora'!#REF!</f>
        <v>#REF!</v>
      </c>
      <c r="O12" s="246" t="e">
        <f>'T. Generadora'!#REF!</f>
        <v>#REF!</v>
      </c>
      <c r="P12" s="246" t="e">
        <f>'T. Generadora'!#REF!</f>
        <v>#REF!</v>
      </c>
      <c r="Q12" s="246" t="e">
        <f>'T. Generadora'!#REF!</f>
        <v>#REF!</v>
      </c>
      <c r="R12" s="82" t="e">
        <f>'T. Generadora'!#REF!</f>
        <v>#REF!</v>
      </c>
      <c r="S12" s="82" t="e">
        <f>'T. Generadora'!#REF!</f>
        <v>#REF!</v>
      </c>
      <c r="T12" s="82" t="e">
        <f>'T. Generadora'!#REF!</f>
        <v>#REF!</v>
      </c>
      <c r="U12" s="82" t="e">
        <f>'T. Generadora'!#REF!</f>
        <v>#REF!</v>
      </c>
      <c r="V12" s="82" t="e">
        <f>'T. Generadora'!#REF!</f>
        <v>#REF!</v>
      </c>
      <c r="W12" s="82" t="e">
        <f>'T. Generadora'!#REF!</f>
        <v>#REF!</v>
      </c>
      <c r="X12" s="248" t="s">
        <v>203</v>
      </c>
      <c r="Y12" s="248"/>
      <c r="Z12" s="248"/>
      <c r="AA12" s="248"/>
      <c r="AB12" s="248"/>
      <c r="AC12" s="248"/>
      <c r="AD12" s="248"/>
      <c r="AE12" s="248"/>
      <c r="AF12" s="248"/>
      <c r="AG12" s="249"/>
      <c r="AH12" s="250" t="e">
        <f>+'T. Generadora'!#REF!</f>
        <v>#REF!</v>
      </c>
      <c r="AI12" s="250" t="e">
        <f t="shared" si="0"/>
        <v>#REF!</v>
      </c>
      <c r="AJ12" s="82"/>
      <c r="AK12" s="250"/>
      <c r="AL12" s="251"/>
      <c r="AM12" s="251" t="e">
        <f t="shared" si="1"/>
        <v>#REF!</v>
      </c>
      <c r="AN12" s="250"/>
      <c r="AO12" s="252" t="e">
        <f t="shared" si="2"/>
        <v>#REF!</v>
      </c>
      <c r="AP12" s="1"/>
      <c r="AQ12" s="1" t="s">
        <v>210</v>
      </c>
      <c r="AR12" s="22"/>
      <c r="AS12" s="1"/>
      <c r="AT12" s="1"/>
      <c r="AU12" s="1"/>
    </row>
    <row r="13" spans="1:47" ht="14.25" customHeight="1" x14ac:dyDescent="0.35">
      <c r="A13" s="1"/>
      <c r="B13" s="244">
        <f>'T. Generadora'!A11</f>
        <v>9</v>
      </c>
      <c r="C13" s="244">
        <f>'T. Generadora'!B11</f>
        <v>301</v>
      </c>
      <c r="D13" s="244" t="s">
        <v>202</v>
      </c>
      <c r="E13" s="82">
        <f>'T. Generadora'!C11</f>
        <v>1</v>
      </c>
      <c r="F13" s="82" t="str">
        <f>'T. Generadora'!D11</f>
        <v>Madison</v>
      </c>
      <c r="G13" s="82">
        <f>'T. Generadora'!E11</f>
        <v>3</v>
      </c>
      <c r="H13" s="245" t="str">
        <f>'T. Generadora'!G11</f>
        <v>1 M</v>
      </c>
      <c r="I13" s="245">
        <f>'T. Generadora'!H11</f>
        <v>30</v>
      </c>
      <c r="J13" s="245">
        <f>'T. Generadora'!I11</f>
        <v>5</v>
      </c>
      <c r="K13" s="245">
        <f>'T. Generadora'!J11</f>
        <v>0</v>
      </c>
      <c r="L13" s="245">
        <f>'T. Generadora'!L11</f>
        <v>35</v>
      </c>
      <c r="M13" s="245">
        <f>+'T. Generadora'!M11</f>
        <v>1</v>
      </c>
      <c r="N13" s="245">
        <f>'T. Generadora'!N11</f>
        <v>1</v>
      </c>
      <c r="O13" s="246">
        <f>'T. Generadora'!O11</f>
        <v>0</v>
      </c>
      <c r="P13" s="246">
        <f>'T. Generadora'!Q11</f>
        <v>0</v>
      </c>
      <c r="Q13" s="246">
        <f>'T. Generadora'!T11</f>
        <v>1</v>
      </c>
      <c r="R13" s="247">
        <f>'T. Generadora'!U11</f>
        <v>0</v>
      </c>
      <c r="S13" s="82">
        <f>'T. Generadora'!V11</f>
        <v>0</v>
      </c>
      <c r="T13" s="82">
        <f>'T. Generadora'!W11</f>
        <v>0</v>
      </c>
      <c r="U13" s="82">
        <f>'T. Generadora'!X11</f>
        <v>0</v>
      </c>
      <c r="V13" s="82">
        <f>'T. Generadora'!Y11</f>
        <v>0</v>
      </c>
      <c r="W13" s="82">
        <f>'T. Generadora'!Z11</f>
        <v>0</v>
      </c>
      <c r="X13" s="248" t="s">
        <v>203</v>
      </c>
      <c r="Y13" s="248"/>
      <c r="Z13" s="248"/>
      <c r="AA13" s="248"/>
      <c r="AB13" s="248"/>
      <c r="AC13" s="248"/>
      <c r="AD13" s="248"/>
      <c r="AE13" s="248"/>
      <c r="AF13" s="248"/>
      <c r="AG13" s="249"/>
      <c r="AH13" s="250">
        <f>+'T. Generadora'!AT11</f>
        <v>1690000</v>
      </c>
      <c r="AI13" s="250">
        <f t="shared" si="0"/>
        <v>48285.714285714283</v>
      </c>
      <c r="AJ13" s="82"/>
      <c r="AK13" s="250"/>
      <c r="AL13" s="251"/>
      <c r="AM13" s="251">
        <f t="shared" si="1"/>
        <v>0</v>
      </c>
      <c r="AN13" s="250"/>
      <c r="AO13" s="252">
        <f t="shared" si="2"/>
        <v>-1</v>
      </c>
      <c r="AP13" s="1"/>
      <c r="AQ13" s="1" t="s">
        <v>163</v>
      </c>
      <c r="AR13" s="22" t="e">
        <f>+AR11+AR12</f>
        <v>#REF!</v>
      </c>
      <c r="AS13" s="1"/>
      <c r="AT13" s="1"/>
      <c r="AU13" s="1"/>
    </row>
    <row r="14" spans="1:47" ht="14.25" customHeight="1" x14ac:dyDescent="0.35">
      <c r="A14" s="1"/>
      <c r="B14" s="244">
        <f>'T. Generadora'!A12</f>
        <v>10</v>
      </c>
      <c r="C14" s="244">
        <f>'T. Generadora'!B12</f>
        <v>302</v>
      </c>
      <c r="D14" s="244" t="s">
        <v>202</v>
      </c>
      <c r="E14" s="82">
        <f>'T. Generadora'!C12</f>
        <v>1</v>
      </c>
      <c r="F14" s="82" t="str">
        <f>'T. Generadora'!D12</f>
        <v>Madison</v>
      </c>
      <c r="G14" s="82">
        <f>'T. Generadora'!E12</f>
        <v>3</v>
      </c>
      <c r="H14" s="245" t="str">
        <f>'T. Generadora'!G12</f>
        <v>2 M</v>
      </c>
      <c r="I14" s="245">
        <f>'T. Generadora'!H12</f>
        <v>59</v>
      </c>
      <c r="J14" s="245">
        <f>'T. Generadora'!I12</f>
        <v>8</v>
      </c>
      <c r="K14" s="245">
        <f>'T. Generadora'!J12</f>
        <v>0</v>
      </c>
      <c r="L14" s="245">
        <f>'T. Generadora'!L12</f>
        <v>67</v>
      </c>
      <c r="M14" s="245">
        <f>+'T. Generadora'!M12</f>
        <v>2</v>
      </c>
      <c r="N14" s="245">
        <f>'T. Generadora'!N12</f>
        <v>2</v>
      </c>
      <c r="O14" s="246">
        <f>'T. Generadora'!O12</f>
        <v>0</v>
      </c>
      <c r="P14" s="246">
        <f>'T. Generadora'!Q12</f>
        <v>0</v>
      </c>
      <c r="Q14" s="246">
        <f>'T. Generadora'!T12</f>
        <v>1</v>
      </c>
      <c r="R14" s="247">
        <f>'T. Generadora'!U12</f>
        <v>0</v>
      </c>
      <c r="S14" s="82">
        <f>'T. Generadora'!V12</f>
        <v>0</v>
      </c>
      <c r="T14" s="82">
        <f>'T. Generadora'!W12</f>
        <v>0</v>
      </c>
      <c r="U14" s="82">
        <f>'T. Generadora'!X12</f>
        <v>0</v>
      </c>
      <c r="V14" s="82">
        <f>'T. Generadora'!Y12</f>
        <v>0</v>
      </c>
      <c r="W14" s="82">
        <f>'T. Generadora'!Z12</f>
        <v>0</v>
      </c>
      <c r="X14" s="248" t="s">
        <v>203</v>
      </c>
      <c r="Y14" s="248"/>
      <c r="Z14" s="248"/>
      <c r="AA14" s="248"/>
      <c r="AB14" s="248"/>
      <c r="AC14" s="248"/>
      <c r="AD14" s="248"/>
      <c r="AE14" s="248"/>
      <c r="AF14" s="248"/>
      <c r="AG14" s="249"/>
      <c r="AH14" s="250">
        <f>+'T. Generadora'!AT12</f>
        <v>2870000</v>
      </c>
      <c r="AI14" s="250">
        <f t="shared" si="0"/>
        <v>42835.820895522389</v>
      </c>
      <c r="AJ14" s="82"/>
      <c r="AK14" s="250"/>
      <c r="AL14" s="251"/>
      <c r="AM14" s="251">
        <f t="shared" si="1"/>
        <v>0</v>
      </c>
      <c r="AN14" s="250"/>
      <c r="AO14" s="252">
        <f t="shared" si="2"/>
        <v>-1</v>
      </c>
      <c r="AP14" s="1"/>
      <c r="AQ14" s="264" t="s">
        <v>211</v>
      </c>
      <c r="AR14" s="268">
        <v>0</v>
      </c>
      <c r="AS14" s="347" t="e">
        <f>AR13/AR14</f>
        <v>#REF!</v>
      </c>
      <c r="AT14" s="348"/>
      <c r="AU14" s="1"/>
    </row>
    <row r="15" spans="1:47" ht="14.25" customHeight="1" x14ac:dyDescent="0.35">
      <c r="A15" s="1"/>
      <c r="B15" s="244">
        <f>'T. Generadora'!A13</f>
        <v>11</v>
      </c>
      <c r="C15" s="244">
        <f>'T. Generadora'!B13</f>
        <v>303</v>
      </c>
      <c r="D15" s="244" t="s">
        <v>202</v>
      </c>
      <c r="E15" s="82">
        <f>'T. Generadora'!C13</f>
        <v>1</v>
      </c>
      <c r="F15" s="82" t="str">
        <f>'T. Generadora'!D13</f>
        <v>Madison</v>
      </c>
      <c r="G15" s="82">
        <f>'T. Generadora'!E13</f>
        <v>3</v>
      </c>
      <c r="H15" s="245" t="str">
        <f>'T. Generadora'!G13</f>
        <v>3 M</v>
      </c>
      <c r="I15" s="245">
        <f>'T. Generadora'!H13</f>
        <v>57</v>
      </c>
      <c r="J15" s="245">
        <f>'T. Generadora'!I13</f>
        <v>7</v>
      </c>
      <c r="K15" s="245">
        <f>'T. Generadora'!J13</f>
        <v>0</v>
      </c>
      <c r="L15" s="245">
        <f>'T. Generadora'!L13</f>
        <v>64</v>
      </c>
      <c r="M15" s="245">
        <f>+'T. Generadora'!M13</f>
        <v>2</v>
      </c>
      <c r="N15" s="245">
        <f>'T. Generadora'!N13</f>
        <v>2</v>
      </c>
      <c r="O15" s="246">
        <f>'T. Generadora'!O13</f>
        <v>0</v>
      </c>
      <c r="P15" s="246">
        <f>'T. Generadora'!Q13</f>
        <v>0</v>
      </c>
      <c r="Q15" s="246">
        <f>'T. Generadora'!T13</f>
        <v>1</v>
      </c>
      <c r="R15" s="247">
        <f>'T. Generadora'!U13</f>
        <v>0</v>
      </c>
      <c r="S15" s="82">
        <f>'T. Generadora'!V13</f>
        <v>0</v>
      </c>
      <c r="T15" s="82">
        <f>'T. Generadora'!W13</f>
        <v>0</v>
      </c>
      <c r="U15" s="82">
        <f>'T. Generadora'!X13</f>
        <v>0</v>
      </c>
      <c r="V15" s="82">
        <f>'T. Generadora'!Y13</f>
        <v>0</v>
      </c>
      <c r="W15" s="82">
        <f>'T. Generadora'!Z13</f>
        <v>0</v>
      </c>
      <c r="X15" s="248" t="s">
        <v>203</v>
      </c>
      <c r="Y15" s="248"/>
      <c r="Z15" s="248"/>
      <c r="AA15" s="248"/>
      <c r="AB15" s="248"/>
      <c r="AC15" s="248"/>
      <c r="AD15" s="248"/>
      <c r="AE15" s="248"/>
      <c r="AF15" s="248"/>
      <c r="AG15" s="249"/>
      <c r="AH15" s="250">
        <f>+'T. Generadora'!AT13</f>
        <v>2770000</v>
      </c>
      <c r="AI15" s="250">
        <f t="shared" si="0"/>
        <v>43281.25</v>
      </c>
      <c r="AJ15" s="82"/>
      <c r="AK15" s="250"/>
      <c r="AL15" s="251"/>
      <c r="AM15" s="251">
        <f t="shared" si="1"/>
        <v>0</v>
      </c>
      <c r="AN15" s="250"/>
      <c r="AO15" s="252">
        <f t="shared" si="2"/>
        <v>-1</v>
      </c>
      <c r="AP15" s="1"/>
      <c r="AQ15" s="1"/>
      <c r="AR15" s="1"/>
      <c r="AS15" s="1"/>
      <c r="AT15" s="1"/>
      <c r="AU15" s="1"/>
    </row>
    <row r="16" spans="1:47" ht="14.25" customHeight="1" x14ac:dyDescent="0.35">
      <c r="A16" s="1"/>
      <c r="B16" s="244">
        <f>'T. Generadora'!A14</f>
        <v>12</v>
      </c>
      <c r="C16" s="244">
        <f>'T. Generadora'!B14</f>
        <v>304</v>
      </c>
      <c r="D16" s="244" t="s">
        <v>202</v>
      </c>
      <c r="E16" s="82">
        <f>'T. Generadora'!C14</f>
        <v>1</v>
      </c>
      <c r="F16" s="82" t="str">
        <f>'T. Generadora'!D14</f>
        <v>Madison</v>
      </c>
      <c r="G16" s="82">
        <f>'T. Generadora'!E14</f>
        <v>3</v>
      </c>
      <c r="H16" s="245" t="str">
        <f>'T. Generadora'!G14</f>
        <v>4 M</v>
      </c>
      <c r="I16" s="245">
        <f>'T. Generadora'!H14</f>
        <v>59</v>
      </c>
      <c r="J16" s="245">
        <f>'T. Generadora'!I14</f>
        <v>13</v>
      </c>
      <c r="K16" s="245">
        <f>'T. Generadora'!J14</f>
        <v>0</v>
      </c>
      <c r="L16" s="245">
        <f>'T. Generadora'!L14</f>
        <v>72</v>
      </c>
      <c r="M16" s="245">
        <f>+'T. Generadora'!M14</f>
        <v>2</v>
      </c>
      <c r="N16" s="245">
        <f>'T. Generadora'!N14</f>
        <v>2</v>
      </c>
      <c r="O16" s="246">
        <f>'T. Generadora'!O14</f>
        <v>0</v>
      </c>
      <c r="P16" s="246">
        <f>'T. Generadora'!Q14</f>
        <v>0</v>
      </c>
      <c r="Q16" s="246">
        <f>'T. Generadora'!T14</f>
        <v>2</v>
      </c>
      <c r="R16" s="247">
        <f>'T. Generadora'!U14</f>
        <v>0</v>
      </c>
      <c r="S16" s="82">
        <f>'T. Generadora'!V14</f>
        <v>0</v>
      </c>
      <c r="T16" s="82">
        <f>'T. Generadora'!W14</f>
        <v>0</v>
      </c>
      <c r="U16" s="82">
        <f>'T. Generadora'!X14</f>
        <v>0</v>
      </c>
      <c r="V16" s="82">
        <f>'T. Generadora'!Y14</f>
        <v>0</v>
      </c>
      <c r="W16" s="82">
        <f>'T. Generadora'!Z14</f>
        <v>0</v>
      </c>
      <c r="X16" s="248" t="s">
        <v>203</v>
      </c>
      <c r="Y16" s="248"/>
      <c r="Z16" s="248"/>
      <c r="AA16" s="248"/>
      <c r="AB16" s="248"/>
      <c r="AC16" s="248"/>
      <c r="AD16" s="248"/>
      <c r="AE16" s="248"/>
      <c r="AF16" s="248"/>
      <c r="AG16" s="249"/>
      <c r="AH16" s="250">
        <f>+'T. Generadora'!AT14</f>
        <v>3000000</v>
      </c>
      <c r="AI16" s="250">
        <f t="shared" si="0"/>
        <v>41666.666666666664</v>
      </c>
      <c r="AJ16" s="82"/>
      <c r="AK16" s="250"/>
      <c r="AL16" s="251"/>
      <c r="AM16" s="251">
        <f t="shared" si="1"/>
        <v>0</v>
      </c>
      <c r="AN16" s="250"/>
      <c r="AO16" s="252">
        <f t="shared" si="2"/>
        <v>-1</v>
      </c>
      <c r="AP16" s="1"/>
      <c r="AQ16" s="269" t="s">
        <v>212</v>
      </c>
      <c r="AR16" s="270">
        <f>SUMIF(D2:D67,"Aportación",AH2:AH67)</f>
        <v>0</v>
      </c>
      <c r="AS16" s="271">
        <f>SUMIF(D2:D67,"Aportación",L2:L67)</f>
        <v>0</v>
      </c>
      <c r="AT16" s="270">
        <f>COUNTIF(D10:D75,"Aportación")</f>
        <v>0</v>
      </c>
      <c r="AU16" s="1"/>
    </row>
    <row r="17" spans="1:47" ht="14.25" customHeight="1" x14ac:dyDescent="0.35">
      <c r="A17" s="1"/>
      <c r="B17" s="244">
        <f>'T. Generadora'!A15</f>
        <v>13</v>
      </c>
      <c r="C17" s="244">
        <f>'T. Generadora'!B15</f>
        <v>305</v>
      </c>
      <c r="D17" s="244" t="s">
        <v>202</v>
      </c>
      <c r="E17" s="82">
        <f>'T. Generadora'!C15</f>
        <v>1</v>
      </c>
      <c r="F17" s="82" t="str">
        <f>'T. Generadora'!D15</f>
        <v>Madison</v>
      </c>
      <c r="G17" s="82">
        <f>'T. Generadora'!E15</f>
        <v>3</v>
      </c>
      <c r="H17" s="245" t="str">
        <f>'T. Generadora'!G15</f>
        <v>5 M</v>
      </c>
      <c r="I17" s="245">
        <f>'T. Generadora'!H15</f>
        <v>56</v>
      </c>
      <c r="J17" s="245">
        <f>'T. Generadora'!I15</f>
        <v>12</v>
      </c>
      <c r="K17" s="245">
        <f>'T. Generadora'!J15</f>
        <v>0</v>
      </c>
      <c r="L17" s="245">
        <f>'T. Generadora'!L15</f>
        <v>68</v>
      </c>
      <c r="M17" s="245">
        <f>+'T. Generadora'!M15</f>
        <v>2</v>
      </c>
      <c r="N17" s="245">
        <f>'T. Generadora'!N15</f>
        <v>2</v>
      </c>
      <c r="O17" s="246">
        <f>'T. Generadora'!O15</f>
        <v>0</v>
      </c>
      <c r="P17" s="246">
        <f>'T. Generadora'!Q15</f>
        <v>0</v>
      </c>
      <c r="Q17" s="246">
        <f>'T. Generadora'!T15</f>
        <v>1</v>
      </c>
      <c r="R17" s="247">
        <f>'T. Generadora'!U15</f>
        <v>0</v>
      </c>
      <c r="S17" s="82">
        <f>'T. Generadora'!V15</f>
        <v>0</v>
      </c>
      <c r="T17" s="82">
        <f>'T. Generadora'!W15</f>
        <v>0</v>
      </c>
      <c r="U17" s="82">
        <f>'T. Generadora'!X15</f>
        <v>0</v>
      </c>
      <c r="V17" s="82">
        <f>'T. Generadora'!Y15</f>
        <v>0</v>
      </c>
      <c r="W17" s="82">
        <f>'T. Generadora'!Z15</f>
        <v>0</v>
      </c>
      <c r="X17" s="248" t="s">
        <v>203</v>
      </c>
      <c r="Y17" s="248"/>
      <c r="Z17" s="248"/>
      <c r="AA17" s="248"/>
      <c r="AB17" s="248"/>
      <c r="AC17" s="248"/>
      <c r="AD17" s="248"/>
      <c r="AE17" s="248"/>
      <c r="AF17" s="248"/>
      <c r="AG17" s="248"/>
      <c r="AH17" s="250">
        <f>+'T. Generadora'!AT15</f>
        <v>2900000</v>
      </c>
      <c r="AI17" s="250">
        <f t="shared" si="0"/>
        <v>42647.058823529413</v>
      </c>
      <c r="AJ17" s="82"/>
      <c r="AK17" s="250"/>
      <c r="AL17" s="250"/>
      <c r="AM17" s="251">
        <f t="shared" si="1"/>
        <v>0</v>
      </c>
      <c r="AN17" s="250"/>
      <c r="AO17" s="252">
        <f t="shared" si="2"/>
        <v>-1</v>
      </c>
      <c r="AP17" s="1"/>
      <c r="AQ17" s="1"/>
      <c r="AR17" s="1"/>
      <c r="AS17" s="1"/>
      <c r="AT17" s="1"/>
      <c r="AU17" s="1"/>
    </row>
    <row r="18" spans="1:47" ht="14.25" customHeight="1" x14ac:dyDescent="0.35">
      <c r="A18" s="1"/>
      <c r="B18" s="244">
        <f>'T. Generadora'!A16</f>
        <v>14</v>
      </c>
      <c r="C18" s="244">
        <f>'T. Generadora'!B16</f>
        <v>306</v>
      </c>
      <c r="D18" s="244" t="s">
        <v>202</v>
      </c>
      <c r="E18" s="82">
        <f>'T. Generadora'!C16</f>
        <v>1</v>
      </c>
      <c r="F18" s="82" t="str">
        <f>'T. Generadora'!D16</f>
        <v>Madison</v>
      </c>
      <c r="G18" s="82">
        <f>'T. Generadora'!E16</f>
        <v>3</v>
      </c>
      <c r="H18" s="245" t="str">
        <f>'T. Generadora'!G16</f>
        <v>6 M</v>
      </c>
      <c r="I18" s="245">
        <f>'T. Generadora'!H16</f>
        <v>52</v>
      </c>
      <c r="J18" s="245">
        <f>'T. Generadora'!I16</f>
        <v>7</v>
      </c>
      <c r="K18" s="245">
        <f>'T. Generadora'!J16</f>
        <v>0</v>
      </c>
      <c r="L18" s="245">
        <f>'T. Generadora'!L16</f>
        <v>59</v>
      </c>
      <c r="M18" s="245">
        <f>+'T. Generadora'!M16</f>
        <v>2</v>
      </c>
      <c r="N18" s="245">
        <f>'T. Generadora'!N16</f>
        <v>2</v>
      </c>
      <c r="O18" s="246">
        <f>'T. Generadora'!O16</f>
        <v>0</v>
      </c>
      <c r="P18" s="246">
        <f>'T. Generadora'!Q16</f>
        <v>0</v>
      </c>
      <c r="Q18" s="246">
        <f>'T. Generadora'!T16</f>
        <v>1</v>
      </c>
      <c r="R18" s="247">
        <f>'T. Generadora'!U16</f>
        <v>0</v>
      </c>
      <c r="S18" s="82">
        <f>'T. Generadora'!V16</f>
        <v>0</v>
      </c>
      <c r="T18" s="82">
        <f>'T. Generadora'!W16</f>
        <v>0</v>
      </c>
      <c r="U18" s="82">
        <f>'T. Generadora'!X16</f>
        <v>0</v>
      </c>
      <c r="V18" s="82">
        <f>'T. Generadora'!Y16</f>
        <v>0</v>
      </c>
      <c r="W18" s="82">
        <f>'T. Generadora'!Z16</f>
        <v>0</v>
      </c>
      <c r="X18" s="248" t="s">
        <v>203</v>
      </c>
      <c r="Y18" s="248"/>
      <c r="Z18" s="248"/>
      <c r="AA18" s="248"/>
      <c r="AB18" s="248"/>
      <c r="AC18" s="248"/>
      <c r="AD18" s="248"/>
      <c r="AE18" s="248"/>
      <c r="AF18" s="248"/>
      <c r="AG18" s="249"/>
      <c r="AH18" s="250">
        <f>+'T. Generadora'!AT16</f>
        <v>2640000</v>
      </c>
      <c r="AI18" s="250">
        <f t="shared" si="0"/>
        <v>44745.762711864409</v>
      </c>
      <c r="AJ18" s="82"/>
      <c r="AK18" s="250"/>
      <c r="AL18" s="250"/>
      <c r="AM18" s="251">
        <f t="shared" si="1"/>
        <v>0</v>
      </c>
      <c r="AN18" s="250"/>
      <c r="AO18" s="252">
        <f t="shared" si="2"/>
        <v>-1</v>
      </c>
      <c r="AP18" s="1"/>
      <c r="AQ18" s="1"/>
      <c r="AR18" s="1"/>
      <c r="AS18" s="1"/>
      <c r="AT18" s="1"/>
      <c r="AU18" s="1"/>
    </row>
    <row r="19" spans="1:47" ht="14.25" customHeight="1" x14ac:dyDescent="0.35">
      <c r="A19" s="1"/>
      <c r="B19" s="244">
        <f>'T. Generadora'!A17</f>
        <v>15</v>
      </c>
      <c r="C19" s="244">
        <f>'T. Generadora'!B17</f>
        <v>307</v>
      </c>
      <c r="D19" s="244" t="s">
        <v>202</v>
      </c>
      <c r="E19" s="82">
        <f>'T. Generadora'!C17</f>
        <v>1</v>
      </c>
      <c r="F19" s="82" t="str">
        <f>'T. Generadora'!D17</f>
        <v>Madison</v>
      </c>
      <c r="G19" s="82">
        <f>'T. Generadora'!E17</f>
        <v>3</v>
      </c>
      <c r="H19" s="245" t="str">
        <f>'T. Generadora'!G17</f>
        <v>7 M</v>
      </c>
      <c r="I19" s="245">
        <f>'T. Generadora'!H17</f>
        <v>64</v>
      </c>
      <c r="J19" s="245">
        <f>'T. Generadora'!I17</f>
        <v>7</v>
      </c>
      <c r="K19" s="245">
        <f>'T. Generadora'!J17</f>
        <v>0</v>
      </c>
      <c r="L19" s="245">
        <f>'T. Generadora'!L17</f>
        <v>71</v>
      </c>
      <c r="M19" s="245">
        <f>+'T. Generadora'!M17</f>
        <v>2</v>
      </c>
      <c r="N19" s="245">
        <f>'T. Generadora'!N17</f>
        <v>2</v>
      </c>
      <c r="O19" s="246">
        <f>'T. Generadora'!O17</f>
        <v>0</v>
      </c>
      <c r="P19" s="246">
        <f>'T. Generadora'!Q17</f>
        <v>0</v>
      </c>
      <c r="Q19" s="246">
        <f>'T. Generadora'!T17</f>
        <v>2</v>
      </c>
      <c r="R19" s="247">
        <f>'T. Generadora'!U17</f>
        <v>0</v>
      </c>
      <c r="S19" s="82">
        <f>'T. Generadora'!V17</f>
        <v>0</v>
      </c>
      <c r="T19" s="82">
        <f>'T. Generadora'!W17</f>
        <v>0</v>
      </c>
      <c r="U19" s="82">
        <f>'T. Generadora'!X17</f>
        <v>0</v>
      </c>
      <c r="V19" s="82">
        <f>'T. Generadora'!Y17</f>
        <v>0</v>
      </c>
      <c r="W19" s="82">
        <f>'T. Generadora'!Z17</f>
        <v>0</v>
      </c>
      <c r="X19" s="248" t="s">
        <v>203</v>
      </c>
      <c r="Y19" s="248"/>
      <c r="Z19" s="248"/>
      <c r="AA19" s="248"/>
      <c r="AB19" s="248"/>
      <c r="AC19" s="248"/>
      <c r="AD19" s="248"/>
      <c r="AE19" s="248"/>
      <c r="AF19" s="248"/>
      <c r="AG19" s="249"/>
      <c r="AH19" s="250">
        <f>+'T. Generadora'!AT17</f>
        <v>2980000</v>
      </c>
      <c r="AI19" s="250">
        <f t="shared" si="0"/>
        <v>41971.830985915491</v>
      </c>
      <c r="AJ19" s="82"/>
      <c r="AK19" s="250"/>
      <c r="AL19" s="250"/>
      <c r="AM19" s="251">
        <f t="shared" si="1"/>
        <v>0</v>
      </c>
      <c r="AN19" s="250"/>
      <c r="AO19" s="252">
        <f t="shared" si="2"/>
        <v>-1</v>
      </c>
      <c r="AP19" s="1"/>
      <c r="AQ19" s="1"/>
      <c r="AR19" s="1"/>
      <c r="AS19" s="1"/>
      <c r="AT19" s="1"/>
      <c r="AU19" s="1"/>
    </row>
    <row r="20" spans="1:47" ht="14.25" customHeight="1" x14ac:dyDescent="0.35">
      <c r="A20" s="1"/>
      <c r="B20" s="244" t="e">
        <f>'T. Generadora'!#REF!</f>
        <v>#REF!</v>
      </c>
      <c r="C20" s="244" t="e">
        <f>'T. Generadora'!#REF!</f>
        <v>#REF!</v>
      </c>
      <c r="D20" s="244" t="s">
        <v>202</v>
      </c>
      <c r="E20" s="82" t="e">
        <f>'T. Generadora'!#REF!</f>
        <v>#REF!</v>
      </c>
      <c r="F20" s="82" t="e">
        <f>'T. Generadora'!#REF!</f>
        <v>#REF!</v>
      </c>
      <c r="G20" s="82" t="e">
        <f>'T. Generadora'!#REF!</f>
        <v>#REF!</v>
      </c>
      <c r="H20" s="245" t="e">
        <f>'T. Generadora'!#REF!</f>
        <v>#REF!</v>
      </c>
      <c r="I20" s="245" t="e">
        <f>'T. Generadora'!#REF!</f>
        <v>#REF!</v>
      </c>
      <c r="J20" s="245" t="e">
        <f>'T. Generadora'!#REF!</f>
        <v>#REF!</v>
      </c>
      <c r="K20" s="245" t="e">
        <f>'T. Generadora'!#REF!</f>
        <v>#REF!</v>
      </c>
      <c r="L20" s="245" t="e">
        <f>'T. Generadora'!#REF!</f>
        <v>#REF!</v>
      </c>
      <c r="M20" s="245" t="e">
        <f>+'T. Generadora'!#REF!</f>
        <v>#REF!</v>
      </c>
      <c r="N20" s="245" t="e">
        <f>'T. Generadora'!#REF!</f>
        <v>#REF!</v>
      </c>
      <c r="O20" s="246" t="e">
        <f>'T. Generadora'!#REF!</f>
        <v>#REF!</v>
      </c>
      <c r="P20" s="246" t="e">
        <f>'T. Generadora'!#REF!</f>
        <v>#REF!</v>
      </c>
      <c r="Q20" s="246" t="e">
        <f>'T. Generadora'!#REF!</f>
        <v>#REF!</v>
      </c>
      <c r="R20" s="82" t="e">
        <f>'T. Generadora'!#REF!</f>
        <v>#REF!</v>
      </c>
      <c r="S20" s="82" t="e">
        <f>'T. Generadora'!#REF!</f>
        <v>#REF!</v>
      </c>
      <c r="T20" s="82" t="e">
        <f>'T. Generadora'!#REF!</f>
        <v>#REF!</v>
      </c>
      <c r="U20" s="82" t="e">
        <f>'T. Generadora'!#REF!</f>
        <v>#REF!</v>
      </c>
      <c r="V20" s="82" t="e">
        <f>'T. Generadora'!#REF!</f>
        <v>#REF!</v>
      </c>
      <c r="W20" s="82" t="e">
        <f>'T. Generadora'!#REF!</f>
        <v>#REF!</v>
      </c>
      <c r="X20" s="248" t="s">
        <v>203</v>
      </c>
      <c r="Y20" s="248"/>
      <c r="Z20" s="248"/>
      <c r="AA20" s="248"/>
      <c r="AB20" s="248"/>
      <c r="AC20" s="248"/>
      <c r="AD20" s="248"/>
      <c r="AE20" s="248"/>
      <c r="AF20" s="248"/>
      <c r="AG20" s="249"/>
      <c r="AH20" s="250" t="e">
        <f>+'T. Generadora'!#REF!</f>
        <v>#REF!</v>
      </c>
      <c r="AI20" s="250" t="e">
        <f t="shared" si="0"/>
        <v>#REF!</v>
      </c>
      <c r="AJ20" s="82"/>
      <c r="AK20" s="250"/>
      <c r="AL20" s="251"/>
      <c r="AM20" s="251" t="e">
        <f t="shared" si="1"/>
        <v>#REF!</v>
      </c>
      <c r="AN20" s="250"/>
      <c r="AO20" s="252" t="e">
        <f t="shared" si="2"/>
        <v>#REF!</v>
      </c>
      <c r="AP20" s="1"/>
      <c r="AQ20" s="1"/>
      <c r="AR20" s="1"/>
      <c r="AS20" s="1"/>
      <c r="AT20" s="1"/>
      <c r="AU20" s="1"/>
    </row>
    <row r="21" spans="1:47" ht="14.25" customHeight="1" x14ac:dyDescent="0.35">
      <c r="A21" s="1"/>
      <c r="B21" s="244" t="e">
        <f>'T. Generadora'!#REF!</f>
        <v>#REF!</v>
      </c>
      <c r="C21" s="244" t="e">
        <f>'T. Generadora'!#REF!</f>
        <v>#REF!</v>
      </c>
      <c r="D21" s="244" t="s">
        <v>202</v>
      </c>
      <c r="E21" s="82" t="e">
        <f>'T. Generadora'!#REF!</f>
        <v>#REF!</v>
      </c>
      <c r="F21" s="82" t="e">
        <f>'T. Generadora'!#REF!</f>
        <v>#REF!</v>
      </c>
      <c r="G21" s="82" t="e">
        <f>'T. Generadora'!#REF!</f>
        <v>#REF!</v>
      </c>
      <c r="H21" s="245" t="e">
        <f>'T. Generadora'!#REF!</f>
        <v>#REF!</v>
      </c>
      <c r="I21" s="245" t="e">
        <f>'T. Generadora'!#REF!</f>
        <v>#REF!</v>
      </c>
      <c r="J21" s="245" t="e">
        <f>'T. Generadora'!#REF!</f>
        <v>#REF!</v>
      </c>
      <c r="K21" s="245" t="e">
        <f>'T. Generadora'!#REF!</f>
        <v>#REF!</v>
      </c>
      <c r="L21" s="245" t="e">
        <f>'T. Generadora'!#REF!</f>
        <v>#REF!</v>
      </c>
      <c r="M21" s="245" t="e">
        <f>+'T. Generadora'!#REF!</f>
        <v>#REF!</v>
      </c>
      <c r="N21" s="245" t="e">
        <f>'T. Generadora'!#REF!</f>
        <v>#REF!</v>
      </c>
      <c r="O21" s="246" t="e">
        <f>'T. Generadora'!#REF!</f>
        <v>#REF!</v>
      </c>
      <c r="P21" s="246" t="e">
        <f>'T. Generadora'!#REF!</f>
        <v>#REF!</v>
      </c>
      <c r="Q21" s="246" t="e">
        <f>'T. Generadora'!#REF!</f>
        <v>#REF!</v>
      </c>
      <c r="R21" s="82" t="e">
        <f>'T. Generadora'!#REF!</f>
        <v>#REF!</v>
      </c>
      <c r="S21" s="82" t="e">
        <f>'T. Generadora'!#REF!</f>
        <v>#REF!</v>
      </c>
      <c r="T21" s="82" t="e">
        <f>'T. Generadora'!#REF!</f>
        <v>#REF!</v>
      </c>
      <c r="U21" s="82" t="e">
        <f>'T. Generadora'!#REF!</f>
        <v>#REF!</v>
      </c>
      <c r="V21" s="82" t="e">
        <f>'T. Generadora'!#REF!</f>
        <v>#REF!</v>
      </c>
      <c r="W21" s="82" t="e">
        <f>'T. Generadora'!#REF!</f>
        <v>#REF!</v>
      </c>
      <c r="X21" s="248" t="s">
        <v>203</v>
      </c>
      <c r="Y21" s="248"/>
      <c r="Z21" s="248"/>
      <c r="AA21" s="248"/>
      <c r="AB21" s="248"/>
      <c r="AC21" s="248"/>
      <c r="AD21" s="248"/>
      <c r="AE21" s="248"/>
      <c r="AF21" s="248"/>
      <c r="AG21" s="249"/>
      <c r="AH21" s="250" t="e">
        <f>+'T. Generadora'!#REF!</f>
        <v>#REF!</v>
      </c>
      <c r="AI21" s="250" t="e">
        <f t="shared" si="0"/>
        <v>#REF!</v>
      </c>
      <c r="AJ21" s="82"/>
      <c r="AK21" s="250"/>
      <c r="AL21" s="251"/>
      <c r="AM21" s="251" t="e">
        <f t="shared" si="1"/>
        <v>#REF!</v>
      </c>
      <c r="AN21" s="250"/>
      <c r="AO21" s="252" t="e">
        <f t="shared" si="2"/>
        <v>#REF!</v>
      </c>
      <c r="AP21" s="1"/>
      <c r="AQ21" s="1"/>
      <c r="AR21" s="1"/>
      <c r="AS21" s="1"/>
      <c r="AT21" s="1"/>
      <c r="AU21" s="1"/>
    </row>
    <row r="22" spans="1:47" ht="14.25" customHeight="1" x14ac:dyDescent="0.35">
      <c r="A22" s="1"/>
      <c r="B22" s="244" t="e">
        <f>'T. Generadora'!#REF!</f>
        <v>#REF!</v>
      </c>
      <c r="C22" s="244" t="e">
        <f>'T. Generadora'!#REF!</f>
        <v>#REF!</v>
      </c>
      <c r="D22" s="244" t="s">
        <v>202</v>
      </c>
      <c r="E22" s="82" t="e">
        <f>'T. Generadora'!#REF!</f>
        <v>#REF!</v>
      </c>
      <c r="F22" s="82" t="e">
        <f>'T. Generadora'!#REF!</f>
        <v>#REF!</v>
      </c>
      <c r="G22" s="82" t="e">
        <f>'T. Generadora'!#REF!</f>
        <v>#REF!</v>
      </c>
      <c r="H22" s="245" t="e">
        <f>'T. Generadora'!#REF!</f>
        <v>#REF!</v>
      </c>
      <c r="I22" s="245" t="e">
        <f>'T. Generadora'!#REF!</f>
        <v>#REF!</v>
      </c>
      <c r="J22" s="245" t="e">
        <f>'T. Generadora'!#REF!</f>
        <v>#REF!</v>
      </c>
      <c r="K22" s="245" t="e">
        <f>'T. Generadora'!#REF!</f>
        <v>#REF!</v>
      </c>
      <c r="L22" s="245" t="e">
        <f>'T. Generadora'!#REF!</f>
        <v>#REF!</v>
      </c>
      <c r="M22" s="245" t="e">
        <f>+'T. Generadora'!#REF!</f>
        <v>#REF!</v>
      </c>
      <c r="N22" s="245" t="e">
        <f>'T. Generadora'!#REF!</f>
        <v>#REF!</v>
      </c>
      <c r="O22" s="246" t="e">
        <f>'T. Generadora'!#REF!</f>
        <v>#REF!</v>
      </c>
      <c r="P22" s="246" t="e">
        <f>'T. Generadora'!#REF!</f>
        <v>#REF!</v>
      </c>
      <c r="Q22" s="246" t="e">
        <f>'T. Generadora'!#REF!</f>
        <v>#REF!</v>
      </c>
      <c r="R22" s="82" t="e">
        <f>'T. Generadora'!#REF!</f>
        <v>#REF!</v>
      </c>
      <c r="S22" s="82" t="e">
        <f>'T. Generadora'!#REF!</f>
        <v>#REF!</v>
      </c>
      <c r="T22" s="82" t="e">
        <f>'T. Generadora'!#REF!</f>
        <v>#REF!</v>
      </c>
      <c r="U22" s="82" t="e">
        <f>'T. Generadora'!#REF!</f>
        <v>#REF!</v>
      </c>
      <c r="V22" s="82" t="e">
        <f>'T. Generadora'!#REF!</f>
        <v>#REF!</v>
      </c>
      <c r="W22" s="82" t="e">
        <f>'T. Generadora'!#REF!</f>
        <v>#REF!</v>
      </c>
      <c r="X22" s="248" t="s">
        <v>203</v>
      </c>
      <c r="Y22" s="248"/>
      <c r="Z22" s="248"/>
      <c r="AA22" s="248"/>
      <c r="AB22" s="248"/>
      <c r="AC22" s="248"/>
      <c r="AD22" s="248"/>
      <c r="AE22" s="248"/>
      <c r="AF22" s="248"/>
      <c r="AG22" s="249"/>
      <c r="AH22" s="250" t="e">
        <f>+'T. Generadora'!#REF!</f>
        <v>#REF!</v>
      </c>
      <c r="AI22" s="250" t="e">
        <f t="shared" si="0"/>
        <v>#REF!</v>
      </c>
      <c r="AJ22" s="82"/>
      <c r="AK22" s="250"/>
      <c r="AL22" s="251"/>
      <c r="AM22" s="251" t="e">
        <f t="shared" si="1"/>
        <v>#REF!</v>
      </c>
      <c r="AN22" s="250"/>
      <c r="AO22" s="252" t="e">
        <f t="shared" si="2"/>
        <v>#REF!</v>
      </c>
      <c r="AP22" s="1"/>
      <c r="AQ22" s="1"/>
      <c r="AR22" s="1"/>
      <c r="AS22" s="1"/>
      <c r="AT22" s="1"/>
      <c r="AU22" s="1"/>
    </row>
    <row r="23" spans="1:47" ht="14.25" customHeight="1" x14ac:dyDescent="0.35">
      <c r="A23" s="1"/>
      <c r="B23" s="244" t="e">
        <f>'T. Generadora'!#REF!</f>
        <v>#REF!</v>
      </c>
      <c r="C23" s="244" t="e">
        <f>'T. Generadora'!#REF!</f>
        <v>#REF!</v>
      </c>
      <c r="D23" s="244" t="s">
        <v>202</v>
      </c>
      <c r="E23" s="82" t="e">
        <f>'T. Generadora'!#REF!</f>
        <v>#REF!</v>
      </c>
      <c r="F23" s="82" t="e">
        <f>'T. Generadora'!#REF!</f>
        <v>#REF!</v>
      </c>
      <c r="G23" s="82" t="e">
        <f>'T. Generadora'!#REF!</f>
        <v>#REF!</v>
      </c>
      <c r="H23" s="245" t="e">
        <f>'T. Generadora'!#REF!</f>
        <v>#REF!</v>
      </c>
      <c r="I23" s="245" t="e">
        <f>'T. Generadora'!#REF!</f>
        <v>#REF!</v>
      </c>
      <c r="J23" s="245" t="e">
        <f>'T. Generadora'!#REF!</f>
        <v>#REF!</v>
      </c>
      <c r="K23" s="245" t="e">
        <f>'T. Generadora'!#REF!</f>
        <v>#REF!</v>
      </c>
      <c r="L23" s="245" t="e">
        <f>'T. Generadora'!#REF!</f>
        <v>#REF!</v>
      </c>
      <c r="M23" s="245" t="e">
        <f>+'T. Generadora'!#REF!</f>
        <v>#REF!</v>
      </c>
      <c r="N23" s="245" t="e">
        <f>'T. Generadora'!#REF!</f>
        <v>#REF!</v>
      </c>
      <c r="O23" s="246" t="e">
        <f>'T. Generadora'!#REF!</f>
        <v>#REF!</v>
      </c>
      <c r="P23" s="246" t="e">
        <f>'T. Generadora'!#REF!</f>
        <v>#REF!</v>
      </c>
      <c r="Q23" s="246" t="e">
        <f>'T. Generadora'!#REF!</f>
        <v>#REF!</v>
      </c>
      <c r="R23" s="82" t="e">
        <f>'T. Generadora'!#REF!</f>
        <v>#REF!</v>
      </c>
      <c r="S23" s="82" t="e">
        <f>'T. Generadora'!#REF!</f>
        <v>#REF!</v>
      </c>
      <c r="T23" s="82" t="e">
        <f>'T. Generadora'!#REF!</f>
        <v>#REF!</v>
      </c>
      <c r="U23" s="82" t="e">
        <f>'T. Generadora'!#REF!</f>
        <v>#REF!</v>
      </c>
      <c r="V23" s="82" t="e">
        <f>'T. Generadora'!#REF!</f>
        <v>#REF!</v>
      </c>
      <c r="W23" s="82" t="e">
        <f>'T. Generadora'!#REF!</f>
        <v>#REF!</v>
      </c>
      <c r="X23" s="248" t="s">
        <v>203</v>
      </c>
      <c r="Y23" s="248"/>
      <c r="Z23" s="248"/>
      <c r="AA23" s="248"/>
      <c r="AB23" s="248"/>
      <c r="AC23" s="248"/>
      <c r="AD23" s="248"/>
      <c r="AE23" s="248"/>
      <c r="AF23" s="248"/>
      <c r="AG23" s="249"/>
      <c r="AH23" s="250" t="e">
        <f>+'T. Generadora'!#REF!</f>
        <v>#REF!</v>
      </c>
      <c r="AI23" s="250" t="e">
        <f t="shared" si="0"/>
        <v>#REF!</v>
      </c>
      <c r="AJ23" s="82"/>
      <c r="AK23" s="250"/>
      <c r="AL23" s="251"/>
      <c r="AM23" s="251" t="e">
        <f t="shared" si="1"/>
        <v>#REF!</v>
      </c>
      <c r="AN23" s="250"/>
      <c r="AO23" s="252" t="e">
        <f t="shared" si="2"/>
        <v>#REF!</v>
      </c>
      <c r="AP23" s="1"/>
      <c r="AQ23" s="1"/>
      <c r="AR23" s="1"/>
      <c r="AS23" s="1"/>
      <c r="AT23" s="1"/>
      <c r="AU23" s="1"/>
    </row>
    <row r="24" spans="1:47" ht="14.25" customHeight="1" x14ac:dyDescent="0.35">
      <c r="A24" s="1"/>
      <c r="B24" s="244">
        <f>'T. Generadora'!A19</f>
        <v>17</v>
      </c>
      <c r="C24" s="244">
        <f>'T. Generadora'!B19</f>
        <v>401</v>
      </c>
      <c r="D24" s="244" t="s">
        <v>202</v>
      </c>
      <c r="E24" s="82">
        <f>'T. Generadora'!C19</f>
        <v>1</v>
      </c>
      <c r="F24" s="82" t="str">
        <f>'T. Generadora'!D19</f>
        <v>Madison</v>
      </c>
      <c r="G24" s="82">
        <f>'T. Generadora'!E19</f>
        <v>4</v>
      </c>
      <c r="H24" s="245" t="str">
        <f>'T. Generadora'!G19</f>
        <v>1 M</v>
      </c>
      <c r="I24" s="245">
        <f>'T. Generadora'!H19</f>
        <v>30</v>
      </c>
      <c r="J24" s="245">
        <f>'T. Generadora'!I19</f>
        <v>5</v>
      </c>
      <c r="K24" s="245">
        <f>'T. Generadora'!J19</f>
        <v>0</v>
      </c>
      <c r="L24" s="245">
        <f>'T. Generadora'!L19</f>
        <v>35</v>
      </c>
      <c r="M24" s="245">
        <f>+'T. Generadora'!M19</f>
        <v>1</v>
      </c>
      <c r="N24" s="245">
        <f>'T. Generadora'!N19</f>
        <v>1</v>
      </c>
      <c r="O24" s="246">
        <f>'T. Generadora'!O19</f>
        <v>0</v>
      </c>
      <c r="P24" s="246">
        <f>'T. Generadora'!Q19</f>
        <v>0</v>
      </c>
      <c r="Q24" s="246">
        <f>'T. Generadora'!T19</f>
        <v>1</v>
      </c>
      <c r="R24" s="247">
        <f>'T. Generadora'!U19</f>
        <v>0</v>
      </c>
      <c r="S24" s="82">
        <f>'T. Generadora'!V19</f>
        <v>0</v>
      </c>
      <c r="T24" s="82">
        <f>'T. Generadora'!W19</f>
        <v>0</v>
      </c>
      <c r="U24" s="82">
        <f>'T. Generadora'!X19</f>
        <v>0</v>
      </c>
      <c r="V24" s="82">
        <f>'T. Generadora'!Y19</f>
        <v>0</v>
      </c>
      <c r="W24" s="82">
        <f>'T. Generadora'!Z19</f>
        <v>0</v>
      </c>
      <c r="X24" s="248" t="s">
        <v>203</v>
      </c>
      <c r="Y24" s="248"/>
      <c r="Z24" s="248"/>
      <c r="AA24" s="248"/>
      <c r="AB24" s="248"/>
      <c r="AC24" s="248"/>
      <c r="AD24" s="248"/>
      <c r="AE24" s="248"/>
      <c r="AF24" s="248"/>
      <c r="AG24" s="249"/>
      <c r="AH24" s="250">
        <f>+'T. Generadora'!AT19</f>
        <v>1700000</v>
      </c>
      <c r="AI24" s="250">
        <f t="shared" si="0"/>
        <v>48571.428571428572</v>
      </c>
      <c r="AJ24" s="82"/>
      <c r="AK24" s="250"/>
      <c r="AL24" s="251"/>
      <c r="AM24" s="251">
        <f t="shared" si="1"/>
        <v>0</v>
      </c>
      <c r="AN24" s="250"/>
      <c r="AO24" s="252">
        <f t="shared" si="2"/>
        <v>-1</v>
      </c>
      <c r="AP24" s="1"/>
      <c r="AQ24" s="1"/>
      <c r="AR24" s="1"/>
      <c r="AS24" s="1"/>
      <c r="AT24" s="1"/>
      <c r="AU24" s="1"/>
    </row>
    <row r="25" spans="1:47" ht="14.25" customHeight="1" x14ac:dyDescent="0.35">
      <c r="A25" s="1"/>
      <c r="B25" s="244">
        <f>'T. Generadora'!A20</f>
        <v>18</v>
      </c>
      <c r="C25" s="244">
        <f>'T. Generadora'!B20</f>
        <v>402</v>
      </c>
      <c r="D25" s="244" t="s">
        <v>202</v>
      </c>
      <c r="E25" s="82">
        <f>'T. Generadora'!C20</f>
        <v>1</v>
      </c>
      <c r="F25" s="82" t="str">
        <f>'T. Generadora'!D20</f>
        <v>Madison</v>
      </c>
      <c r="G25" s="82">
        <f>'T. Generadora'!E20</f>
        <v>4</v>
      </c>
      <c r="H25" s="245" t="str">
        <f>'T. Generadora'!G20</f>
        <v>2 M</v>
      </c>
      <c r="I25" s="245">
        <f>'T. Generadora'!H20</f>
        <v>59</v>
      </c>
      <c r="J25" s="245">
        <f>'T. Generadora'!I20</f>
        <v>8</v>
      </c>
      <c r="K25" s="245">
        <f>'T. Generadora'!J20</f>
        <v>0</v>
      </c>
      <c r="L25" s="245">
        <f>'T. Generadora'!L20</f>
        <v>67</v>
      </c>
      <c r="M25" s="245">
        <f>+'T. Generadora'!M20</f>
        <v>2</v>
      </c>
      <c r="N25" s="245">
        <f>'T. Generadora'!N20</f>
        <v>2</v>
      </c>
      <c r="O25" s="246">
        <f>'T. Generadora'!O20</f>
        <v>0</v>
      </c>
      <c r="P25" s="246">
        <f>'T. Generadora'!Q20</f>
        <v>0</v>
      </c>
      <c r="Q25" s="246">
        <f>'T. Generadora'!T20</f>
        <v>1</v>
      </c>
      <c r="R25" s="247">
        <f>'T. Generadora'!U20</f>
        <v>0</v>
      </c>
      <c r="S25" s="82">
        <f>'T. Generadora'!V20</f>
        <v>0</v>
      </c>
      <c r="T25" s="82">
        <f>'T. Generadora'!W20</f>
        <v>0</v>
      </c>
      <c r="U25" s="82">
        <f>'T. Generadora'!X20</f>
        <v>0</v>
      </c>
      <c r="V25" s="82">
        <f>'T. Generadora'!Y20</f>
        <v>0</v>
      </c>
      <c r="W25" s="82">
        <f>'T. Generadora'!Z20</f>
        <v>0</v>
      </c>
      <c r="X25" s="248" t="s">
        <v>203</v>
      </c>
      <c r="Y25" s="248"/>
      <c r="Z25" s="248"/>
      <c r="AA25" s="248"/>
      <c r="AB25" s="248"/>
      <c r="AC25" s="248"/>
      <c r="AD25" s="248"/>
      <c r="AE25" s="248"/>
      <c r="AF25" s="248"/>
      <c r="AG25" s="249"/>
      <c r="AH25" s="250">
        <f>+'T. Generadora'!AT20</f>
        <v>2900000</v>
      </c>
      <c r="AI25" s="250">
        <f t="shared" si="0"/>
        <v>43283.582089552241</v>
      </c>
      <c r="AJ25" s="82"/>
      <c r="AK25" s="250"/>
      <c r="AL25" s="251"/>
      <c r="AM25" s="251">
        <f t="shared" si="1"/>
        <v>0</v>
      </c>
      <c r="AN25" s="250"/>
      <c r="AO25" s="252">
        <f t="shared" si="2"/>
        <v>-1</v>
      </c>
      <c r="AP25" s="1"/>
      <c r="AQ25" s="1"/>
      <c r="AR25" s="1"/>
      <c r="AS25" s="1"/>
      <c r="AT25" s="1"/>
      <c r="AU25" s="1"/>
    </row>
    <row r="26" spans="1:47" ht="14.25" customHeight="1" x14ac:dyDescent="0.35">
      <c r="A26" s="1"/>
      <c r="B26" s="244">
        <f>'T. Generadora'!A21</f>
        <v>19</v>
      </c>
      <c r="C26" s="244">
        <f>'T. Generadora'!B21</f>
        <v>403</v>
      </c>
      <c r="D26" s="244" t="s">
        <v>202</v>
      </c>
      <c r="E26" s="82">
        <f>'T. Generadora'!C21</f>
        <v>1</v>
      </c>
      <c r="F26" s="82" t="str">
        <f>'T. Generadora'!D21</f>
        <v>Madison</v>
      </c>
      <c r="G26" s="82">
        <f>'T. Generadora'!E21</f>
        <v>4</v>
      </c>
      <c r="H26" s="245" t="str">
        <f>'T. Generadora'!G21</f>
        <v>3 M</v>
      </c>
      <c r="I26" s="245">
        <f>'T. Generadora'!H21</f>
        <v>57</v>
      </c>
      <c r="J26" s="245">
        <f>'T. Generadora'!I21</f>
        <v>7</v>
      </c>
      <c r="K26" s="245">
        <f>'T. Generadora'!J21</f>
        <v>0</v>
      </c>
      <c r="L26" s="245">
        <f>'T. Generadora'!L21</f>
        <v>64</v>
      </c>
      <c r="M26" s="245">
        <f>+'T. Generadora'!M21</f>
        <v>2</v>
      </c>
      <c r="N26" s="245">
        <f>'T. Generadora'!N21</f>
        <v>2</v>
      </c>
      <c r="O26" s="246">
        <f>'T. Generadora'!O21</f>
        <v>0</v>
      </c>
      <c r="P26" s="246">
        <f>'T. Generadora'!Q21</f>
        <v>0</v>
      </c>
      <c r="Q26" s="246">
        <f>'T. Generadora'!T21</f>
        <v>1</v>
      </c>
      <c r="R26" s="247">
        <f>'T. Generadora'!U21</f>
        <v>0</v>
      </c>
      <c r="S26" s="82">
        <f>'T. Generadora'!V21</f>
        <v>0</v>
      </c>
      <c r="T26" s="82">
        <f>'T. Generadora'!W21</f>
        <v>0</v>
      </c>
      <c r="U26" s="82">
        <f>'T. Generadora'!X21</f>
        <v>0</v>
      </c>
      <c r="V26" s="82">
        <f>'T. Generadora'!Y21</f>
        <v>0</v>
      </c>
      <c r="W26" s="82">
        <f>'T. Generadora'!Z21</f>
        <v>0</v>
      </c>
      <c r="X26" s="248" t="s">
        <v>203</v>
      </c>
      <c r="Y26" s="248"/>
      <c r="Z26" s="248"/>
      <c r="AA26" s="248"/>
      <c r="AB26" s="248"/>
      <c r="AC26" s="248"/>
      <c r="AD26" s="248"/>
      <c r="AE26" s="248"/>
      <c r="AF26" s="248"/>
      <c r="AG26" s="249"/>
      <c r="AH26" s="250">
        <f>+'T. Generadora'!AT21</f>
        <v>2800000</v>
      </c>
      <c r="AI26" s="250">
        <f t="shared" si="0"/>
        <v>43750</v>
      </c>
      <c r="AJ26" s="82"/>
      <c r="AK26" s="250"/>
      <c r="AL26" s="251"/>
      <c r="AM26" s="251">
        <f t="shared" si="1"/>
        <v>0</v>
      </c>
      <c r="AN26" s="250"/>
      <c r="AO26" s="252">
        <f t="shared" si="2"/>
        <v>-1</v>
      </c>
      <c r="AP26" s="1"/>
      <c r="AQ26" s="272"/>
      <c r="AR26" s="1"/>
      <c r="AS26" s="1"/>
      <c r="AT26" s="1"/>
      <c r="AU26" s="1"/>
    </row>
    <row r="27" spans="1:47" ht="14.25" customHeight="1" x14ac:dyDescent="0.35">
      <c r="A27" s="1"/>
      <c r="B27" s="244">
        <f>'T. Generadora'!A22</f>
        <v>20</v>
      </c>
      <c r="C27" s="244">
        <f>'T. Generadora'!B22</f>
        <v>404</v>
      </c>
      <c r="D27" s="244" t="s">
        <v>202</v>
      </c>
      <c r="E27" s="82">
        <f>'T. Generadora'!C22</f>
        <v>1</v>
      </c>
      <c r="F27" s="82" t="str">
        <f>'T. Generadora'!D22</f>
        <v>Madison</v>
      </c>
      <c r="G27" s="82">
        <f>'T. Generadora'!E22</f>
        <v>4</v>
      </c>
      <c r="H27" s="245" t="str">
        <f>'T. Generadora'!G22</f>
        <v>4 M</v>
      </c>
      <c r="I27" s="245">
        <f>'T. Generadora'!H22</f>
        <v>59</v>
      </c>
      <c r="J27" s="245">
        <f>'T. Generadora'!I22</f>
        <v>13</v>
      </c>
      <c r="K27" s="245">
        <f>'T. Generadora'!J22</f>
        <v>0</v>
      </c>
      <c r="L27" s="245">
        <f>'T. Generadora'!L22</f>
        <v>72</v>
      </c>
      <c r="M27" s="245">
        <f>+'T. Generadora'!M22</f>
        <v>2</v>
      </c>
      <c r="N27" s="245">
        <f>'T. Generadora'!N22</f>
        <v>2</v>
      </c>
      <c r="O27" s="246">
        <f>'T. Generadora'!O22</f>
        <v>0</v>
      </c>
      <c r="P27" s="246">
        <f>'T. Generadora'!Q22</f>
        <v>0</v>
      </c>
      <c r="Q27" s="246">
        <f>'T. Generadora'!T22</f>
        <v>2</v>
      </c>
      <c r="R27" s="247">
        <f>'T. Generadora'!U22</f>
        <v>0</v>
      </c>
      <c r="S27" s="82">
        <f>'T. Generadora'!V22</f>
        <v>0</v>
      </c>
      <c r="T27" s="82">
        <f>'T. Generadora'!W22</f>
        <v>0</v>
      </c>
      <c r="U27" s="82">
        <f>'T. Generadora'!X22</f>
        <v>0</v>
      </c>
      <c r="V27" s="82">
        <f>'T. Generadora'!Y22</f>
        <v>0</v>
      </c>
      <c r="W27" s="82">
        <f>'T. Generadora'!Z22</f>
        <v>0</v>
      </c>
      <c r="X27" s="248" t="s">
        <v>203</v>
      </c>
      <c r="Y27" s="248"/>
      <c r="Z27" s="248"/>
      <c r="AA27" s="248"/>
      <c r="AB27" s="248"/>
      <c r="AC27" s="248"/>
      <c r="AD27" s="248"/>
      <c r="AE27" s="248"/>
      <c r="AF27" s="248"/>
      <c r="AG27" s="249"/>
      <c r="AH27" s="250">
        <f>+'T. Generadora'!AT22</f>
        <v>3030000</v>
      </c>
      <c r="AI27" s="250">
        <f t="shared" si="0"/>
        <v>42083.333333333336</v>
      </c>
      <c r="AJ27" s="82"/>
      <c r="AK27" s="250"/>
      <c r="AL27" s="251"/>
      <c r="AM27" s="251">
        <f t="shared" si="1"/>
        <v>0</v>
      </c>
      <c r="AN27" s="250"/>
      <c r="AO27" s="252">
        <f t="shared" si="2"/>
        <v>-1</v>
      </c>
      <c r="AP27" s="1"/>
      <c r="AQ27" s="1"/>
      <c r="AR27" s="1"/>
      <c r="AS27" s="1"/>
      <c r="AT27" s="1"/>
      <c r="AU27" s="1"/>
    </row>
    <row r="28" spans="1:47" ht="14.25" customHeight="1" x14ac:dyDescent="0.35">
      <c r="A28" s="1"/>
      <c r="B28" s="244">
        <f>'T. Generadora'!A23</f>
        <v>21</v>
      </c>
      <c r="C28" s="244">
        <f>'T. Generadora'!B23</f>
        <v>405</v>
      </c>
      <c r="D28" s="244" t="s">
        <v>202</v>
      </c>
      <c r="E28" s="82">
        <f>'T. Generadora'!C23</f>
        <v>1</v>
      </c>
      <c r="F28" s="82" t="str">
        <f>'T. Generadora'!D23</f>
        <v>Madison</v>
      </c>
      <c r="G28" s="82">
        <f>'T. Generadora'!E23</f>
        <v>4</v>
      </c>
      <c r="H28" s="245" t="str">
        <f>'T. Generadora'!G23</f>
        <v>5 M</v>
      </c>
      <c r="I28" s="245">
        <f>'T. Generadora'!H23</f>
        <v>56</v>
      </c>
      <c r="J28" s="245">
        <f>'T. Generadora'!I23</f>
        <v>12</v>
      </c>
      <c r="K28" s="245">
        <f>'T. Generadora'!J23</f>
        <v>0</v>
      </c>
      <c r="L28" s="245">
        <f>'T. Generadora'!L23</f>
        <v>68</v>
      </c>
      <c r="M28" s="245">
        <f>+'T. Generadora'!M23</f>
        <v>2</v>
      </c>
      <c r="N28" s="245">
        <f>'T. Generadora'!N23</f>
        <v>2</v>
      </c>
      <c r="O28" s="246">
        <f>'T. Generadora'!O23</f>
        <v>0</v>
      </c>
      <c r="P28" s="246">
        <f>'T. Generadora'!Q23</f>
        <v>0</v>
      </c>
      <c r="Q28" s="246">
        <f>'T. Generadora'!T23</f>
        <v>1</v>
      </c>
      <c r="R28" s="247">
        <f>'T. Generadora'!U23</f>
        <v>0</v>
      </c>
      <c r="S28" s="82">
        <f>'T. Generadora'!V23</f>
        <v>0</v>
      </c>
      <c r="T28" s="82">
        <f>'T. Generadora'!W23</f>
        <v>0</v>
      </c>
      <c r="U28" s="82">
        <f>'T. Generadora'!X23</f>
        <v>0</v>
      </c>
      <c r="V28" s="82">
        <f>'T. Generadora'!Y23</f>
        <v>0</v>
      </c>
      <c r="W28" s="82">
        <f>'T. Generadora'!Z23</f>
        <v>0</v>
      </c>
      <c r="X28" s="248" t="s">
        <v>203</v>
      </c>
      <c r="Y28" s="248"/>
      <c r="Z28" s="248"/>
      <c r="AA28" s="248"/>
      <c r="AB28" s="248"/>
      <c r="AC28" s="248"/>
      <c r="AD28" s="248"/>
      <c r="AE28" s="248"/>
      <c r="AF28" s="248"/>
      <c r="AG28" s="249"/>
      <c r="AH28" s="250">
        <f>+'T. Generadora'!AT23</f>
        <v>2930000</v>
      </c>
      <c r="AI28" s="250">
        <f t="shared" si="0"/>
        <v>43088.23529411765</v>
      </c>
      <c r="AJ28" s="82"/>
      <c r="AK28" s="250"/>
      <c r="AL28" s="251"/>
      <c r="AM28" s="251">
        <f t="shared" si="1"/>
        <v>0</v>
      </c>
      <c r="AN28" s="250"/>
      <c r="AO28" s="252">
        <f t="shared" si="2"/>
        <v>-1</v>
      </c>
      <c r="AP28" s="1"/>
      <c r="AQ28" s="1"/>
      <c r="AR28" s="1"/>
      <c r="AS28" s="1"/>
      <c r="AT28" s="1"/>
      <c r="AU28" s="1"/>
    </row>
    <row r="29" spans="1:47" ht="14.25" customHeight="1" x14ac:dyDescent="0.35">
      <c r="A29" s="1"/>
      <c r="B29" s="244">
        <f>'T. Generadora'!A24</f>
        <v>22</v>
      </c>
      <c r="C29" s="244">
        <f>'T. Generadora'!B24</f>
        <v>406</v>
      </c>
      <c r="D29" s="244" t="s">
        <v>202</v>
      </c>
      <c r="E29" s="82">
        <f>'T. Generadora'!C24</f>
        <v>1</v>
      </c>
      <c r="F29" s="82" t="str">
        <f>'T. Generadora'!D24</f>
        <v>Madison</v>
      </c>
      <c r="G29" s="82">
        <f>'T. Generadora'!E24</f>
        <v>4</v>
      </c>
      <c r="H29" s="245" t="str">
        <f>'T. Generadora'!G24</f>
        <v>6 M</v>
      </c>
      <c r="I29" s="245">
        <f>'T. Generadora'!H24</f>
        <v>52</v>
      </c>
      <c r="J29" s="245">
        <f>'T. Generadora'!I24</f>
        <v>7</v>
      </c>
      <c r="K29" s="245">
        <f>'T. Generadora'!J24</f>
        <v>0</v>
      </c>
      <c r="L29" s="245">
        <f>'T. Generadora'!L24</f>
        <v>59</v>
      </c>
      <c r="M29" s="245">
        <f>+'T. Generadora'!M24</f>
        <v>2</v>
      </c>
      <c r="N29" s="245">
        <f>'T. Generadora'!N24</f>
        <v>2</v>
      </c>
      <c r="O29" s="246">
        <f>'T. Generadora'!O24</f>
        <v>0</v>
      </c>
      <c r="P29" s="246">
        <f>'T. Generadora'!Q24</f>
        <v>0</v>
      </c>
      <c r="Q29" s="246">
        <f>'T. Generadora'!T24</f>
        <v>1</v>
      </c>
      <c r="R29" s="247">
        <f>'T. Generadora'!U24</f>
        <v>0</v>
      </c>
      <c r="S29" s="82">
        <f>'T. Generadora'!V24</f>
        <v>0</v>
      </c>
      <c r="T29" s="82">
        <f>'T. Generadora'!W24</f>
        <v>0</v>
      </c>
      <c r="U29" s="82">
        <f>'T. Generadora'!X24</f>
        <v>0</v>
      </c>
      <c r="V29" s="82">
        <f>'T. Generadora'!Y24</f>
        <v>0</v>
      </c>
      <c r="W29" s="82">
        <f>'T. Generadora'!Z24</f>
        <v>0</v>
      </c>
      <c r="X29" s="248" t="s">
        <v>203</v>
      </c>
      <c r="Y29" s="248"/>
      <c r="Z29" s="248"/>
      <c r="AA29" s="248"/>
      <c r="AB29" s="248"/>
      <c r="AC29" s="248"/>
      <c r="AD29" s="248"/>
      <c r="AE29" s="248"/>
      <c r="AF29" s="248"/>
      <c r="AG29" s="249"/>
      <c r="AH29" s="250">
        <f>+'T. Generadora'!AT24</f>
        <v>2660000</v>
      </c>
      <c r="AI29" s="250">
        <f t="shared" si="0"/>
        <v>45084.745762711864</v>
      </c>
      <c r="AJ29" s="82"/>
      <c r="AK29" s="250"/>
      <c r="AL29" s="251"/>
      <c r="AM29" s="251">
        <f t="shared" si="1"/>
        <v>0</v>
      </c>
      <c r="AN29" s="250"/>
      <c r="AO29" s="252">
        <f t="shared" si="2"/>
        <v>-1</v>
      </c>
      <c r="AP29" s="1"/>
      <c r="AQ29" s="1"/>
      <c r="AR29" s="1"/>
      <c r="AS29" s="1"/>
      <c r="AT29" s="1"/>
      <c r="AU29" s="1"/>
    </row>
    <row r="30" spans="1:47" ht="14.25" customHeight="1" x14ac:dyDescent="0.35">
      <c r="A30" s="1"/>
      <c r="B30" s="244">
        <f>'T. Generadora'!A25</f>
        <v>23</v>
      </c>
      <c r="C30" s="244">
        <f>'T. Generadora'!B25</f>
        <v>407</v>
      </c>
      <c r="D30" s="244" t="s">
        <v>202</v>
      </c>
      <c r="E30" s="82">
        <f>'T. Generadora'!C25</f>
        <v>1</v>
      </c>
      <c r="F30" s="82" t="str">
        <f>'T. Generadora'!D25</f>
        <v>Madison</v>
      </c>
      <c r="G30" s="82">
        <f>'T. Generadora'!E25</f>
        <v>4</v>
      </c>
      <c r="H30" s="245" t="str">
        <f>'T. Generadora'!G25</f>
        <v>7 M</v>
      </c>
      <c r="I30" s="245">
        <f>'T. Generadora'!H25</f>
        <v>64</v>
      </c>
      <c r="J30" s="245">
        <f>'T. Generadora'!I25</f>
        <v>7</v>
      </c>
      <c r="K30" s="245">
        <f>'T. Generadora'!J25</f>
        <v>0</v>
      </c>
      <c r="L30" s="245">
        <f>'T. Generadora'!L25</f>
        <v>71</v>
      </c>
      <c r="M30" s="245">
        <f>+'T. Generadora'!M25</f>
        <v>2</v>
      </c>
      <c r="N30" s="245">
        <f>'T. Generadora'!N25</f>
        <v>2</v>
      </c>
      <c r="O30" s="246">
        <f>'T. Generadora'!O25</f>
        <v>0</v>
      </c>
      <c r="P30" s="246">
        <f>'T. Generadora'!Q25</f>
        <v>0</v>
      </c>
      <c r="Q30" s="246">
        <f>'T. Generadora'!T25</f>
        <v>2</v>
      </c>
      <c r="R30" s="247">
        <f>'T. Generadora'!U25</f>
        <v>0</v>
      </c>
      <c r="S30" s="82">
        <f>'T. Generadora'!V25</f>
        <v>0</v>
      </c>
      <c r="T30" s="82">
        <f>'T. Generadora'!W25</f>
        <v>0</v>
      </c>
      <c r="U30" s="82">
        <f>'T. Generadora'!X25</f>
        <v>0</v>
      </c>
      <c r="V30" s="82">
        <f>'T. Generadora'!Y25</f>
        <v>0</v>
      </c>
      <c r="W30" s="82">
        <f>'T. Generadora'!Z25</f>
        <v>0</v>
      </c>
      <c r="X30" s="248" t="s">
        <v>203</v>
      </c>
      <c r="Y30" s="248"/>
      <c r="Z30" s="248"/>
      <c r="AA30" s="248"/>
      <c r="AB30" s="248"/>
      <c r="AC30" s="248"/>
      <c r="AD30" s="248"/>
      <c r="AE30" s="248"/>
      <c r="AF30" s="248"/>
      <c r="AG30" s="249"/>
      <c r="AH30" s="250">
        <f>+'T. Generadora'!AT25</f>
        <v>3010000</v>
      </c>
      <c r="AI30" s="250">
        <f t="shared" si="0"/>
        <v>42394.366197183095</v>
      </c>
      <c r="AJ30" s="82"/>
      <c r="AK30" s="250"/>
      <c r="AL30" s="251"/>
      <c r="AM30" s="251">
        <f t="shared" si="1"/>
        <v>0</v>
      </c>
      <c r="AN30" s="250"/>
      <c r="AO30" s="252">
        <f t="shared" si="2"/>
        <v>-1</v>
      </c>
      <c r="AP30" s="1"/>
      <c r="AQ30" s="1"/>
      <c r="AR30" s="1"/>
      <c r="AS30" s="1"/>
      <c r="AT30" s="1"/>
      <c r="AU30" s="1"/>
    </row>
    <row r="31" spans="1:47" ht="14.25" customHeight="1" x14ac:dyDescent="0.35">
      <c r="A31" s="1"/>
      <c r="B31" s="244" t="e">
        <f>'T. Generadora'!#REF!</f>
        <v>#REF!</v>
      </c>
      <c r="C31" s="244" t="e">
        <f>'T. Generadora'!#REF!</f>
        <v>#REF!</v>
      </c>
      <c r="D31" s="244" t="s">
        <v>202</v>
      </c>
      <c r="E31" s="82" t="e">
        <f>'T. Generadora'!#REF!</f>
        <v>#REF!</v>
      </c>
      <c r="F31" s="82" t="e">
        <f>'T. Generadora'!#REF!</f>
        <v>#REF!</v>
      </c>
      <c r="G31" s="82" t="e">
        <f>'T. Generadora'!#REF!</f>
        <v>#REF!</v>
      </c>
      <c r="H31" s="245" t="e">
        <f>'T. Generadora'!#REF!</f>
        <v>#REF!</v>
      </c>
      <c r="I31" s="245" t="e">
        <f>'T. Generadora'!#REF!</f>
        <v>#REF!</v>
      </c>
      <c r="J31" s="245" t="e">
        <f>'T. Generadora'!#REF!</f>
        <v>#REF!</v>
      </c>
      <c r="K31" s="245" t="e">
        <f>'T. Generadora'!#REF!</f>
        <v>#REF!</v>
      </c>
      <c r="L31" s="245" t="e">
        <f>'T. Generadora'!#REF!</f>
        <v>#REF!</v>
      </c>
      <c r="M31" s="245" t="e">
        <f>+'T. Generadora'!#REF!</f>
        <v>#REF!</v>
      </c>
      <c r="N31" s="245" t="e">
        <f>'T. Generadora'!#REF!</f>
        <v>#REF!</v>
      </c>
      <c r="O31" s="246" t="e">
        <f>'T. Generadora'!#REF!</f>
        <v>#REF!</v>
      </c>
      <c r="P31" s="246" t="e">
        <f>'T. Generadora'!#REF!</f>
        <v>#REF!</v>
      </c>
      <c r="Q31" s="246" t="e">
        <f>'T. Generadora'!#REF!</f>
        <v>#REF!</v>
      </c>
      <c r="R31" s="82" t="e">
        <f>'T. Generadora'!#REF!</f>
        <v>#REF!</v>
      </c>
      <c r="S31" s="82" t="e">
        <f>'T. Generadora'!#REF!</f>
        <v>#REF!</v>
      </c>
      <c r="T31" s="82" t="e">
        <f>'T. Generadora'!#REF!</f>
        <v>#REF!</v>
      </c>
      <c r="U31" s="82" t="e">
        <f>'T. Generadora'!#REF!</f>
        <v>#REF!</v>
      </c>
      <c r="V31" s="82" t="e">
        <f>'T. Generadora'!#REF!</f>
        <v>#REF!</v>
      </c>
      <c r="W31" s="82" t="e">
        <f>'T. Generadora'!#REF!</f>
        <v>#REF!</v>
      </c>
      <c r="X31" s="248" t="s">
        <v>203</v>
      </c>
      <c r="Y31" s="248"/>
      <c r="Z31" s="248"/>
      <c r="AA31" s="248"/>
      <c r="AB31" s="248"/>
      <c r="AC31" s="248"/>
      <c r="AD31" s="248"/>
      <c r="AE31" s="248"/>
      <c r="AF31" s="248"/>
      <c r="AG31" s="249"/>
      <c r="AH31" s="250" t="e">
        <f>+'T. Generadora'!#REF!</f>
        <v>#REF!</v>
      </c>
      <c r="AI31" s="250" t="e">
        <f t="shared" si="0"/>
        <v>#REF!</v>
      </c>
      <c r="AJ31" s="82"/>
      <c r="AK31" s="250"/>
      <c r="AL31" s="251"/>
      <c r="AM31" s="251" t="e">
        <f t="shared" si="1"/>
        <v>#REF!</v>
      </c>
      <c r="AN31" s="250"/>
      <c r="AO31" s="252" t="e">
        <f t="shared" si="2"/>
        <v>#REF!</v>
      </c>
      <c r="AP31" s="1"/>
      <c r="AQ31" s="1"/>
      <c r="AR31" s="1"/>
      <c r="AS31" s="1"/>
      <c r="AT31" s="1"/>
      <c r="AU31" s="1"/>
    </row>
    <row r="32" spans="1:47" ht="14.25" customHeight="1" x14ac:dyDescent="0.35">
      <c r="A32" s="1"/>
      <c r="B32" s="244" t="e">
        <f>'T. Generadora'!#REF!</f>
        <v>#REF!</v>
      </c>
      <c r="C32" s="244" t="e">
        <f>'T. Generadora'!#REF!</f>
        <v>#REF!</v>
      </c>
      <c r="D32" s="244" t="s">
        <v>202</v>
      </c>
      <c r="E32" s="82" t="e">
        <f>'T. Generadora'!#REF!</f>
        <v>#REF!</v>
      </c>
      <c r="F32" s="82" t="e">
        <f>'T. Generadora'!#REF!</f>
        <v>#REF!</v>
      </c>
      <c r="G32" s="82" t="e">
        <f>'T. Generadora'!#REF!</f>
        <v>#REF!</v>
      </c>
      <c r="H32" s="245" t="e">
        <f>'T. Generadora'!#REF!</f>
        <v>#REF!</v>
      </c>
      <c r="I32" s="245" t="e">
        <f>'T. Generadora'!#REF!</f>
        <v>#REF!</v>
      </c>
      <c r="J32" s="245" t="e">
        <f>'T. Generadora'!#REF!</f>
        <v>#REF!</v>
      </c>
      <c r="K32" s="245" t="e">
        <f>'T. Generadora'!#REF!</f>
        <v>#REF!</v>
      </c>
      <c r="L32" s="245" t="e">
        <f>'T. Generadora'!#REF!</f>
        <v>#REF!</v>
      </c>
      <c r="M32" s="245" t="e">
        <f>+'T. Generadora'!#REF!</f>
        <v>#REF!</v>
      </c>
      <c r="N32" s="245" t="e">
        <f>'T. Generadora'!#REF!</f>
        <v>#REF!</v>
      </c>
      <c r="O32" s="246" t="e">
        <f>'T. Generadora'!#REF!</f>
        <v>#REF!</v>
      </c>
      <c r="P32" s="246" t="e">
        <f>'T. Generadora'!#REF!</f>
        <v>#REF!</v>
      </c>
      <c r="Q32" s="246" t="e">
        <f>'T. Generadora'!#REF!</f>
        <v>#REF!</v>
      </c>
      <c r="R32" s="82" t="e">
        <f>'T. Generadora'!#REF!</f>
        <v>#REF!</v>
      </c>
      <c r="S32" s="82" t="e">
        <f>'T. Generadora'!#REF!</f>
        <v>#REF!</v>
      </c>
      <c r="T32" s="82" t="e">
        <f>'T. Generadora'!#REF!</f>
        <v>#REF!</v>
      </c>
      <c r="U32" s="82" t="e">
        <f>'T. Generadora'!#REF!</f>
        <v>#REF!</v>
      </c>
      <c r="V32" s="82" t="e">
        <f>'T. Generadora'!#REF!</f>
        <v>#REF!</v>
      </c>
      <c r="W32" s="82" t="e">
        <f>'T. Generadora'!#REF!</f>
        <v>#REF!</v>
      </c>
      <c r="X32" s="248" t="s">
        <v>203</v>
      </c>
      <c r="Y32" s="248"/>
      <c r="Z32" s="248"/>
      <c r="AA32" s="248"/>
      <c r="AB32" s="248"/>
      <c r="AC32" s="248"/>
      <c r="AD32" s="248"/>
      <c r="AE32" s="248"/>
      <c r="AF32" s="248"/>
      <c r="AG32" s="249"/>
      <c r="AH32" s="250" t="e">
        <f>+'T. Generadora'!#REF!</f>
        <v>#REF!</v>
      </c>
      <c r="AI32" s="250" t="e">
        <f t="shared" si="0"/>
        <v>#REF!</v>
      </c>
      <c r="AJ32" s="82"/>
      <c r="AK32" s="250"/>
      <c r="AL32" s="251"/>
      <c r="AM32" s="251" t="e">
        <f t="shared" si="1"/>
        <v>#REF!</v>
      </c>
      <c r="AN32" s="250"/>
      <c r="AO32" s="252" t="e">
        <f t="shared" si="2"/>
        <v>#REF!</v>
      </c>
      <c r="AP32" s="1"/>
      <c r="AQ32" s="1"/>
      <c r="AR32" s="1"/>
      <c r="AS32" s="1"/>
      <c r="AT32" s="1"/>
      <c r="AU32" s="1"/>
    </row>
    <row r="33" spans="1:47" ht="14.25" customHeight="1" x14ac:dyDescent="0.35">
      <c r="A33" s="1"/>
      <c r="B33" s="244" t="e">
        <f>'T. Generadora'!#REF!</f>
        <v>#REF!</v>
      </c>
      <c r="C33" s="244" t="e">
        <f>'T. Generadora'!#REF!</f>
        <v>#REF!</v>
      </c>
      <c r="D33" s="244" t="s">
        <v>202</v>
      </c>
      <c r="E33" s="82" t="e">
        <f>'T. Generadora'!#REF!</f>
        <v>#REF!</v>
      </c>
      <c r="F33" s="82" t="e">
        <f>'T. Generadora'!#REF!</f>
        <v>#REF!</v>
      </c>
      <c r="G33" s="82" t="e">
        <f>'T. Generadora'!#REF!</f>
        <v>#REF!</v>
      </c>
      <c r="H33" s="245" t="e">
        <f>'T. Generadora'!#REF!</f>
        <v>#REF!</v>
      </c>
      <c r="I33" s="245" t="e">
        <f>'T. Generadora'!#REF!</f>
        <v>#REF!</v>
      </c>
      <c r="J33" s="245" t="e">
        <f>'T. Generadora'!#REF!</f>
        <v>#REF!</v>
      </c>
      <c r="K33" s="245" t="e">
        <f>'T. Generadora'!#REF!</f>
        <v>#REF!</v>
      </c>
      <c r="L33" s="245" t="e">
        <f>'T. Generadora'!#REF!</f>
        <v>#REF!</v>
      </c>
      <c r="M33" s="245" t="e">
        <f>+'T. Generadora'!#REF!</f>
        <v>#REF!</v>
      </c>
      <c r="N33" s="245" t="e">
        <f>'T. Generadora'!#REF!</f>
        <v>#REF!</v>
      </c>
      <c r="O33" s="246" t="e">
        <f>'T. Generadora'!#REF!</f>
        <v>#REF!</v>
      </c>
      <c r="P33" s="246" t="e">
        <f>'T. Generadora'!#REF!</f>
        <v>#REF!</v>
      </c>
      <c r="Q33" s="246" t="e">
        <f>'T. Generadora'!#REF!</f>
        <v>#REF!</v>
      </c>
      <c r="R33" s="82" t="e">
        <f>'T. Generadora'!#REF!</f>
        <v>#REF!</v>
      </c>
      <c r="S33" s="82" t="e">
        <f>'T. Generadora'!#REF!</f>
        <v>#REF!</v>
      </c>
      <c r="T33" s="82" t="e">
        <f>'T. Generadora'!#REF!</f>
        <v>#REF!</v>
      </c>
      <c r="U33" s="82" t="e">
        <f>'T. Generadora'!#REF!</f>
        <v>#REF!</v>
      </c>
      <c r="V33" s="82" t="e">
        <f>'T. Generadora'!#REF!</f>
        <v>#REF!</v>
      </c>
      <c r="W33" s="82" t="e">
        <f>'T. Generadora'!#REF!</f>
        <v>#REF!</v>
      </c>
      <c r="X33" s="248" t="s">
        <v>203</v>
      </c>
      <c r="Y33" s="248"/>
      <c r="Z33" s="248"/>
      <c r="AA33" s="248"/>
      <c r="AB33" s="248"/>
      <c r="AC33" s="248"/>
      <c r="AD33" s="248"/>
      <c r="AE33" s="248"/>
      <c r="AF33" s="248"/>
      <c r="AG33" s="249"/>
      <c r="AH33" s="250" t="e">
        <f>+'T. Generadora'!#REF!</f>
        <v>#REF!</v>
      </c>
      <c r="AI33" s="250" t="e">
        <f t="shared" si="0"/>
        <v>#REF!</v>
      </c>
      <c r="AJ33" s="82"/>
      <c r="AK33" s="250"/>
      <c r="AL33" s="251"/>
      <c r="AM33" s="251" t="e">
        <f t="shared" si="1"/>
        <v>#REF!</v>
      </c>
      <c r="AN33" s="250"/>
      <c r="AO33" s="252" t="e">
        <f t="shared" si="2"/>
        <v>#REF!</v>
      </c>
      <c r="AP33" s="1"/>
      <c r="AQ33" s="1"/>
      <c r="AR33" s="1"/>
      <c r="AS33" s="1"/>
      <c r="AT33" s="1"/>
      <c r="AU33" s="1"/>
    </row>
    <row r="34" spans="1:47" ht="14.25" customHeight="1" x14ac:dyDescent="0.35">
      <c r="A34" s="1"/>
      <c r="B34" s="244" t="e">
        <f>'T. Generadora'!#REF!</f>
        <v>#REF!</v>
      </c>
      <c r="C34" s="244" t="e">
        <f>'T. Generadora'!#REF!</f>
        <v>#REF!</v>
      </c>
      <c r="D34" s="244" t="s">
        <v>202</v>
      </c>
      <c r="E34" s="82" t="e">
        <f>'T. Generadora'!#REF!</f>
        <v>#REF!</v>
      </c>
      <c r="F34" s="82" t="e">
        <f>'T. Generadora'!#REF!</f>
        <v>#REF!</v>
      </c>
      <c r="G34" s="82" t="e">
        <f>'T. Generadora'!#REF!</f>
        <v>#REF!</v>
      </c>
      <c r="H34" s="245" t="e">
        <f>'T. Generadora'!#REF!</f>
        <v>#REF!</v>
      </c>
      <c r="I34" s="245" t="e">
        <f>'T. Generadora'!#REF!</f>
        <v>#REF!</v>
      </c>
      <c r="J34" s="245" t="e">
        <f>'T. Generadora'!#REF!</f>
        <v>#REF!</v>
      </c>
      <c r="K34" s="245" t="e">
        <f>'T. Generadora'!#REF!</f>
        <v>#REF!</v>
      </c>
      <c r="L34" s="245" t="e">
        <f>'T. Generadora'!#REF!</f>
        <v>#REF!</v>
      </c>
      <c r="M34" s="245" t="e">
        <f>+'T. Generadora'!#REF!</f>
        <v>#REF!</v>
      </c>
      <c r="N34" s="245" t="e">
        <f>'T. Generadora'!#REF!</f>
        <v>#REF!</v>
      </c>
      <c r="O34" s="246" t="e">
        <f>'T. Generadora'!#REF!</f>
        <v>#REF!</v>
      </c>
      <c r="P34" s="246" t="e">
        <f>'T. Generadora'!#REF!</f>
        <v>#REF!</v>
      </c>
      <c r="Q34" s="246" t="e">
        <f>'T. Generadora'!#REF!</f>
        <v>#REF!</v>
      </c>
      <c r="R34" s="82" t="e">
        <f>'T. Generadora'!#REF!</f>
        <v>#REF!</v>
      </c>
      <c r="S34" s="82" t="e">
        <f>'T. Generadora'!#REF!</f>
        <v>#REF!</v>
      </c>
      <c r="T34" s="82" t="e">
        <f>'T. Generadora'!#REF!</f>
        <v>#REF!</v>
      </c>
      <c r="U34" s="82" t="e">
        <f>'T. Generadora'!#REF!</f>
        <v>#REF!</v>
      </c>
      <c r="V34" s="82" t="e">
        <f>'T. Generadora'!#REF!</f>
        <v>#REF!</v>
      </c>
      <c r="W34" s="82" t="e">
        <f>'T. Generadora'!#REF!</f>
        <v>#REF!</v>
      </c>
      <c r="X34" s="248" t="s">
        <v>203</v>
      </c>
      <c r="Y34" s="248"/>
      <c r="Z34" s="248"/>
      <c r="AA34" s="248"/>
      <c r="AB34" s="248"/>
      <c r="AC34" s="248"/>
      <c r="AD34" s="248"/>
      <c r="AE34" s="248"/>
      <c r="AF34" s="248"/>
      <c r="AG34" s="249"/>
      <c r="AH34" s="250" t="e">
        <f>+'T. Generadora'!#REF!</f>
        <v>#REF!</v>
      </c>
      <c r="AI34" s="250" t="e">
        <f t="shared" si="0"/>
        <v>#REF!</v>
      </c>
      <c r="AJ34" s="82"/>
      <c r="AK34" s="250"/>
      <c r="AL34" s="251"/>
      <c r="AM34" s="251" t="e">
        <f t="shared" si="1"/>
        <v>#REF!</v>
      </c>
      <c r="AN34" s="250"/>
      <c r="AO34" s="252" t="e">
        <f t="shared" si="2"/>
        <v>#REF!</v>
      </c>
      <c r="AP34" s="1"/>
      <c r="AQ34" s="1"/>
      <c r="AR34" s="1"/>
      <c r="AS34" s="1"/>
      <c r="AT34" s="1"/>
      <c r="AU34" s="1"/>
    </row>
    <row r="35" spans="1:47" ht="14.25" customHeight="1" x14ac:dyDescent="0.35">
      <c r="A35" s="1"/>
      <c r="B35" s="244">
        <f>'T. Generadora'!A27</f>
        <v>25</v>
      </c>
      <c r="C35" s="244">
        <f>'T. Generadora'!B27</f>
        <v>501</v>
      </c>
      <c r="D35" s="244" t="s">
        <v>202</v>
      </c>
      <c r="E35" s="82">
        <f>'T. Generadora'!C27</f>
        <v>1</v>
      </c>
      <c r="F35" s="82" t="str">
        <f>'T. Generadora'!D27</f>
        <v>Madison</v>
      </c>
      <c r="G35" s="82">
        <f>'T. Generadora'!E27</f>
        <v>5</v>
      </c>
      <c r="H35" s="245" t="str">
        <f>'T. Generadora'!G27</f>
        <v>1 M</v>
      </c>
      <c r="I35" s="245">
        <f>'T. Generadora'!H27</f>
        <v>30</v>
      </c>
      <c r="J35" s="245">
        <f>'T. Generadora'!I27</f>
        <v>5</v>
      </c>
      <c r="K35" s="245">
        <f>'T. Generadora'!J27</f>
        <v>0</v>
      </c>
      <c r="L35" s="245">
        <f>'T. Generadora'!L27</f>
        <v>35</v>
      </c>
      <c r="M35" s="245">
        <f>+'T. Generadora'!M27</f>
        <v>1</v>
      </c>
      <c r="N35" s="245">
        <f>'T. Generadora'!N27</f>
        <v>1</v>
      </c>
      <c r="O35" s="246">
        <f>'T. Generadora'!O27</f>
        <v>0</v>
      </c>
      <c r="P35" s="246">
        <f>'T. Generadora'!Q27</f>
        <v>0</v>
      </c>
      <c r="Q35" s="246">
        <f>'T. Generadora'!T27</f>
        <v>1</v>
      </c>
      <c r="R35" s="247">
        <f>'T. Generadora'!U27</f>
        <v>0</v>
      </c>
      <c r="S35" s="82">
        <f>'T. Generadora'!V27</f>
        <v>0</v>
      </c>
      <c r="T35" s="82">
        <f>'T. Generadora'!W27</f>
        <v>0</v>
      </c>
      <c r="U35" s="82">
        <f>'T. Generadora'!X27</f>
        <v>0</v>
      </c>
      <c r="V35" s="82">
        <f>'T. Generadora'!Y27</f>
        <v>0</v>
      </c>
      <c r="W35" s="82">
        <f>'T. Generadora'!Z27</f>
        <v>0</v>
      </c>
      <c r="X35" s="248" t="s">
        <v>203</v>
      </c>
      <c r="Y35" s="248"/>
      <c r="Z35" s="248"/>
      <c r="AA35" s="248"/>
      <c r="AB35" s="248"/>
      <c r="AC35" s="248"/>
      <c r="AD35" s="248"/>
      <c r="AE35" s="248"/>
      <c r="AF35" s="248"/>
      <c r="AG35" s="249"/>
      <c r="AH35" s="250">
        <f>+'T. Generadora'!AT27</f>
        <v>1720000</v>
      </c>
      <c r="AI35" s="250">
        <f t="shared" si="0"/>
        <v>49142.857142857145</v>
      </c>
      <c r="AJ35" s="82"/>
      <c r="AK35" s="250"/>
      <c r="AL35" s="251"/>
      <c r="AM35" s="251">
        <f t="shared" si="1"/>
        <v>0</v>
      </c>
      <c r="AN35" s="250"/>
      <c r="AO35" s="252">
        <f t="shared" si="2"/>
        <v>-1</v>
      </c>
      <c r="AP35" s="1"/>
      <c r="AQ35" s="1"/>
      <c r="AR35" s="1"/>
      <c r="AS35" s="1"/>
      <c r="AT35" s="1"/>
      <c r="AU35" s="1"/>
    </row>
    <row r="36" spans="1:47" ht="14.25" customHeight="1" x14ac:dyDescent="0.35">
      <c r="A36" s="1"/>
      <c r="B36" s="244">
        <f>'T. Generadora'!A28</f>
        <v>26</v>
      </c>
      <c r="C36" s="244">
        <f>'T. Generadora'!B28</f>
        <v>502</v>
      </c>
      <c r="D36" s="244" t="s">
        <v>202</v>
      </c>
      <c r="E36" s="82">
        <f>'T. Generadora'!C28</f>
        <v>1</v>
      </c>
      <c r="F36" s="82" t="str">
        <f>'T. Generadora'!D28</f>
        <v>Madison</v>
      </c>
      <c r="G36" s="82">
        <f>'T. Generadora'!E28</f>
        <v>5</v>
      </c>
      <c r="H36" s="245" t="str">
        <f>'T. Generadora'!G28</f>
        <v>2 M</v>
      </c>
      <c r="I36" s="245">
        <f>'T. Generadora'!H28</f>
        <v>59</v>
      </c>
      <c r="J36" s="245">
        <f>'T. Generadora'!I28</f>
        <v>8</v>
      </c>
      <c r="K36" s="245">
        <f>'T. Generadora'!J28</f>
        <v>0</v>
      </c>
      <c r="L36" s="245">
        <f>'T. Generadora'!L28</f>
        <v>67</v>
      </c>
      <c r="M36" s="245">
        <f>+'T. Generadora'!M28</f>
        <v>2</v>
      </c>
      <c r="N36" s="245">
        <f>'T. Generadora'!N28</f>
        <v>2</v>
      </c>
      <c r="O36" s="246">
        <f>'T. Generadora'!O28</f>
        <v>0</v>
      </c>
      <c r="P36" s="246">
        <f>'T. Generadora'!Q28</f>
        <v>0</v>
      </c>
      <c r="Q36" s="246">
        <f>'T. Generadora'!T28</f>
        <v>1</v>
      </c>
      <c r="R36" s="247">
        <f>'T. Generadora'!U28</f>
        <v>0</v>
      </c>
      <c r="S36" s="82">
        <f>'T. Generadora'!V28</f>
        <v>0</v>
      </c>
      <c r="T36" s="82">
        <f>'T. Generadora'!W28</f>
        <v>0</v>
      </c>
      <c r="U36" s="82">
        <f>'T. Generadora'!X28</f>
        <v>0</v>
      </c>
      <c r="V36" s="82">
        <f>'T. Generadora'!Y28</f>
        <v>0</v>
      </c>
      <c r="W36" s="82">
        <f>'T. Generadora'!Z28</f>
        <v>0</v>
      </c>
      <c r="X36" s="248" t="s">
        <v>203</v>
      </c>
      <c r="Y36" s="248"/>
      <c r="Z36" s="248"/>
      <c r="AA36" s="248"/>
      <c r="AB36" s="248"/>
      <c r="AC36" s="248"/>
      <c r="AD36" s="248"/>
      <c r="AE36" s="248"/>
      <c r="AF36" s="248"/>
      <c r="AG36" s="249"/>
      <c r="AH36" s="250">
        <f>+'T. Generadora'!AT28</f>
        <v>2930000</v>
      </c>
      <c r="AI36" s="250">
        <f t="shared" si="0"/>
        <v>43731.343283582093</v>
      </c>
      <c r="AJ36" s="82"/>
      <c r="AK36" s="250"/>
      <c r="AL36" s="251"/>
      <c r="AM36" s="251">
        <f t="shared" si="1"/>
        <v>0</v>
      </c>
      <c r="AN36" s="250"/>
      <c r="AO36" s="252">
        <f t="shared" si="2"/>
        <v>-1</v>
      </c>
      <c r="AP36" s="1"/>
      <c r="AQ36" s="1"/>
      <c r="AR36" s="1"/>
      <c r="AS36" s="1"/>
      <c r="AT36" s="1"/>
      <c r="AU36" s="1"/>
    </row>
    <row r="37" spans="1:47" ht="14.25" customHeight="1" x14ac:dyDescent="0.35">
      <c r="A37" s="1"/>
      <c r="B37" s="244">
        <f>'T. Generadora'!A29</f>
        <v>27</v>
      </c>
      <c r="C37" s="244">
        <f>'T. Generadora'!B29</f>
        <v>503</v>
      </c>
      <c r="D37" s="244" t="s">
        <v>202</v>
      </c>
      <c r="E37" s="82">
        <f>'T. Generadora'!C29</f>
        <v>1</v>
      </c>
      <c r="F37" s="82" t="str">
        <f>'T. Generadora'!D29</f>
        <v>Madison</v>
      </c>
      <c r="G37" s="82">
        <f>'T. Generadora'!E29</f>
        <v>5</v>
      </c>
      <c r="H37" s="245" t="str">
        <f>'T. Generadora'!G29</f>
        <v>3 M</v>
      </c>
      <c r="I37" s="245">
        <f>'T. Generadora'!H29</f>
        <v>57</v>
      </c>
      <c r="J37" s="245">
        <f>'T. Generadora'!I29</f>
        <v>7</v>
      </c>
      <c r="K37" s="245">
        <f>'T. Generadora'!J29</f>
        <v>0</v>
      </c>
      <c r="L37" s="245">
        <f>'T. Generadora'!L29</f>
        <v>64</v>
      </c>
      <c r="M37" s="245">
        <f>+'T. Generadora'!M29</f>
        <v>2</v>
      </c>
      <c r="N37" s="245">
        <f>'T. Generadora'!N29</f>
        <v>2</v>
      </c>
      <c r="O37" s="246">
        <f>'T. Generadora'!O29</f>
        <v>0</v>
      </c>
      <c r="P37" s="246">
        <f>'T. Generadora'!Q29</f>
        <v>0</v>
      </c>
      <c r="Q37" s="246">
        <f>'T. Generadora'!T29</f>
        <v>1</v>
      </c>
      <c r="R37" s="247">
        <f>'T. Generadora'!U29</f>
        <v>0</v>
      </c>
      <c r="S37" s="82">
        <f>'T. Generadora'!V29</f>
        <v>0</v>
      </c>
      <c r="T37" s="82">
        <f>'T. Generadora'!W29</f>
        <v>0</v>
      </c>
      <c r="U37" s="82">
        <f>'T. Generadora'!X29</f>
        <v>0</v>
      </c>
      <c r="V37" s="82">
        <f>'T. Generadora'!Y29</f>
        <v>0</v>
      </c>
      <c r="W37" s="82">
        <f>'T. Generadora'!Z29</f>
        <v>0</v>
      </c>
      <c r="X37" s="248" t="s">
        <v>203</v>
      </c>
      <c r="Y37" s="248"/>
      <c r="Z37" s="248"/>
      <c r="AA37" s="248"/>
      <c r="AB37" s="248"/>
      <c r="AC37" s="248"/>
      <c r="AD37" s="248"/>
      <c r="AE37" s="248"/>
      <c r="AF37" s="248"/>
      <c r="AG37" s="249"/>
      <c r="AH37" s="250">
        <f>+'T. Generadora'!AT29</f>
        <v>2830000</v>
      </c>
      <c r="AI37" s="250">
        <f t="shared" si="0"/>
        <v>44218.75</v>
      </c>
      <c r="AJ37" s="82"/>
      <c r="AK37" s="250"/>
      <c r="AL37" s="251"/>
      <c r="AM37" s="251">
        <f t="shared" si="1"/>
        <v>0</v>
      </c>
      <c r="AN37" s="250"/>
      <c r="AO37" s="252">
        <f t="shared" si="2"/>
        <v>-1</v>
      </c>
      <c r="AP37" s="1"/>
      <c r="AQ37" s="1"/>
      <c r="AR37" s="1"/>
      <c r="AS37" s="1"/>
      <c r="AT37" s="1"/>
      <c r="AU37" s="1"/>
    </row>
    <row r="38" spans="1:47" ht="14.25" customHeight="1" x14ac:dyDescent="0.35">
      <c r="A38" s="1"/>
      <c r="B38" s="244">
        <f>'T. Generadora'!A30</f>
        <v>28</v>
      </c>
      <c r="C38" s="244">
        <f>'T. Generadora'!B30</f>
        <v>504</v>
      </c>
      <c r="D38" s="244" t="s">
        <v>202</v>
      </c>
      <c r="E38" s="82">
        <f>'T. Generadora'!C30</f>
        <v>1</v>
      </c>
      <c r="F38" s="82" t="str">
        <f>'T. Generadora'!D30</f>
        <v>Madison</v>
      </c>
      <c r="G38" s="82">
        <f>'T. Generadora'!E30</f>
        <v>5</v>
      </c>
      <c r="H38" s="245" t="str">
        <f>'T. Generadora'!G30</f>
        <v>4 M</v>
      </c>
      <c r="I38" s="245">
        <f>'T. Generadora'!H30</f>
        <v>59</v>
      </c>
      <c r="J38" s="245">
        <f>'T. Generadora'!I30</f>
        <v>13</v>
      </c>
      <c r="K38" s="245">
        <f>'T. Generadora'!J30</f>
        <v>0</v>
      </c>
      <c r="L38" s="245">
        <f>'T. Generadora'!L30</f>
        <v>72</v>
      </c>
      <c r="M38" s="245">
        <f>+'T. Generadora'!M30</f>
        <v>2</v>
      </c>
      <c r="N38" s="245">
        <f>'T. Generadora'!N30</f>
        <v>2</v>
      </c>
      <c r="O38" s="246">
        <f>'T. Generadora'!O30</f>
        <v>0</v>
      </c>
      <c r="P38" s="246">
        <f>'T. Generadora'!Q30</f>
        <v>0</v>
      </c>
      <c r="Q38" s="246">
        <f>'T. Generadora'!T30</f>
        <v>2</v>
      </c>
      <c r="R38" s="247">
        <f>'T. Generadora'!U30</f>
        <v>0</v>
      </c>
      <c r="S38" s="82">
        <f>'T. Generadora'!V30</f>
        <v>0</v>
      </c>
      <c r="T38" s="82">
        <f>'T. Generadora'!W30</f>
        <v>0</v>
      </c>
      <c r="U38" s="82">
        <f>'T. Generadora'!X30</f>
        <v>0</v>
      </c>
      <c r="V38" s="82">
        <f>'T. Generadora'!Y30</f>
        <v>0</v>
      </c>
      <c r="W38" s="82">
        <f>'T. Generadora'!Z30</f>
        <v>0</v>
      </c>
      <c r="X38" s="248" t="s">
        <v>203</v>
      </c>
      <c r="Y38" s="248"/>
      <c r="Z38" s="248"/>
      <c r="AA38" s="248"/>
      <c r="AB38" s="248"/>
      <c r="AC38" s="248"/>
      <c r="AD38" s="248"/>
      <c r="AE38" s="248"/>
      <c r="AF38" s="248"/>
      <c r="AG38" s="249"/>
      <c r="AH38" s="250">
        <f>+'T. Generadora'!AT30</f>
        <v>3060000</v>
      </c>
      <c r="AI38" s="250">
        <f t="shared" si="0"/>
        <v>42500</v>
      </c>
      <c r="AJ38" s="82"/>
      <c r="AK38" s="250"/>
      <c r="AL38" s="251"/>
      <c r="AM38" s="251">
        <f t="shared" si="1"/>
        <v>0</v>
      </c>
      <c r="AN38" s="250"/>
      <c r="AO38" s="252">
        <f t="shared" si="2"/>
        <v>-1</v>
      </c>
      <c r="AP38" s="1"/>
      <c r="AQ38" s="1"/>
      <c r="AR38" s="1"/>
      <c r="AS38" s="1"/>
      <c r="AT38" s="1"/>
      <c r="AU38" s="1"/>
    </row>
    <row r="39" spans="1:47" ht="14.25" customHeight="1" x14ac:dyDescent="0.35">
      <c r="A39" s="1"/>
      <c r="B39" s="244">
        <f>'T. Generadora'!A31</f>
        <v>29</v>
      </c>
      <c r="C39" s="244">
        <f>'T. Generadora'!B31</f>
        <v>505</v>
      </c>
      <c r="D39" s="244" t="s">
        <v>202</v>
      </c>
      <c r="E39" s="82">
        <f>'T. Generadora'!C31</f>
        <v>1</v>
      </c>
      <c r="F39" s="82" t="str">
        <f>'T. Generadora'!D31</f>
        <v>Madison</v>
      </c>
      <c r="G39" s="82">
        <f>'T. Generadora'!E31</f>
        <v>5</v>
      </c>
      <c r="H39" s="245" t="str">
        <f>'T. Generadora'!G31</f>
        <v>5 M</v>
      </c>
      <c r="I39" s="245">
        <f>'T. Generadora'!H31</f>
        <v>56</v>
      </c>
      <c r="J39" s="245">
        <f>'T. Generadora'!I31</f>
        <v>12</v>
      </c>
      <c r="K39" s="245">
        <f>'T. Generadora'!J31</f>
        <v>0</v>
      </c>
      <c r="L39" s="245">
        <f>'T. Generadora'!L31</f>
        <v>68</v>
      </c>
      <c r="M39" s="245">
        <f>+'T. Generadora'!M31</f>
        <v>2</v>
      </c>
      <c r="N39" s="245">
        <f>'T. Generadora'!N31</f>
        <v>2</v>
      </c>
      <c r="O39" s="246">
        <f>'T. Generadora'!O31</f>
        <v>0</v>
      </c>
      <c r="P39" s="246">
        <f>'T. Generadora'!Q31</f>
        <v>0</v>
      </c>
      <c r="Q39" s="246">
        <f>'T. Generadora'!T31</f>
        <v>1</v>
      </c>
      <c r="R39" s="247">
        <f>'T. Generadora'!U31</f>
        <v>0</v>
      </c>
      <c r="S39" s="82">
        <f>'T. Generadora'!V31</f>
        <v>0</v>
      </c>
      <c r="T39" s="82">
        <f>'T. Generadora'!W31</f>
        <v>0</v>
      </c>
      <c r="U39" s="82">
        <f>'T. Generadora'!X31</f>
        <v>0</v>
      </c>
      <c r="V39" s="82">
        <f>'T. Generadora'!Y31</f>
        <v>0</v>
      </c>
      <c r="W39" s="82">
        <f>'T. Generadora'!Z31</f>
        <v>0</v>
      </c>
      <c r="X39" s="248" t="s">
        <v>203</v>
      </c>
      <c r="Y39" s="248"/>
      <c r="Z39" s="248"/>
      <c r="AA39" s="248"/>
      <c r="AB39" s="248"/>
      <c r="AC39" s="248"/>
      <c r="AD39" s="248"/>
      <c r="AE39" s="248"/>
      <c r="AF39" s="248"/>
      <c r="AG39" s="249"/>
      <c r="AH39" s="250">
        <f>+'T. Generadora'!AT31</f>
        <v>2950000</v>
      </c>
      <c r="AI39" s="250">
        <f t="shared" si="0"/>
        <v>43382.352941176468</v>
      </c>
      <c r="AJ39" s="82"/>
      <c r="AK39" s="250"/>
      <c r="AL39" s="251"/>
      <c r="AM39" s="251">
        <f t="shared" si="1"/>
        <v>0</v>
      </c>
      <c r="AN39" s="250"/>
      <c r="AO39" s="252">
        <f t="shared" si="2"/>
        <v>-1</v>
      </c>
      <c r="AP39" s="1"/>
      <c r="AQ39" s="1"/>
      <c r="AR39" s="1"/>
      <c r="AS39" s="1"/>
      <c r="AT39" s="1"/>
      <c r="AU39" s="1"/>
    </row>
    <row r="40" spans="1:47" ht="14.25" customHeight="1" x14ac:dyDescent="0.35">
      <c r="A40" s="1"/>
      <c r="B40" s="244">
        <f>'T. Generadora'!A32</f>
        <v>30</v>
      </c>
      <c r="C40" s="244">
        <f>'T. Generadora'!B32</f>
        <v>506</v>
      </c>
      <c r="D40" s="244" t="s">
        <v>202</v>
      </c>
      <c r="E40" s="82">
        <f>'T. Generadora'!C32</f>
        <v>1</v>
      </c>
      <c r="F40" s="82" t="str">
        <f>'T. Generadora'!D32</f>
        <v>Madison</v>
      </c>
      <c r="G40" s="82">
        <f>'T. Generadora'!E32</f>
        <v>5</v>
      </c>
      <c r="H40" s="245" t="str">
        <f>'T. Generadora'!G32</f>
        <v>6 M</v>
      </c>
      <c r="I40" s="245">
        <f>'T. Generadora'!H32</f>
        <v>52</v>
      </c>
      <c r="J40" s="245">
        <f>'T. Generadora'!I32</f>
        <v>7</v>
      </c>
      <c r="K40" s="245">
        <f>'T. Generadora'!J32</f>
        <v>0</v>
      </c>
      <c r="L40" s="245">
        <f>'T. Generadora'!L32</f>
        <v>59</v>
      </c>
      <c r="M40" s="245">
        <f>+'T. Generadora'!M32</f>
        <v>2</v>
      </c>
      <c r="N40" s="245">
        <f>'T. Generadora'!N32</f>
        <v>2</v>
      </c>
      <c r="O40" s="246">
        <f>'T. Generadora'!O32</f>
        <v>0</v>
      </c>
      <c r="P40" s="246">
        <f>'T. Generadora'!Q32</f>
        <v>0</v>
      </c>
      <c r="Q40" s="246">
        <f>'T. Generadora'!T32</f>
        <v>1</v>
      </c>
      <c r="R40" s="247">
        <f>'T. Generadora'!U32</f>
        <v>0</v>
      </c>
      <c r="S40" s="82">
        <f>'T. Generadora'!V32</f>
        <v>0</v>
      </c>
      <c r="T40" s="82">
        <f>'T. Generadora'!W32</f>
        <v>0</v>
      </c>
      <c r="U40" s="82">
        <f>'T. Generadora'!X32</f>
        <v>0</v>
      </c>
      <c r="V40" s="82">
        <f>'T. Generadora'!Y32</f>
        <v>0</v>
      </c>
      <c r="W40" s="82">
        <f>'T. Generadora'!Z32</f>
        <v>0</v>
      </c>
      <c r="X40" s="248" t="s">
        <v>203</v>
      </c>
      <c r="Y40" s="248"/>
      <c r="Z40" s="248"/>
      <c r="AA40" s="248"/>
      <c r="AB40" s="248"/>
      <c r="AC40" s="248"/>
      <c r="AD40" s="248"/>
      <c r="AE40" s="248"/>
      <c r="AF40" s="248"/>
      <c r="AG40" s="249"/>
      <c r="AH40" s="250">
        <f>+'T. Generadora'!AT32</f>
        <v>2690000</v>
      </c>
      <c r="AI40" s="250">
        <f t="shared" si="0"/>
        <v>45593.220338983054</v>
      </c>
      <c r="AJ40" s="82"/>
      <c r="AK40" s="250"/>
      <c r="AL40" s="251"/>
      <c r="AM40" s="251">
        <f t="shared" si="1"/>
        <v>0</v>
      </c>
      <c r="AN40" s="250"/>
      <c r="AO40" s="252">
        <f t="shared" si="2"/>
        <v>-1</v>
      </c>
      <c r="AP40" s="1"/>
      <c r="AQ40" s="1"/>
      <c r="AR40" s="1"/>
      <c r="AS40" s="1"/>
      <c r="AT40" s="1"/>
      <c r="AU40" s="1"/>
    </row>
    <row r="41" spans="1:47" ht="14.25" customHeight="1" x14ac:dyDescent="0.35">
      <c r="A41" s="1"/>
      <c r="B41" s="244">
        <f>'T. Generadora'!A33</f>
        <v>31</v>
      </c>
      <c r="C41" s="244">
        <f>'T. Generadora'!B33</f>
        <v>507</v>
      </c>
      <c r="D41" s="244" t="s">
        <v>202</v>
      </c>
      <c r="E41" s="82">
        <f>'T. Generadora'!C33</f>
        <v>1</v>
      </c>
      <c r="F41" s="82" t="str">
        <f>'T. Generadora'!D33</f>
        <v>Madison</v>
      </c>
      <c r="G41" s="82">
        <f>'T. Generadora'!E33</f>
        <v>5</v>
      </c>
      <c r="H41" s="245" t="str">
        <f>'T. Generadora'!G33</f>
        <v>7 M</v>
      </c>
      <c r="I41" s="245">
        <f>'T. Generadora'!H33</f>
        <v>64</v>
      </c>
      <c r="J41" s="245">
        <f>'T. Generadora'!I33</f>
        <v>7</v>
      </c>
      <c r="K41" s="245">
        <f>'T. Generadora'!J33</f>
        <v>0</v>
      </c>
      <c r="L41" s="245">
        <f>'T. Generadora'!L33</f>
        <v>71</v>
      </c>
      <c r="M41" s="245">
        <f>+'T. Generadora'!M33</f>
        <v>2</v>
      </c>
      <c r="N41" s="245">
        <f>'T. Generadora'!N33</f>
        <v>2</v>
      </c>
      <c r="O41" s="246">
        <f>'T. Generadora'!O33</f>
        <v>0</v>
      </c>
      <c r="P41" s="246">
        <f>'T. Generadora'!Q33</f>
        <v>0</v>
      </c>
      <c r="Q41" s="246">
        <f>'T. Generadora'!T33</f>
        <v>2</v>
      </c>
      <c r="R41" s="247">
        <f>'T. Generadora'!U33</f>
        <v>0</v>
      </c>
      <c r="S41" s="82">
        <f>'T. Generadora'!V33</f>
        <v>0</v>
      </c>
      <c r="T41" s="82">
        <f>'T. Generadora'!W33</f>
        <v>0</v>
      </c>
      <c r="U41" s="82">
        <f>'T. Generadora'!X33</f>
        <v>0</v>
      </c>
      <c r="V41" s="82">
        <f>'T. Generadora'!Y33</f>
        <v>0</v>
      </c>
      <c r="W41" s="82">
        <f>'T. Generadora'!Z33</f>
        <v>0</v>
      </c>
      <c r="X41" s="248" t="s">
        <v>203</v>
      </c>
      <c r="Y41" s="248"/>
      <c r="Z41" s="248"/>
      <c r="AA41" s="248"/>
      <c r="AB41" s="248"/>
      <c r="AC41" s="248"/>
      <c r="AD41" s="248"/>
      <c r="AE41" s="248"/>
      <c r="AF41" s="248"/>
      <c r="AG41" s="249"/>
      <c r="AH41" s="250">
        <f>+'T. Generadora'!AT33</f>
        <v>3040000</v>
      </c>
      <c r="AI41" s="250">
        <f t="shared" si="0"/>
        <v>42816.901408450707</v>
      </c>
      <c r="AJ41" s="82"/>
      <c r="AK41" s="250"/>
      <c r="AL41" s="251"/>
      <c r="AM41" s="251">
        <f t="shared" si="1"/>
        <v>0</v>
      </c>
      <c r="AN41" s="250"/>
      <c r="AO41" s="252">
        <f t="shared" si="2"/>
        <v>-1</v>
      </c>
      <c r="AP41" s="1"/>
      <c r="AQ41" s="1"/>
      <c r="AR41" s="1"/>
      <c r="AS41" s="1"/>
      <c r="AT41" s="1"/>
      <c r="AU41" s="1"/>
    </row>
    <row r="42" spans="1:47" ht="14.25" customHeight="1" x14ac:dyDescent="0.35">
      <c r="A42" s="1"/>
      <c r="B42" s="244" t="e">
        <f>'T. Generadora'!#REF!</f>
        <v>#REF!</v>
      </c>
      <c r="C42" s="244" t="e">
        <f>'T. Generadora'!#REF!</f>
        <v>#REF!</v>
      </c>
      <c r="D42" s="244" t="s">
        <v>202</v>
      </c>
      <c r="E42" s="82" t="e">
        <f>'T. Generadora'!#REF!</f>
        <v>#REF!</v>
      </c>
      <c r="F42" s="82" t="e">
        <f>'T. Generadora'!#REF!</f>
        <v>#REF!</v>
      </c>
      <c r="G42" s="82" t="e">
        <f>'T. Generadora'!#REF!</f>
        <v>#REF!</v>
      </c>
      <c r="H42" s="245" t="e">
        <f>'T. Generadora'!#REF!</f>
        <v>#REF!</v>
      </c>
      <c r="I42" s="245" t="e">
        <f>'T. Generadora'!#REF!</f>
        <v>#REF!</v>
      </c>
      <c r="J42" s="245" t="e">
        <f>'T. Generadora'!#REF!</f>
        <v>#REF!</v>
      </c>
      <c r="K42" s="245" t="e">
        <f>'T. Generadora'!#REF!</f>
        <v>#REF!</v>
      </c>
      <c r="L42" s="245" t="e">
        <f>'T. Generadora'!#REF!</f>
        <v>#REF!</v>
      </c>
      <c r="M42" s="245" t="e">
        <f>+'T. Generadora'!#REF!</f>
        <v>#REF!</v>
      </c>
      <c r="N42" s="245" t="e">
        <f>'T. Generadora'!#REF!</f>
        <v>#REF!</v>
      </c>
      <c r="O42" s="246" t="e">
        <f>'T. Generadora'!#REF!</f>
        <v>#REF!</v>
      </c>
      <c r="P42" s="246" t="e">
        <f>'T. Generadora'!#REF!</f>
        <v>#REF!</v>
      </c>
      <c r="Q42" s="246" t="e">
        <f>'T. Generadora'!#REF!</f>
        <v>#REF!</v>
      </c>
      <c r="R42" s="82" t="e">
        <f>'T. Generadora'!#REF!</f>
        <v>#REF!</v>
      </c>
      <c r="S42" s="82" t="e">
        <f>'T. Generadora'!#REF!</f>
        <v>#REF!</v>
      </c>
      <c r="T42" s="82" t="e">
        <f>'T. Generadora'!#REF!</f>
        <v>#REF!</v>
      </c>
      <c r="U42" s="82" t="e">
        <f>'T. Generadora'!#REF!</f>
        <v>#REF!</v>
      </c>
      <c r="V42" s="82" t="e">
        <f>'T. Generadora'!#REF!</f>
        <v>#REF!</v>
      </c>
      <c r="W42" s="82" t="e">
        <f>'T. Generadora'!#REF!</f>
        <v>#REF!</v>
      </c>
      <c r="X42" s="248" t="s">
        <v>203</v>
      </c>
      <c r="Y42" s="248"/>
      <c r="Z42" s="248"/>
      <c r="AA42" s="248"/>
      <c r="AB42" s="248"/>
      <c r="AC42" s="248"/>
      <c r="AD42" s="248"/>
      <c r="AE42" s="248"/>
      <c r="AF42" s="248"/>
      <c r="AG42" s="249"/>
      <c r="AH42" s="250" t="e">
        <f>+'T. Generadora'!#REF!</f>
        <v>#REF!</v>
      </c>
      <c r="AI42" s="250" t="e">
        <f t="shared" si="0"/>
        <v>#REF!</v>
      </c>
      <c r="AJ42" s="82"/>
      <c r="AK42" s="250"/>
      <c r="AL42" s="251"/>
      <c r="AM42" s="251" t="e">
        <f t="shared" si="1"/>
        <v>#REF!</v>
      </c>
      <c r="AN42" s="250"/>
      <c r="AO42" s="252" t="e">
        <f t="shared" si="2"/>
        <v>#REF!</v>
      </c>
      <c r="AP42" s="1"/>
      <c r="AQ42" s="1"/>
      <c r="AR42" s="1"/>
      <c r="AS42" s="1"/>
      <c r="AT42" s="1"/>
      <c r="AU42" s="1"/>
    </row>
    <row r="43" spans="1:47" ht="14.25" customHeight="1" x14ac:dyDescent="0.35">
      <c r="A43" s="1"/>
      <c r="B43" s="244" t="e">
        <f>'T. Generadora'!#REF!</f>
        <v>#REF!</v>
      </c>
      <c r="C43" s="244" t="e">
        <f>'T. Generadora'!#REF!</f>
        <v>#REF!</v>
      </c>
      <c r="D43" s="244" t="s">
        <v>202</v>
      </c>
      <c r="E43" s="82" t="e">
        <f>'T. Generadora'!#REF!</f>
        <v>#REF!</v>
      </c>
      <c r="F43" s="82" t="e">
        <f>'T. Generadora'!#REF!</f>
        <v>#REF!</v>
      </c>
      <c r="G43" s="82" t="e">
        <f>'T. Generadora'!#REF!</f>
        <v>#REF!</v>
      </c>
      <c r="H43" s="245" t="e">
        <f>'T. Generadora'!#REF!</f>
        <v>#REF!</v>
      </c>
      <c r="I43" s="245" t="e">
        <f>'T. Generadora'!#REF!</f>
        <v>#REF!</v>
      </c>
      <c r="J43" s="245" t="e">
        <f>'T. Generadora'!#REF!</f>
        <v>#REF!</v>
      </c>
      <c r="K43" s="245" t="e">
        <f>'T. Generadora'!#REF!</f>
        <v>#REF!</v>
      </c>
      <c r="L43" s="245" t="e">
        <f>'T. Generadora'!#REF!</f>
        <v>#REF!</v>
      </c>
      <c r="M43" s="245" t="e">
        <f>+'T. Generadora'!#REF!</f>
        <v>#REF!</v>
      </c>
      <c r="N43" s="245" t="e">
        <f>'T. Generadora'!#REF!</f>
        <v>#REF!</v>
      </c>
      <c r="O43" s="246" t="e">
        <f>'T. Generadora'!#REF!</f>
        <v>#REF!</v>
      </c>
      <c r="P43" s="246" t="e">
        <f>'T. Generadora'!#REF!</f>
        <v>#REF!</v>
      </c>
      <c r="Q43" s="246" t="e">
        <f>'T. Generadora'!#REF!</f>
        <v>#REF!</v>
      </c>
      <c r="R43" s="82" t="e">
        <f>'T. Generadora'!#REF!</f>
        <v>#REF!</v>
      </c>
      <c r="S43" s="82" t="e">
        <f>'T. Generadora'!#REF!</f>
        <v>#REF!</v>
      </c>
      <c r="T43" s="82" t="e">
        <f>'T. Generadora'!#REF!</f>
        <v>#REF!</v>
      </c>
      <c r="U43" s="82" t="e">
        <f>'T. Generadora'!#REF!</f>
        <v>#REF!</v>
      </c>
      <c r="V43" s="82" t="e">
        <f>'T. Generadora'!#REF!</f>
        <v>#REF!</v>
      </c>
      <c r="W43" s="82" t="e">
        <f>'T. Generadora'!#REF!</f>
        <v>#REF!</v>
      </c>
      <c r="X43" s="248" t="s">
        <v>203</v>
      </c>
      <c r="Y43" s="248"/>
      <c r="Z43" s="248"/>
      <c r="AA43" s="248"/>
      <c r="AB43" s="248"/>
      <c r="AC43" s="248"/>
      <c r="AD43" s="248"/>
      <c r="AE43" s="248"/>
      <c r="AF43" s="248"/>
      <c r="AG43" s="249"/>
      <c r="AH43" s="250" t="e">
        <f>+'T. Generadora'!#REF!</f>
        <v>#REF!</v>
      </c>
      <c r="AI43" s="250" t="e">
        <f t="shared" si="0"/>
        <v>#REF!</v>
      </c>
      <c r="AJ43" s="82"/>
      <c r="AK43" s="250"/>
      <c r="AL43" s="251"/>
      <c r="AM43" s="251" t="e">
        <f t="shared" si="1"/>
        <v>#REF!</v>
      </c>
      <c r="AN43" s="250"/>
      <c r="AO43" s="252" t="e">
        <f t="shared" si="2"/>
        <v>#REF!</v>
      </c>
      <c r="AP43" s="1"/>
      <c r="AQ43" s="1"/>
      <c r="AR43" s="1"/>
      <c r="AS43" s="1"/>
      <c r="AT43" s="1"/>
      <c r="AU43" s="1"/>
    </row>
    <row r="44" spans="1:47" ht="13.5" customHeight="1" x14ac:dyDescent="0.35">
      <c r="A44" s="1"/>
      <c r="B44" s="244" t="e">
        <f>'T. Generadora'!#REF!</f>
        <v>#REF!</v>
      </c>
      <c r="C44" s="244" t="e">
        <f>'T. Generadora'!#REF!</f>
        <v>#REF!</v>
      </c>
      <c r="D44" s="244" t="s">
        <v>202</v>
      </c>
      <c r="E44" s="82" t="e">
        <f>'T. Generadora'!#REF!</f>
        <v>#REF!</v>
      </c>
      <c r="F44" s="82" t="e">
        <f>'T. Generadora'!#REF!</f>
        <v>#REF!</v>
      </c>
      <c r="G44" s="82" t="e">
        <f>'T. Generadora'!#REF!</f>
        <v>#REF!</v>
      </c>
      <c r="H44" s="245" t="e">
        <f>'T. Generadora'!#REF!</f>
        <v>#REF!</v>
      </c>
      <c r="I44" s="245" t="e">
        <f>'T. Generadora'!#REF!</f>
        <v>#REF!</v>
      </c>
      <c r="J44" s="245" t="e">
        <f>'T. Generadora'!#REF!</f>
        <v>#REF!</v>
      </c>
      <c r="K44" s="245" t="e">
        <f>'T. Generadora'!#REF!</f>
        <v>#REF!</v>
      </c>
      <c r="L44" s="245" t="e">
        <f>'T. Generadora'!#REF!</f>
        <v>#REF!</v>
      </c>
      <c r="M44" s="245" t="e">
        <f>+'T. Generadora'!#REF!</f>
        <v>#REF!</v>
      </c>
      <c r="N44" s="245" t="e">
        <f>'T. Generadora'!#REF!</f>
        <v>#REF!</v>
      </c>
      <c r="O44" s="246" t="e">
        <f>'T. Generadora'!#REF!</f>
        <v>#REF!</v>
      </c>
      <c r="P44" s="246" t="e">
        <f>'T. Generadora'!#REF!</f>
        <v>#REF!</v>
      </c>
      <c r="Q44" s="246" t="e">
        <f>'T. Generadora'!#REF!</f>
        <v>#REF!</v>
      </c>
      <c r="R44" s="82" t="e">
        <f>'T. Generadora'!#REF!</f>
        <v>#REF!</v>
      </c>
      <c r="S44" s="82" t="e">
        <f>'T. Generadora'!#REF!</f>
        <v>#REF!</v>
      </c>
      <c r="T44" s="82" t="e">
        <f>'T. Generadora'!#REF!</f>
        <v>#REF!</v>
      </c>
      <c r="U44" s="82" t="e">
        <f>'T. Generadora'!#REF!</f>
        <v>#REF!</v>
      </c>
      <c r="V44" s="82" t="e">
        <f>'T. Generadora'!#REF!</f>
        <v>#REF!</v>
      </c>
      <c r="W44" s="82" t="e">
        <f>'T. Generadora'!#REF!</f>
        <v>#REF!</v>
      </c>
      <c r="X44" s="248" t="s">
        <v>203</v>
      </c>
      <c r="Y44" s="248"/>
      <c r="Z44" s="248"/>
      <c r="AA44" s="248"/>
      <c r="AB44" s="248"/>
      <c r="AC44" s="248"/>
      <c r="AD44" s="248"/>
      <c r="AE44" s="248"/>
      <c r="AF44" s="248"/>
      <c r="AG44" s="249"/>
      <c r="AH44" s="250" t="e">
        <f>+'T. Generadora'!#REF!</f>
        <v>#REF!</v>
      </c>
      <c r="AI44" s="250" t="e">
        <f t="shared" si="0"/>
        <v>#REF!</v>
      </c>
      <c r="AJ44" s="82"/>
      <c r="AK44" s="250"/>
      <c r="AL44" s="251"/>
      <c r="AM44" s="251" t="e">
        <f t="shared" si="1"/>
        <v>#REF!</v>
      </c>
      <c r="AN44" s="250"/>
      <c r="AO44" s="252" t="e">
        <f t="shared" si="2"/>
        <v>#REF!</v>
      </c>
      <c r="AP44" s="1"/>
      <c r="AQ44" s="1"/>
      <c r="AR44" s="1"/>
      <c r="AS44" s="1"/>
      <c r="AT44" s="1"/>
      <c r="AU44" s="1"/>
    </row>
    <row r="45" spans="1:47" ht="14.25" customHeight="1" x14ac:dyDescent="0.35">
      <c r="A45" s="1"/>
      <c r="B45" s="244" t="e">
        <f>'T. Generadora'!#REF!</f>
        <v>#REF!</v>
      </c>
      <c r="C45" s="244" t="e">
        <f>'T. Generadora'!#REF!</f>
        <v>#REF!</v>
      </c>
      <c r="D45" s="244" t="s">
        <v>202</v>
      </c>
      <c r="E45" s="82" t="e">
        <f>'T. Generadora'!#REF!</f>
        <v>#REF!</v>
      </c>
      <c r="F45" s="82" t="e">
        <f>'T. Generadora'!#REF!</f>
        <v>#REF!</v>
      </c>
      <c r="G45" s="82" t="e">
        <f>'T. Generadora'!#REF!</f>
        <v>#REF!</v>
      </c>
      <c r="H45" s="245" t="e">
        <f>'T. Generadora'!#REF!</f>
        <v>#REF!</v>
      </c>
      <c r="I45" s="245" t="e">
        <f>'T. Generadora'!#REF!</f>
        <v>#REF!</v>
      </c>
      <c r="J45" s="245" t="e">
        <f>'T. Generadora'!#REF!</f>
        <v>#REF!</v>
      </c>
      <c r="K45" s="245" t="e">
        <f>'T. Generadora'!#REF!</f>
        <v>#REF!</v>
      </c>
      <c r="L45" s="245" t="e">
        <f>'T. Generadora'!#REF!</f>
        <v>#REF!</v>
      </c>
      <c r="M45" s="245" t="e">
        <f>+'T. Generadora'!#REF!</f>
        <v>#REF!</v>
      </c>
      <c r="N45" s="245" t="e">
        <f>'T. Generadora'!#REF!</f>
        <v>#REF!</v>
      </c>
      <c r="O45" s="246" t="e">
        <f>'T. Generadora'!#REF!</f>
        <v>#REF!</v>
      </c>
      <c r="P45" s="246" t="e">
        <f>'T. Generadora'!#REF!</f>
        <v>#REF!</v>
      </c>
      <c r="Q45" s="246" t="e">
        <f>'T. Generadora'!#REF!</f>
        <v>#REF!</v>
      </c>
      <c r="R45" s="82" t="e">
        <f>'T. Generadora'!#REF!</f>
        <v>#REF!</v>
      </c>
      <c r="S45" s="82" t="e">
        <f>'T. Generadora'!#REF!</f>
        <v>#REF!</v>
      </c>
      <c r="T45" s="82" t="e">
        <f>'T. Generadora'!#REF!</f>
        <v>#REF!</v>
      </c>
      <c r="U45" s="82" t="e">
        <f>'T. Generadora'!#REF!</f>
        <v>#REF!</v>
      </c>
      <c r="V45" s="82" t="e">
        <f>'T. Generadora'!#REF!</f>
        <v>#REF!</v>
      </c>
      <c r="W45" s="82" t="e">
        <f>'T. Generadora'!#REF!</f>
        <v>#REF!</v>
      </c>
      <c r="X45" s="248" t="s">
        <v>203</v>
      </c>
      <c r="Y45" s="248"/>
      <c r="Z45" s="248"/>
      <c r="AA45" s="248"/>
      <c r="AB45" s="248"/>
      <c r="AC45" s="248"/>
      <c r="AD45" s="248"/>
      <c r="AE45" s="248"/>
      <c r="AF45" s="248"/>
      <c r="AG45" s="249"/>
      <c r="AH45" s="250" t="e">
        <f>+'T. Generadora'!#REF!</f>
        <v>#REF!</v>
      </c>
      <c r="AI45" s="250" t="e">
        <f t="shared" si="0"/>
        <v>#REF!</v>
      </c>
      <c r="AJ45" s="82"/>
      <c r="AK45" s="250"/>
      <c r="AL45" s="251"/>
      <c r="AM45" s="251" t="e">
        <f t="shared" si="1"/>
        <v>#REF!</v>
      </c>
      <c r="AN45" s="250"/>
      <c r="AO45" s="252" t="e">
        <f t="shared" si="2"/>
        <v>#REF!</v>
      </c>
      <c r="AP45" s="1"/>
      <c r="AQ45" s="1"/>
      <c r="AR45" s="1"/>
      <c r="AS45" s="1"/>
      <c r="AT45" s="1"/>
      <c r="AU45" s="1"/>
    </row>
    <row r="46" spans="1:47" ht="14.25" customHeight="1" x14ac:dyDescent="0.35">
      <c r="A46" s="1"/>
      <c r="B46" s="244">
        <f>'T. Generadora'!A35</f>
        <v>33</v>
      </c>
      <c r="C46" s="244">
        <f>'T. Generadora'!B35</f>
        <v>601</v>
      </c>
      <c r="D46" s="244" t="s">
        <v>202</v>
      </c>
      <c r="E46" s="82">
        <f>'T. Generadora'!C35</f>
        <v>1</v>
      </c>
      <c r="F46" s="82" t="str">
        <f>'T. Generadora'!D35</f>
        <v>Madison</v>
      </c>
      <c r="G46" s="82">
        <f>'T. Generadora'!E35</f>
        <v>6</v>
      </c>
      <c r="H46" s="245" t="str">
        <f>'T. Generadora'!G35</f>
        <v>1 M</v>
      </c>
      <c r="I46" s="245">
        <f>'T. Generadora'!H35</f>
        <v>30</v>
      </c>
      <c r="J46" s="245">
        <f>'T. Generadora'!I35</f>
        <v>5</v>
      </c>
      <c r="K46" s="245">
        <f>'T. Generadora'!J35</f>
        <v>0</v>
      </c>
      <c r="L46" s="245">
        <f>'T. Generadora'!L35</f>
        <v>35</v>
      </c>
      <c r="M46" s="245">
        <f>+'T. Generadora'!M35</f>
        <v>1</v>
      </c>
      <c r="N46" s="245">
        <f>'T. Generadora'!N35</f>
        <v>1</v>
      </c>
      <c r="O46" s="246">
        <f>'T. Generadora'!O35</f>
        <v>0</v>
      </c>
      <c r="P46" s="246">
        <f>'T. Generadora'!Q35</f>
        <v>0</v>
      </c>
      <c r="Q46" s="246">
        <f>'T. Generadora'!T35</f>
        <v>1</v>
      </c>
      <c r="R46" s="247">
        <f>'T. Generadora'!U35</f>
        <v>0</v>
      </c>
      <c r="S46" s="82">
        <f>'T. Generadora'!V35</f>
        <v>0</v>
      </c>
      <c r="T46" s="82">
        <f>'T. Generadora'!W35</f>
        <v>0</v>
      </c>
      <c r="U46" s="82">
        <f>'T. Generadora'!X35</f>
        <v>0</v>
      </c>
      <c r="V46" s="82">
        <f>'T. Generadora'!Y35</f>
        <v>0</v>
      </c>
      <c r="W46" s="82">
        <f>'T. Generadora'!Z35</f>
        <v>0</v>
      </c>
      <c r="X46" s="248" t="s">
        <v>203</v>
      </c>
      <c r="Y46" s="248"/>
      <c r="Z46" s="248"/>
      <c r="AA46" s="248"/>
      <c r="AB46" s="248"/>
      <c r="AC46" s="248"/>
      <c r="AD46" s="248"/>
      <c r="AE46" s="248"/>
      <c r="AF46" s="248"/>
      <c r="AG46" s="249"/>
      <c r="AH46" s="250">
        <f>+'T. Generadora'!AT35</f>
        <v>1740000</v>
      </c>
      <c r="AI46" s="250">
        <f t="shared" si="0"/>
        <v>49714.285714285717</v>
      </c>
      <c r="AJ46" s="82"/>
      <c r="AK46" s="250"/>
      <c r="AL46" s="251"/>
      <c r="AM46" s="251">
        <f t="shared" si="1"/>
        <v>0</v>
      </c>
      <c r="AN46" s="250"/>
      <c r="AO46" s="252">
        <f t="shared" si="2"/>
        <v>-1</v>
      </c>
      <c r="AP46" s="1"/>
      <c r="AQ46" s="1"/>
      <c r="AR46" s="1"/>
      <c r="AS46" s="1"/>
      <c r="AT46" s="1"/>
      <c r="AU46" s="1"/>
    </row>
    <row r="47" spans="1:47" ht="14.25" customHeight="1" x14ac:dyDescent="0.35">
      <c r="A47" s="1"/>
      <c r="B47" s="244">
        <f>'T. Generadora'!A36</f>
        <v>34</v>
      </c>
      <c r="C47" s="244">
        <f>'T. Generadora'!B36</f>
        <v>602</v>
      </c>
      <c r="D47" s="244" t="s">
        <v>202</v>
      </c>
      <c r="E47" s="82">
        <f>'T. Generadora'!C36</f>
        <v>1</v>
      </c>
      <c r="F47" s="82" t="str">
        <f>'T. Generadora'!D36</f>
        <v>Madison</v>
      </c>
      <c r="G47" s="82">
        <f>'T. Generadora'!E36</f>
        <v>6</v>
      </c>
      <c r="H47" s="245" t="str">
        <f>'T. Generadora'!G36</f>
        <v>2 M</v>
      </c>
      <c r="I47" s="245">
        <f>'T. Generadora'!H36</f>
        <v>59</v>
      </c>
      <c r="J47" s="245">
        <f>'T. Generadora'!I36</f>
        <v>8</v>
      </c>
      <c r="K47" s="245">
        <f>'T. Generadora'!J36</f>
        <v>0</v>
      </c>
      <c r="L47" s="245">
        <f>'T. Generadora'!L36</f>
        <v>67</v>
      </c>
      <c r="M47" s="245">
        <f>+'T. Generadora'!M36</f>
        <v>2</v>
      </c>
      <c r="N47" s="245">
        <f>'T. Generadora'!N36</f>
        <v>2</v>
      </c>
      <c r="O47" s="246">
        <f>'T. Generadora'!O36</f>
        <v>0</v>
      </c>
      <c r="P47" s="246">
        <f>'T. Generadora'!Q36</f>
        <v>0</v>
      </c>
      <c r="Q47" s="246">
        <f>'T. Generadora'!T36</f>
        <v>1</v>
      </c>
      <c r="R47" s="247">
        <f>'T. Generadora'!U36</f>
        <v>0</v>
      </c>
      <c r="S47" s="82">
        <f>'T. Generadora'!V36</f>
        <v>0</v>
      </c>
      <c r="T47" s="82">
        <f>'T. Generadora'!W36</f>
        <v>0</v>
      </c>
      <c r="U47" s="82">
        <f>'T. Generadora'!X36</f>
        <v>0</v>
      </c>
      <c r="V47" s="82">
        <f>'T. Generadora'!Y36</f>
        <v>0</v>
      </c>
      <c r="W47" s="82">
        <f>'T. Generadora'!Z36</f>
        <v>0</v>
      </c>
      <c r="X47" s="248" t="s">
        <v>203</v>
      </c>
      <c r="Y47" s="248"/>
      <c r="Z47" s="248"/>
      <c r="AA47" s="248"/>
      <c r="AB47" s="248"/>
      <c r="AC47" s="248"/>
      <c r="AD47" s="248"/>
      <c r="AE47" s="248"/>
      <c r="AF47" s="248"/>
      <c r="AG47" s="249"/>
      <c r="AH47" s="250">
        <f>+'T. Generadora'!AT36</f>
        <v>2950000</v>
      </c>
      <c r="AI47" s="250">
        <f t="shared" si="0"/>
        <v>44029.850746268654</v>
      </c>
      <c r="AJ47" s="82"/>
      <c r="AK47" s="250"/>
      <c r="AL47" s="251"/>
      <c r="AM47" s="251">
        <f t="shared" si="1"/>
        <v>0</v>
      </c>
      <c r="AN47" s="250"/>
      <c r="AO47" s="252">
        <f t="shared" si="2"/>
        <v>-1</v>
      </c>
      <c r="AP47" s="1"/>
      <c r="AQ47" s="1"/>
      <c r="AR47" s="1"/>
      <c r="AS47" s="1"/>
      <c r="AT47" s="1"/>
      <c r="AU47" s="1"/>
    </row>
    <row r="48" spans="1:47" ht="14.25" customHeight="1" x14ac:dyDescent="0.35">
      <c r="A48" s="1"/>
      <c r="B48" s="244">
        <f>'T. Generadora'!A37</f>
        <v>35</v>
      </c>
      <c r="C48" s="244">
        <f>'T. Generadora'!B37</f>
        <v>603</v>
      </c>
      <c r="D48" s="244" t="s">
        <v>202</v>
      </c>
      <c r="E48" s="82">
        <f>'T. Generadora'!C37</f>
        <v>1</v>
      </c>
      <c r="F48" s="82" t="str">
        <f>'T. Generadora'!D37</f>
        <v>Madison</v>
      </c>
      <c r="G48" s="82">
        <f>'T. Generadora'!E37</f>
        <v>6</v>
      </c>
      <c r="H48" s="245" t="str">
        <f>'T. Generadora'!G37</f>
        <v>3 M</v>
      </c>
      <c r="I48" s="245">
        <f>'T. Generadora'!H37</f>
        <v>57</v>
      </c>
      <c r="J48" s="245">
        <f>'T. Generadora'!I37</f>
        <v>7</v>
      </c>
      <c r="K48" s="245">
        <f>'T. Generadora'!J37</f>
        <v>0</v>
      </c>
      <c r="L48" s="245">
        <f>'T. Generadora'!L37</f>
        <v>64</v>
      </c>
      <c r="M48" s="245">
        <f>+'T. Generadora'!M37</f>
        <v>2</v>
      </c>
      <c r="N48" s="245">
        <f>'T. Generadora'!N37</f>
        <v>2</v>
      </c>
      <c r="O48" s="246">
        <f>'T. Generadora'!O37</f>
        <v>0</v>
      </c>
      <c r="P48" s="246">
        <f>'T. Generadora'!Q37</f>
        <v>0</v>
      </c>
      <c r="Q48" s="246">
        <f>'T. Generadora'!T37</f>
        <v>1</v>
      </c>
      <c r="R48" s="247">
        <f>'T. Generadora'!U37</f>
        <v>0</v>
      </c>
      <c r="S48" s="82">
        <f>'T. Generadora'!V37</f>
        <v>0</v>
      </c>
      <c r="T48" s="82">
        <f>'T. Generadora'!W37</f>
        <v>0</v>
      </c>
      <c r="U48" s="82">
        <f>'T. Generadora'!X37</f>
        <v>0</v>
      </c>
      <c r="V48" s="82">
        <f>'T. Generadora'!Y37</f>
        <v>0</v>
      </c>
      <c r="W48" s="82">
        <f>'T. Generadora'!Z37</f>
        <v>0</v>
      </c>
      <c r="X48" s="248" t="s">
        <v>203</v>
      </c>
      <c r="Y48" s="248"/>
      <c r="Z48" s="248"/>
      <c r="AA48" s="248"/>
      <c r="AB48" s="248"/>
      <c r="AC48" s="248"/>
      <c r="AD48" s="248"/>
      <c r="AE48" s="248"/>
      <c r="AF48" s="248"/>
      <c r="AG48" s="249"/>
      <c r="AH48" s="250">
        <f>+'T. Generadora'!AT37</f>
        <v>2860000</v>
      </c>
      <c r="AI48" s="250">
        <f t="shared" si="0"/>
        <v>44687.5</v>
      </c>
      <c r="AJ48" s="82"/>
      <c r="AK48" s="250"/>
      <c r="AL48" s="251"/>
      <c r="AM48" s="251">
        <f t="shared" si="1"/>
        <v>0</v>
      </c>
      <c r="AN48" s="250"/>
      <c r="AO48" s="252">
        <f t="shared" si="2"/>
        <v>-1</v>
      </c>
      <c r="AP48" s="1"/>
      <c r="AQ48" s="1"/>
      <c r="AR48" s="1"/>
      <c r="AS48" s="1"/>
      <c r="AT48" s="1"/>
      <c r="AU48" s="1"/>
    </row>
    <row r="49" spans="1:47" ht="13.5" customHeight="1" x14ac:dyDescent="0.35">
      <c r="A49" s="1"/>
      <c r="B49" s="244">
        <f>'T. Generadora'!A38</f>
        <v>36</v>
      </c>
      <c r="C49" s="244">
        <f>'T. Generadora'!B38</f>
        <v>604</v>
      </c>
      <c r="D49" s="244" t="s">
        <v>202</v>
      </c>
      <c r="E49" s="82">
        <f>'T. Generadora'!C38</f>
        <v>1</v>
      </c>
      <c r="F49" s="82" t="str">
        <f>'T. Generadora'!D38</f>
        <v>Madison</v>
      </c>
      <c r="G49" s="82">
        <f>'T. Generadora'!E38</f>
        <v>6</v>
      </c>
      <c r="H49" s="245" t="str">
        <f>'T. Generadora'!G38</f>
        <v>4 M</v>
      </c>
      <c r="I49" s="245">
        <f>'T. Generadora'!H38</f>
        <v>59</v>
      </c>
      <c r="J49" s="245">
        <f>'T. Generadora'!I38</f>
        <v>13</v>
      </c>
      <c r="K49" s="245">
        <f>'T. Generadora'!J38</f>
        <v>0</v>
      </c>
      <c r="L49" s="245">
        <f>'T. Generadora'!L38</f>
        <v>72</v>
      </c>
      <c r="M49" s="245">
        <f>+'T. Generadora'!M38</f>
        <v>2</v>
      </c>
      <c r="N49" s="245">
        <f>'T. Generadora'!N38</f>
        <v>2</v>
      </c>
      <c r="O49" s="246">
        <f>'T. Generadora'!O38</f>
        <v>0</v>
      </c>
      <c r="P49" s="246">
        <f>'T. Generadora'!Q38</f>
        <v>0</v>
      </c>
      <c r="Q49" s="246">
        <f>'T. Generadora'!T38</f>
        <v>2</v>
      </c>
      <c r="R49" s="247">
        <f>'T. Generadora'!U38</f>
        <v>0</v>
      </c>
      <c r="S49" s="82">
        <f>'T. Generadora'!V38</f>
        <v>0</v>
      </c>
      <c r="T49" s="82">
        <f>'T. Generadora'!W38</f>
        <v>0</v>
      </c>
      <c r="U49" s="82">
        <f>'T. Generadora'!X38</f>
        <v>0</v>
      </c>
      <c r="V49" s="82">
        <f>'T. Generadora'!Y38</f>
        <v>0</v>
      </c>
      <c r="W49" s="82">
        <f>'T. Generadora'!Z38</f>
        <v>0</v>
      </c>
      <c r="X49" s="248" t="s">
        <v>203</v>
      </c>
      <c r="Y49" s="248"/>
      <c r="Z49" s="248"/>
      <c r="AA49" s="248"/>
      <c r="AB49" s="248"/>
      <c r="AC49" s="248"/>
      <c r="AD49" s="248"/>
      <c r="AE49" s="248"/>
      <c r="AF49" s="248"/>
      <c r="AG49" s="249"/>
      <c r="AH49" s="250">
        <f>+'T. Generadora'!AT38</f>
        <v>3090000</v>
      </c>
      <c r="AI49" s="250">
        <f t="shared" si="0"/>
        <v>42916.666666666664</v>
      </c>
      <c r="AJ49" s="82"/>
      <c r="AK49" s="250"/>
      <c r="AL49" s="251"/>
      <c r="AM49" s="251">
        <f t="shared" si="1"/>
        <v>0</v>
      </c>
      <c r="AN49" s="250"/>
      <c r="AO49" s="252">
        <f t="shared" si="2"/>
        <v>-1</v>
      </c>
      <c r="AP49" s="1"/>
      <c r="AQ49" s="1"/>
      <c r="AR49" s="1"/>
      <c r="AS49" s="1"/>
      <c r="AT49" s="1"/>
      <c r="AU49" s="1"/>
    </row>
    <row r="50" spans="1:47" ht="14.25" customHeight="1" x14ac:dyDescent="0.35">
      <c r="A50" s="1"/>
      <c r="B50" s="244">
        <f>'T. Generadora'!A39</f>
        <v>37</v>
      </c>
      <c r="C50" s="244">
        <f>'T. Generadora'!B39</f>
        <v>605</v>
      </c>
      <c r="D50" s="244" t="s">
        <v>202</v>
      </c>
      <c r="E50" s="82">
        <f>'T. Generadora'!C39</f>
        <v>1</v>
      </c>
      <c r="F50" s="82" t="str">
        <f>'T. Generadora'!D39</f>
        <v>Madison</v>
      </c>
      <c r="G50" s="82">
        <f>'T. Generadora'!E39</f>
        <v>6</v>
      </c>
      <c r="H50" s="245" t="str">
        <f>'T. Generadora'!G39</f>
        <v>5 M</v>
      </c>
      <c r="I50" s="245">
        <f>'T. Generadora'!H39</f>
        <v>56</v>
      </c>
      <c r="J50" s="245">
        <f>'T. Generadora'!I39</f>
        <v>12</v>
      </c>
      <c r="K50" s="245">
        <f>'T. Generadora'!J39</f>
        <v>0</v>
      </c>
      <c r="L50" s="245">
        <f>'T. Generadora'!L39</f>
        <v>68</v>
      </c>
      <c r="M50" s="245">
        <f>+'T. Generadora'!M39</f>
        <v>2</v>
      </c>
      <c r="N50" s="245">
        <f>'T. Generadora'!N39</f>
        <v>2</v>
      </c>
      <c r="O50" s="246">
        <f>'T. Generadora'!O39</f>
        <v>0</v>
      </c>
      <c r="P50" s="246">
        <f>'T. Generadora'!Q39</f>
        <v>0</v>
      </c>
      <c r="Q50" s="246">
        <f>'T. Generadora'!T39</f>
        <v>1</v>
      </c>
      <c r="R50" s="247">
        <f>'T. Generadora'!U39</f>
        <v>0</v>
      </c>
      <c r="S50" s="82">
        <f>'T. Generadora'!V39</f>
        <v>0</v>
      </c>
      <c r="T50" s="82">
        <f>'T. Generadora'!W39</f>
        <v>0</v>
      </c>
      <c r="U50" s="82">
        <f>'T. Generadora'!X39</f>
        <v>0</v>
      </c>
      <c r="V50" s="82">
        <f>'T. Generadora'!Y39</f>
        <v>0</v>
      </c>
      <c r="W50" s="82">
        <f>'T. Generadora'!Z39</f>
        <v>0</v>
      </c>
      <c r="X50" s="248" t="s">
        <v>203</v>
      </c>
      <c r="Y50" s="248"/>
      <c r="Z50" s="248"/>
      <c r="AA50" s="248"/>
      <c r="AB50" s="248"/>
      <c r="AC50" s="248"/>
      <c r="AD50" s="248"/>
      <c r="AE50" s="248"/>
      <c r="AF50" s="248"/>
      <c r="AG50" s="249"/>
      <c r="AH50" s="250">
        <f>+'T. Generadora'!AT39</f>
        <v>2980000</v>
      </c>
      <c r="AI50" s="250">
        <f t="shared" si="0"/>
        <v>43823.529411764706</v>
      </c>
      <c r="AJ50" s="82"/>
      <c r="AK50" s="250"/>
      <c r="AL50" s="251"/>
      <c r="AM50" s="251">
        <f t="shared" si="1"/>
        <v>0</v>
      </c>
      <c r="AN50" s="250"/>
      <c r="AO50" s="252">
        <f t="shared" si="2"/>
        <v>-1</v>
      </c>
      <c r="AP50" s="1"/>
      <c r="AQ50" s="1"/>
      <c r="AR50" s="1"/>
      <c r="AS50" s="1"/>
      <c r="AT50" s="1"/>
      <c r="AU50" s="1"/>
    </row>
    <row r="51" spans="1:47" ht="14.25" customHeight="1" x14ac:dyDescent="0.35">
      <c r="A51" s="1"/>
      <c r="B51" s="244">
        <f>'T. Generadora'!A40</f>
        <v>38</v>
      </c>
      <c r="C51" s="244">
        <f>'T. Generadora'!B40</f>
        <v>606</v>
      </c>
      <c r="D51" s="244" t="s">
        <v>202</v>
      </c>
      <c r="E51" s="82">
        <f>'T. Generadora'!C40</f>
        <v>1</v>
      </c>
      <c r="F51" s="82" t="str">
        <f>'T. Generadora'!D40</f>
        <v>Madison</v>
      </c>
      <c r="G51" s="82">
        <f>'T. Generadora'!E40</f>
        <v>6</v>
      </c>
      <c r="H51" s="245" t="str">
        <f>'T. Generadora'!G40</f>
        <v>6 M</v>
      </c>
      <c r="I51" s="245">
        <f>'T. Generadora'!H40</f>
        <v>52</v>
      </c>
      <c r="J51" s="245">
        <f>'T. Generadora'!I40</f>
        <v>7</v>
      </c>
      <c r="K51" s="245">
        <f>'T. Generadora'!J40</f>
        <v>0</v>
      </c>
      <c r="L51" s="245">
        <f>'T. Generadora'!L40</f>
        <v>59</v>
      </c>
      <c r="M51" s="245">
        <f>+'T. Generadora'!M40</f>
        <v>2</v>
      </c>
      <c r="N51" s="245">
        <f>'T. Generadora'!N40</f>
        <v>2</v>
      </c>
      <c r="O51" s="246">
        <f>'T. Generadora'!O40</f>
        <v>0</v>
      </c>
      <c r="P51" s="246">
        <f>'T. Generadora'!Q40</f>
        <v>0</v>
      </c>
      <c r="Q51" s="246">
        <f>'T. Generadora'!T40</f>
        <v>1</v>
      </c>
      <c r="R51" s="247">
        <f>'T. Generadora'!U40</f>
        <v>0</v>
      </c>
      <c r="S51" s="82">
        <f>'T. Generadora'!V40</f>
        <v>0</v>
      </c>
      <c r="T51" s="82">
        <f>'T. Generadora'!W40</f>
        <v>0</v>
      </c>
      <c r="U51" s="82">
        <f>'T. Generadora'!X40</f>
        <v>0</v>
      </c>
      <c r="V51" s="82">
        <f>'T. Generadora'!Y40</f>
        <v>0</v>
      </c>
      <c r="W51" s="82">
        <f>'T. Generadora'!Z40</f>
        <v>0</v>
      </c>
      <c r="X51" s="248" t="s">
        <v>203</v>
      </c>
      <c r="Y51" s="248"/>
      <c r="Z51" s="248"/>
      <c r="AA51" s="248"/>
      <c r="AB51" s="248"/>
      <c r="AC51" s="248"/>
      <c r="AD51" s="248"/>
      <c r="AE51" s="248"/>
      <c r="AF51" s="248"/>
      <c r="AG51" s="249"/>
      <c r="AH51" s="250">
        <f>+'T. Generadora'!AT40</f>
        <v>2710000</v>
      </c>
      <c r="AI51" s="250">
        <f t="shared" si="0"/>
        <v>45932.203389830509</v>
      </c>
      <c r="AJ51" s="82"/>
      <c r="AK51" s="250"/>
      <c r="AL51" s="251"/>
      <c r="AM51" s="251">
        <f t="shared" si="1"/>
        <v>0</v>
      </c>
      <c r="AN51" s="250"/>
      <c r="AO51" s="252">
        <f t="shared" si="2"/>
        <v>-1</v>
      </c>
      <c r="AP51" s="1"/>
      <c r="AQ51" s="1"/>
      <c r="AR51" s="1"/>
      <c r="AS51" s="1"/>
      <c r="AT51" s="1"/>
      <c r="AU51" s="1"/>
    </row>
    <row r="52" spans="1:47" ht="14.25" customHeight="1" x14ac:dyDescent="0.35">
      <c r="A52" s="1"/>
      <c r="B52" s="244">
        <f>'T. Generadora'!A41</f>
        <v>39</v>
      </c>
      <c r="C52" s="244">
        <f>'T. Generadora'!B41</f>
        <v>607</v>
      </c>
      <c r="D52" s="244" t="s">
        <v>202</v>
      </c>
      <c r="E52" s="82">
        <f>'T. Generadora'!C41</f>
        <v>1</v>
      </c>
      <c r="F52" s="82" t="str">
        <f>'T. Generadora'!D41</f>
        <v>Madison</v>
      </c>
      <c r="G52" s="82">
        <f>'T. Generadora'!E41</f>
        <v>6</v>
      </c>
      <c r="H52" s="245" t="str">
        <f>'T. Generadora'!G41</f>
        <v>7 M</v>
      </c>
      <c r="I52" s="245">
        <f>'T. Generadora'!H41</f>
        <v>64</v>
      </c>
      <c r="J52" s="245">
        <f>'T. Generadora'!I41</f>
        <v>7</v>
      </c>
      <c r="K52" s="245">
        <f>'T. Generadora'!J41</f>
        <v>0</v>
      </c>
      <c r="L52" s="245">
        <f>'T. Generadora'!L41</f>
        <v>71</v>
      </c>
      <c r="M52" s="245">
        <f>+'T. Generadora'!M41</f>
        <v>2</v>
      </c>
      <c r="N52" s="245">
        <f>'T. Generadora'!N41</f>
        <v>2</v>
      </c>
      <c r="O52" s="246">
        <f>'T. Generadora'!O41</f>
        <v>0</v>
      </c>
      <c r="P52" s="246">
        <f>'T. Generadora'!Q41</f>
        <v>0</v>
      </c>
      <c r="Q52" s="246">
        <f>'T. Generadora'!T41</f>
        <v>2</v>
      </c>
      <c r="R52" s="247">
        <f>'T. Generadora'!U41</f>
        <v>0</v>
      </c>
      <c r="S52" s="82">
        <f>'T. Generadora'!V41</f>
        <v>0</v>
      </c>
      <c r="T52" s="82">
        <f>'T. Generadora'!W41</f>
        <v>0</v>
      </c>
      <c r="U52" s="82">
        <f>'T. Generadora'!X41</f>
        <v>0</v>
      </c>
      <c r="V52" s="82">
        <f>'T. Generadora'!Y41</f>
        <v>0</v>
      </c>
      <c r="W52" s="82">
        <f>'T. Generadora'!Z41</f>
        <v>0</v>
      </c>
      <c r="X52" s="248" t="s">
        <v>203</v>
      </c>
      <c r="Y52" s="248"/>
      <c r="Z52" s="248"/>
      <c r="AA52" s="248"/>
      <c r="AB52" s="248"/>
      <c r="AC52" s="248"/>
      <c r="AD52" s="248"/>
      <c r="AE52" s="248"/>
      <c r="AF52" s="248"/>
      <c r="AG52" s="249"/>
      <c r="AH52" s="250">
        <f>+'T. Generadora'!AT41</f>
        <v>3070000</v>
      </c>
      <c r="AI52" s="250">
        <f t="shared" si="0"/>
        <v>43239.436619718312</v>
      </c>
      <c r="AJ52" s="82"/>
      <c r="AK52" s="250"/>
      <c r="AL52" s="251"/>
      <c r="AM52" s="251">
        <f t="shared" si="1"/>
        <v>0</v>
      </c>
      <c r="AN52" s="250"/>
      <c r="AO52" s="252">
        <f t="shared" si="2"/>
        <v>-1</v>
      </c>
      <c r="AP52" s="1"/>
      <c r="AQ52" s="1"/>
      <c r="AR52" s="1"/>
      <c r="AS52" s="1"/>
      <c r="AT52" s="1"/>
      <c r="AU52" s="1"/>
    </row>
    <row r="53" spans="1:47" ht="14.25" customHeight="1" x14ac:dyDescent="0.35">
      <c r="A53" s="1"/>
      <c r="B53" s="244" t="e">
        <f>'T. Generadora'!#REF!</f>
        <v>#REF!</v>
      </c>
      <c r="C53" s="244" t="e">
        <f>'T. Generadora'!#REF!</f>
        <v>#REF!</v>
      </c>
      <c r="D53" s="244" t="s">
        <v>202</v>
      </c>
      <c r="E53" s="82" t="e">
        <f>'T. Generadora'!#REF!</f>
        <v>#REF!</v>
      </c>
      <c r="F53" s="82" t="e">
        <f>'T. Generadora'!#REF!</f>
        <v>#REF!</v>
      </c>
      <c r="G53" s="82" t="e">
        <f>'T. Generadora'!#REF!</f>
        <v>#REF!</v>
      </c>
      <c r="H53" s="245" t="e">
        <f>'T. Generadora'!#REF!</f>
        <v>#REF!</v>
      </c>
      <c r="I53" s="245" t="e">
        <f>'T. Generadora'!#REF!</f>
        <v>#REF!</v>
      </c>
      <c r="J53" s="245" t="e">
        <f>'T. Generadora'!#REF!</f>
        <v>#REF!</v>
      </c>
      <c r="K53" s="245" t="e">
        <f>'T. Generadora'!#REF!</f>
        <v>#REF!</v>
      </c>
      <c r="L53" s="245" t="e">
        <f>'T. Generadora'!#REF!</f>
        <v>#REF!</v>
      </c>
      <c r="M53" s="245" t="e">
        <f>+'T. Generadora'!#REF!</f>
        <v>#REF!</v>
      </c>
      <c r="N53" s="245" t="e">
        <f>'T. Generadora'!#REF!</f>
        <v>#REF!</v>
      </c>
      <c r="O53" s="246" t="e">
        <f>'T. Generadora'!#REF!</f>
        <v>#REF!</v>
      </c>
      <c r="P53" s="246" t="e">
        <f>'T. Generadora'!#REF!</f>
        <v>#REF!</v>
      </c>
      <c r="Q53" s="246" t="e">
        <f>'T. Generadora'!#REF!</f>
        <v>#REF!</v>
      </c>
      <c r="R53" s="82" t="e">
        <f>'T. Generadora'!#REF!</f>
        <v>#REF!</v>
      </c>
      <c r="S53" s="82" t="e">
        <f>'T. Generadora'!#REF!</f>
        <v>#REF!</v>
      </c>
      <c r="T53" s="82" t="e">
        <f>'T. Generadora'!#REF!</f>
        <v>#REF!</v>
      </c>
      <c r="U53" s="82" t="e">
        <f>'T. Generadora'!#REF!</f>
        <v>#REF!</v>
      </c>
      <c r="V53" s="82" t="e">
        <f>'T. Generadora'!#REF!</f>
        <v>#REF!</v>
      </c>
      <c r="W53" s="82" t="e">
        <f>'T. Generadora'!#REF!</f>
        <v>#REF!</v>
      </c>
      <c r="X53" s="248" t="s">
        <v>203</v>
      </c>
      <c r="Y53" s="248"/>
      <c r="Z53" s="248"/>
      <c r="AA53" s="248"/>
      <c r="AB53" s="248"/>
      <c r="AC53" s="248"/>
      <c r="AD53" s="248"/>
      <c r="AE53" s="248"/>
      <c r="AF53" s="248"/>
      <c r="AG53" s="249"/>
      <c r="AH53" s="250" t="e">
        <f>+'T. Generadora'!#REF!</f>
        <v>#REF!</v>
      </c>
      <c r="AI53" s="250" t="e">
        <f t="shared" si="0"/>
        <v>#REF!</v>
      </c>
      <c r="AJ53" s="82"/>
      <c r="AK53" s="250"/>
      <c r="AL53" s="251"/>
      <c r="AM53" s="251" t="e">
        <f t="shared" si="1"/>
        <v>#REF!</v>
      </c>
      <c r="AN53" s="250"/>
      <c r="AO53" s="252" t="e">
        <f t="shared" si="2"/>
        <v>#REF!</v>
      </c>
      <c r="AP53" s="1"/>
      <c r="AQ53" s="1"/>
      <c r="AR53" s="1"/>
      <c r="AS53" s="1"/>
      <c r="AT53" s="1"/>
      <c r="AU53" s="1"/>
    </row>
    <row r="54" spans="1:47" ht="14.25" customHeight="1" x14ac:dyDescent="0.35">
      <c r="A54" s="1"/>
      <c r="B54" s="244" t="e">
        <f>'T. Generadora'!#REF!</f>
        <v>#REF!</v>
      </c>
      <c r="C54" s="244" t="e">
        <f>'T. Generadora'!#REF!</f>
        <v>#REF!</v>
      </c>
      <c r="D54" s="244" t="s">
        <v>202</v>
      </c>
      <c r="E54" s="82" t="e">
        <f>'T. Generadora'!#REF!</f>
        <v>#REF!</v>
      </c>
      <c r="F54" s="82" t="e">
        <f>'T. Generadora'!#REF!</f>
        <v>#REF!</v>
      </c>
      <c r="G54" s="82" t="e">
        <f>'T. Generadora'!#REF!</f>
        <v>#REF!</v>
      </c>
      <c r="H54" s="245" t="e">
        <f>'T. Generadora'!#REF!</f>
        <v>#REF!</v>
      </c>
      <c r="I54" s="245" t="e">
        <f>'T. Generadora'!#REF!</f>
        <v>#REF!</v>
      </c>
      <c r="J54" s="245" t="e">
        <f>'T. Generadora'!#REF!</f>
        <v>#REF!</v>
      </c>
      <c r="K54" s="245" t="e">
        <f>'T. Generadora'!#REF!</f>
        <v>#REF!</v>
      </c>
      <c r="L54" s="245" t="e">
        <f>'T. Generadora'!#REF!</f>
        <v>#REF!</v>
      </c>
      <c r="M54" s="245" t="e">
        <f>+'T. Generadora'!#REF!</f>
        <v>#REF!</v>
      </c>
      <c r="N54" s="245" t="e">
        <f>'T. Generadora'!#REF!</f>
        <v>#REF!</v>
      </c>
      <c r="O54" s="246" t="e">
        <f>'T. Generadora'!#REF!</f>
        <v>#REF!</v>
      </c>
      <c r="P54" s="246" t="e">
        <f>'T. Generadora'!#REF!</f>
        <v>#REF!</v>
      </c>
      <c r="Q54" s="246" t="e">
        <f>'T. Generadora'!#REF!</f>
        <v>#REF!</v>
      </c>
      <c r="R54" s="82" t="e">
        <f>'T. Generadora'!#REF!</f>
        <v>#REF!</v>
      </c>
      <c r="S54" s="82" t="e">
        <f>'T. Generadora'!#REF!</f>
        <v>#REF!</v>
      </c>
      <c r="T54" s="82" t="e">
        <f>'T. Generadora'!#REF!</f>
        <v>#REF!</v>
      </c>
      <c r="U54" s="82" t="e">
        <f>'T. Generadora'!#REF!</f>
        <v>#REF!</v>
      </c>
      <c r="V54" s="82" t="e">
        <f>'T. Generadora'!#REF!</f>
        <v>#REF!</v>
      </c>
      <c r="W54" s="82" t="e">
        <f>'T. Generadora'!#REF!</f>
        <v>#REF!</v>
      </c>
      <c r="X54" s="248" t="s">
        <v>203</v>
      </c>
      <c r="Y54" s="248"/>
      <c r="Z54" s="248"/>
      <c r="AA54" s="248"/>
      <c r="AB54" s="248"/>
      <c r="AC54" s="248"/>
      <c r="AD54" s="248"/>
      <c r="AE54" s="248"/>
      <c r="AF54" s="248"/>
      <c r="AG54" s="249"/>
      <c r="AH54" s="250" t="e">
        <f>+'T. Generadora'!#REF!</f>
        <v>#REF!</v>
      </c>
      <c r="AI54" s="250" t="e">
        <f t="shared" si="0"/>
        <v>#REF!</v>
      </c>
      <c r="AJ54" s="82"/>
      <c r="AK54" s="250"/>
      <c r="AL54" s="251"/>
      <c r="AM54" s="251" t="e">
        <f t="shared" si="1"/>
        <v>#REF!</v>
      </c>
      <c r="AN54" s="250"/>
      <c r="AO54" s="252" t="e">
        <f t="shared" si="2"/>
        <v>#REF!</v>
      </c>
      <c r="AP54" s="1"/>
      <c r="AQ54" s="1"/>
      <c r="AR54" s="1"/>
      <c r="AS54" s="1"/>
      <c r="AT54" s="1"/>
      <c r="AU54" s="1"/>
    </row>
    <row r="55" spans="1:47" ht="14.25" customHeight="1" x14ac:dyDescent="0.35">
      <c r="A55" s="1"/>
      <c r="B55" s="244" t="e">
        <f>'T. Generadora'!#REF!</f>
        <v>#REF!</v>
      </c>
      <c r="C55" s="244" t="e">
        <f>'T. Generadora'!#REF!</f>
        <v>#REF!</v>
      </c>
      <c r="D55" s="244" t="s">
        <v>202</v>
      </c>
      <c r="E55" s="82" t="e">
        <f>'T. Generadora'!#REF!</f>
        <v>#REF!</v>
      </c>
      <c r="F55" s="82" t="e">
        <f>'T. Generadora'!#REF!</f>
        <v>#REF!</v>
      </c>
      <c r="G55" s="82" t="e">
        <f>'T. Generadora'!#REF!</f>
        <v>#REF!</v>
      </c>
      <c r="H55" s="245" t="e">
        <f>'T. Generadora'!#REF!</f>
        <v>#REF!</v>
      </c>
      <c r="I55" s="245" t="e">
        <f>'T. Generadora'!#REF!</f>
        <v>#REF!</v>
      </c>
      <c r="J55" s="245" t="e">
        <f>'T. Generadora'!#REF!</f>
        <v>#REF!</v>
      </c>
      <c r="K55" s="245" t="e">
        <f>'T. Generadora'!#REF!</f>
        <v>#REF!</v>
      </c>
      <c r="L55" s="245" t="e">
        <f>'T. Generadora'!#REF!</f>
        <v>#REF!</v>
      </c>
      <c r="M55" s="245" t="e">
        <f>+'T. Generadora'!#REF!</f>
        <v>#REF!</v>
      </c>
      <c r="N55" s="245" t="e">
        <f>'T. Generadora'!#REF!</f>
        <v>#REF!</v>
      </c>
      <c r="O55" s="246" t="e">
        <f>'T. Generadora'!#REF!</f>
        <v>#REF!</v>
      </c>
      <c r="P55" s="246" t="e">
        <f>'T. Generadora'!#REF!</f>
        <v>#REF!</v>
      </c>
      <c r="Q55" s="246" t="e">
        <f>'T. Generadora'!#REF!</f>
        <v>#REF!</v>
      </c>
      <c r="R55" s="82" t="e">
        <f>'T. Generadora'!#REF!</f>
        <v>#REF!</v>
      </c>
      <c r="S55" s="82" t="e">
        <f>'T. Generadora'!#REF!</f>
        <v>#REF!</v>
      </c>
      <c r="T55" s="82" t="e">
        <f>'T. Generadora'!#REF!</f>
        <v>#REF!</v>
      </c>
      <c r="U55" s="82" t="e">
        <f>'T. Generadora'!#REF!</f>
        <v>#REF!</v>
      </c>
      <c r="V55" s="82" t="e">
        <f>'T. Generadora'!#REF!</f>
        <v>#REF!</v>
      </c>
      <c r="W55" s="82" t="e">
        <f>'T. Generadora'!#REF!</f>
        <v>#REF!</v>
      </c>
      <c r="X55" s="248" t="s">
        <v>203</v>
      </c>
      <c r="Y55" s="248"/>
      <c r="Z55" s="248"/>
      <c r="AA55" s="248"/>
      <c r="AB55" s="248"/>
      <c r="AC55" s="248"/>
      <c r="AD55" s="248"/>
      <c r="AE55" s="248"/>
      <c r="AF55" s="248"/>
      <c r="AG55" s="249"/>
      <c r="AH55" s="250" t="e">
        <f>+'T. Generadora'!#REF!</f>
        <v>#REF!</v>
      </c>
      <c r="AI55" s="250" t="e">
        <f t="shared" si="0"/>
        <v>#REF!</v>
      </c>
      <c r="AJ55" s="82"/>
      <c r="AK55" s="250"/>
      <c r="AL55" s="251"/>
      <c r="AM55" s="251" t="e">
        <f t="shared" si="1"/>
        <v>#REF!</v>
      </c>
      <c r="AN55" s="250"/>
      <c r="AO55" s="252" t="e">
        <f t="shared" si="2"/>
        <v>#REF!</v>
      </c>
      <c r="AP55" s="1"/>
      <c r="AQ55" s="1"/>
      <c r="AR55" s="1"/>
      <c r="AS55" s="1"/>
      <c r="AT55" s="1"/>
      <c r="AU55" s="1"/>
    </row>
    <row r="56" spans="1:47" ht="14.25" customHeight="1" x14ac:dyDescent="0.35">
      <c r="A56" s="1"/>
      <c r="B56" s="244" t="e">
        <f>'T. Generadora'!#REF!</f>
        <v>#REF!</v>
      </c>
      <c r="C56" s="244" t="e">
        <f>'T. Generadora'!#REF!</f>
        <v>#REF!</v>
      </c>
      <c r="D56" s="244" t="s">
        <v>202</v>
      </c>
      <c r="E56" s="82" t="e">
        <f>'T. Generadora'!#REF!</f>
        <v>#REF!</v>
      </c>
      <c r="F56" s="82" t="e">
        <f>'T. Generadora'!#REF!</f>
        <v>#REF!</v>
      </c>
      <c r="G56" s="82" t="e">
        <f>'T. Generadora'!#REF!</f>
        <v>#REF!</v>
      </c>
      <c r="H56" s="245" t="e">
        <f>'T. Generadora'!#REF!</f>
        <v>#REF!</v>
      </c>
      <c r="I56" s="245" t="e">
        <f>'T. Generadora'!#REF!</f>
        <v>#REF!</v>
      </c>
      <c r="J56" s="245" t="e">
        <f>'T. Generadora'!#REF!</f>
        <v>#REF!</v>
      </c>
      <c r="K56" s="245" t="e">
        <f>'T. Generadora'!#REF!</f>
        <v>#REF!</v>
      </c>
      <c r="L56" s="245" t="e">
        <f>'T. Generadora'!#REF!</f>
        <v>#REF!</v>
      </c>
      <c r="M56" s="245" t="e">
        <f>+'T. Generadora'!#REF!</f>
        <v>#REF!</v>
      </c>
      <c r="N56" s="245" t="e">
        <f>'T. Generadora'!#REF!</f>
        <v>#REF!</v>
      </c>
      <c r="O56" s="246" t="e">
        <f>'T. Generadora'!#REF!</f>
        <v>#REF!</v>
      </c>
      <c r="P56" s="246" t="e">
        <f>'T. Generadora'!#REF!</f>
        <v>#REF!</v>
      </c>
      <c r="Q56" s="246" t="e">
        <f>'T. Generadora'!#REF!</f>
        <v>#REF!</v>
      </c>
      <c r="R56" s="82" t="e">
        <f>'T. Generadora'!#REF!</f>
        <v>#REF!</v>
      </c>
      <c r="S56" s="82" t="e">
        <f>'T. Generadora'!#REF!</f>
        <v>#REF!</v>
      </c>
      <c r="T56" s="82" t="e">
        <f>'T. Generadora'!#REF!</f>
        <v>#REF!</v>
      </c>
      <c r="U56" s="82" t="e">
        <f>'T. Generadora'!#REF!</f>
        <v>#REF!</v>
      </c>
      <c r="V56" s="82" t="e">
        <f>'T. Generadora'!#REF!</f>
        <v>#REF!</v>
      </c>
      <c r="W56" s="82" t="e">
        <f>'T. Generadora'!#REF!</f>
        <v>#REF!</v>
      </c>
      <c r="X56" s="248" t="s">
        <v>203</v>
      </c>
      <c r="Y56" s="248"/>
      <c r="Z56" s="248"/>
      <c r="AA56" s="248"/>
      <c r="AB56" s="248"/>
      <c r="AC56" s="248"/>
      <c r="AD56" s="248"/>
      <c r="AE56" s="248"/>
      <c r="AF56" s="248"/>
      <c r="AG56" s="249"/>
      <c r="AH56" s="250" t="e">
        <f>+'T. Generadora'!#REF!</f>
        <v>#REF!</v>
      </c>
      <c r="AI56" s="250" t="e">
        <f t="shared" si="0"/>
        <v>#REF!</v>
      </c>
      <c r="AJ56" s="82"/>
      <c r="AK56" s="250"/>
      <c r="AL56" s="251"/>
      <c r="AM56" s="251" t="e">
        <f t="shared" si="1"/>
        <v>#REF!</v>
      </c>
      <c r="AN56" s="250"/>
      <c r="AO56" s="252" t="e">
        <f t="shared" si="2"/>
        <v>#REF!</v>
      </c>
      <c r="AP56" s="1"/>
      <c r="AQ56" s="1"/>
      <c r="AR56" s="1"/>
      <c r="AS56" s="1"/>
      <c r="AT56" s="1"/>
      <c r="AU56" s="1"/>
    </row>
    <row r="57" spans="1:47" ht="14.25" customHeight="1" x14ac:dyDescent="0.35">
      <c r="A57" s="1"/>
      <c r="B57" s="244">
        <f>'T. Generadora'!A43</f>
        <v>41</v>
      </c>
      <c r="C57" s="244">
        <f>'T. Generadora'!B43</f>
        <v>701</v>
      </c>
      <c r="D57" s="244" t="s">
        <v>202</v>
      </c>
      <c r="E57" s="82">
        <f>'T. Generadora'!C43</f>
        <v>1</v>
      </c>
      <c r="F57" s="82" t="str">
        <f>'T. Generadora'!D43</f>
        <v>Madison</v>
      </c>
      <c r="G57" s="82">
        <f>'T. Generadora'!E43</f>
        <v>7</v>
      </c>
      <c r="H57" s="245" t="str">
        <f>'T. Generadora'!G43</f>
        <v>1 M</v>
      </c>
      <c r="I57" s="245">
        <f>'T. Generadora'!H43</f>
        <v>30</v>
      </c>
      <c r="J57" s="245">
        <f>'T. Generadora'!I43</f>
        <v>5</v>
      </c>
      <c r="K57" s="245">
        <f>'T. Generadora'!J43</f>
        <v>0</v>
      </c>
      <c r="L57" s="245">
        <f>'T. Generadora'!L43</f>
        <v>35</v>
      </c>
      <c r="M57" s="245">
        <f>+'T. Generadora'!M43</f>
        <v>1</v>
      </c>
      <c r="N57" s="245">
        <f>'T. Generadora'!N43</f>
        <v>1</v>
      </c>
      <c r="O57" s="246">
        <f>'T. Generadora'!O43</f>
        <v>0</v>
      </c>
      <c r="P57" s="246">
        <f>'T. Generadora'!Q43</f>
        <v>0</v>
      </c>
      <c r="Q57" s="246">
        <f>'T. Generadora'!T43</f>
        <v>1</v>
      </c>
      <c r="R57" s="247">
        <f>'T. Generadora'!U43</f>
        <v>0</v>
      </c>
      <c r="S57" s="82">
        <f>'T. Generadora'!V43</f>
        <v>0</v>
      </c>
      <c r="T57" s="82">
        <f>'T. Generadora'!W43</f>
        <v>0</v>
      </c>
      <c r="U57" s="82">
        <f>'T. Generadora'!X43</f>
        <v>0</v>
      </c>
      <c r="V57" s="82">
        <f>'T. Generadora'!Y43</f>
        <v>0</v>
      </c>
      <c r="W57" s="82">
        <f>'T. Generadora'!Z43</f>
        <v>0</v>
      </c>
      <c r="X57" s="248" t="s">
        <v>203</v>
      </c>
      <c r="Y57" s="248"/>
      <c r="Z57" s="248"/>
      <c r="AA57" s="248"/>
      <c r="AB57" s="248"/>
      <c r="AC57" s="248"/>
      <c r="AD57" s="248"/>
      <c r="AE57" s="248"/>
      <c r="AF57" s="248"/>
      <c r="AG57" s="249"/>
      <c r="AH57" s="250">
        <f>+'T. Generadora'!AT43</f>
        <v>1750000</v>
      </c>
      <c r="AI57" s="250">
        <f t="shared" si="0"/>
        <v>50000</v>
      </c>
      <c r="AJ57" s="82"/>
      <c r="AK57" s="250"/>
      <c r="AL57" s="251"/>
      <c r="AM57" s="251">
        <f t="shared" si="1"/>
        <v>0</v>
      </c>
      <c r="AN57" s="250"/>
      <c r="AO57" s="252">
        <f t="shared" si="2"/>
        <v>-1</v>
      </c>
      <c r="AP57" s="1"/>
      <c r="AQ57" s="1"/>
      <c r="AR57" s="1"/>
      <c r="AS57" s="1"/>
      <c r="AT57" s="1"/>
      <c r="AU57" s="1"/>
    </row>
    <row r="58" spans="1:47" ht="14.25" customHeight="1" x14ac:dyDescent="0.35">
      <c r="A58" s="1"/>
      <c r="B58" s="244">
        <f>'T. Generadora'!A44</f>
        <v>42</v>
      </c>
      <c r="C58" s="244">
        <f>'T. Generadora'!B44</f>
        <v>702</v>
      </c>
      <c r="D58" s="244" t="s">
        <v>202</v>
      </c>
      <c r="E58" s="82">
        <f>'T. Generadora'!C44</f>
        <v>1</v>
      </c>
      <c r="F58" s="82" t="str">
        <f>'T. Generadora'!D44</f>
        <v>Madison</v>
      </c>
      <c r="G58" s="82">
        <f>'T. Generadora'!E44</f>
        <v>7</v>
      </c>
      <c r="H58" s="245" t="str">
        <f>'T. Generadora'!G44</f>
        <v>2 M</v>
      </c>
      <c r="I58" s="245">
        <f>'T. Generadora'!H44</f>
        <v>59</v>
      </c>
      <c r="J58" s="245">
        <f>'T. Generadora'!I44</f>
        <v>8</v>
      </c>
      <c r="K58" s="245">
        <f>'T. Generadora'!J44</f>
        <v>0</v>
      </c>
      <c r="L58" s="245">
        <f>'T. Generadora'!L44</f>
        <v>67</v>
      </c>
      <c r="M58" s="245">
        <f>+'T. Generadora'!M44</f>
        <v>2</v>
      </c>
      <c r="N58" s="245">
        <f>'T. Generadora'!N44</f>
        <v>2</v>
      </c>
      <c r="O58" s="246">
        <f>'T. Generadora'!O44</f>
        <v>0</v>
      </c>
      <c r="P58" s="246">
        <f>'T. Generadora'!Q44</f>
        <v>0</v>
      </c>
      <c r="Q58" s="246">
        <f>'T. Generadora'!T44</f>
        <v>1</v>
      </c>
      <c r="R58" s="247">
        <f>'T. Generadora'!U44</f>
        <v>0</v>
      </c>
      <c r="S58" s="82">
        <f>'T. Generadora'!V44</f>
        <v>0</v>
      </c>
      <c r="T58" s="82">
        <f>'T. Generadora'!W44</f>
        <v>0</v>
      </c>
      <c r="U58" s="82">
        <f>'T. Generadora'!X44</f>
        <v>0</v>
      </c>
      <c r="V58" s="82">
        <f>'T. Generadora'!Y44</f>
        <v>0</v>
      </c>
      <c r="W58" s="82">
        <f>'T. Generadora'!Z44</f>
        <v>0</v>
      </c>
      <c r="X58" s="248" t="s">
        <v>203</v>
      </c>
      <c r="Y58" s="248"/>
      <c r="Z58" s="248"/>
      <c r="AA58" s="248"/>
      <c r="AB58" s="248"/>
      <c r="AC58" s="248"/>
      <c r="AD58" s="248"/>
      <c r="AE58" s="248"/>
      <c r="AF58" s="248"/>
      <c r="AG58" s="249"/>
      <c r="AH58" s="250">
        <f>+'T. Generadora'!AT44</f>
        <v>2980000</v>
      </c>
      <c r="AI58" s="250">
        <f t="shared" si="0"/>
        <v>44477.611940298506</v>
      </c>
      <c r="AJ58" s="82"/>
      <c r="AK58" s="250"/>
      <c r="AL58" s="251"/>
      <c r="AM58" s="251">
        <f t="shared" si="1"/>
        <v>0</v>
      </c>
      <c r="AN58" s="250"/>
      <c r="AO58" s="252">
        <f t="shared" si="2"/>
        <v>-1</v>
      </c>
      <c r="AP58" s="1"/>
      <c r="AQ58" s="1"/>
      <c r="AR58" s="1"/>
      <c r="AS58" s="1"/>
      <c r="AT58" s="1"/>
      <c r="AU58" s="1"/>
    </row>
    <row r="59" spans="1:47" ht="14.25" customHeight="1" x14ac:dyDescent="0.35">
      <c r="A59" s="1"/>
      <c r="B59" s="244">
        <f>'T. Generadora'!A45</f>
        <v>43</v>
      </c>
      <c r="C59" s="244">
        <f>'T. Generadora'!B45</f>
        <v>703</v>
      </c>
      <c r="D59" s="244" t="s">
        <v>202</v>
      </c>
      <c r="E59" s="82">
        <f>'T. Generadora'!C45</f>
        <v>1</v>
      </c>
      <c r="F59" s="82" t="str">
        <f>'T. Generadora'!D45</f>
        <v>Madison</v>
      </c>
      <c r="G59" s="82">
        <f>'T. Generadora'!E45</f>
        <v>7</v>
      </c>
      <c r="H59" s="245" t="str">
        <f>'T. Generadora'!G45</f>
        <v>3 M</v>
      </c>
      <c r="I59" s="245">
        <f>'T. Generadora'!H45</f>
        <v>57</v>
      </c>
      <c r="J59" s="245">
        <f>'T. Generadora'!I45</f>
        <v>7</v>
      </c>
      <c r="K59" s="245">
        <f>'T. Generadora'!J45</f>
        <v>0</v>
      </c>
      <c r="L59" s="245">
        <f>'T. Generadora'!L45</f>
        <v>64</v>
      </c>
      <c r="M59" s="245">
        <f>+'T. Generadora'!M45</f>
        <v>2</v>
      </c>
      <c r="N59" s="245">
        <f>'T. Generadora'!N45</f>
        <v>2</v>
      </c>
      <c r="O59" s="246">
        <f>'T. Generadora'!O45</f>
        <v>0</v>
      </c>
      <c r="P59" s="246">
        <f>'T. Generadora'!Q45</f>
        <v>0</v>
      </c>
      <c r="Q59" s="246">
        <f>'T. Generadora'!T45</f>
        <v>1</v>
      </c>
      <c r="R59" s="247">
        <f>'T. Generadora'!U45</f>
        <v>0</v>
      </c>
      <c r="S59" s="82">
        <f>'T. Generadora'!V45</f>
        <v>0</v>
      </c>
      <c r="T59" s="82">
        <f>'T. Generadora'!W45</f>
        <v>0</v>
      </c>
      <c r="U59" s="82">
        <f>'T. Generadora'!X45</f>
        <v>0</v>
      </c>
      <c r="V59" s="82">
        <f>'T. Generadora'!Y45</f>
        <v>0</v>
      </c>
      <c r="W59" s="82">
        <f>'T. Generadora'!Z45</f>
        <v>0</v>
      </c>
      <c r="X59" s="248" t="s">
        <v>203</v>
      </c>
      <c r="Y59" s="248"/>
      <c r="Z59" s="248"/>
      <c r="AA59" s="248"/>
      <c r="AB59" s="248"/>
      <c r="AC59" s="248"/>
      <c r="AD59" s="248"/>
      <c r="AE59" s="248"/>
      <c r="AF59" s="248"/>
      <c r="AG59" s="249"/>
      <c r="AH59" s="250">
        <f>+'T. Generadora'!AT45</f>
        <v>2880000</v>
      </c>
      <c r="AI59" s="250">
        <f t="shared" si="0"/>
        <v>45000</v>
      </c>
      <c r="AJ59" s="82"/>
      <c r="AK59" s="250"/>
      <c r="AL59" s="251"/>
      <c r="AM59" s="251">
        <f t="shared" si="1"/>
        <v>0</v>
      </c>
      <c r="AN59" s="250"/>
      <c r="AO59" s="252">
        <f t="shared" si="2"/>
        <v>-1</v>
      </c>
      <c r="AP59" s="1"/>
      <c r="AQ59" s="1"/>
      <c r="AR59" s="1"/>
      <c r="AS59" s="1"/>
      <c r="AT59" s="1"/>
      <c r="AU59" s="1"/>
    </row>
    <row r="60" spans="1:47" ht="14.25" customHeight="1" x14ac:dyDescent="0.35">
      <c r="A60" s="1"/>
      <c r="B60" s="244">
        <f>'T. Generadora'!A46</f>
        <v>44</v>
      </c>
      <c r="C60" s="244">
        <f>'T. Generadora'!B46</f>
        <v>704</v>
      </c>
      <c r="D60" s="244" t="s">
        <v>202</v>
      </c>
      <c r="E60" s="82">
        <f>'T. Generadora'!C46</f>
        <v>1</v>
      </c>
      <c r="F60" s="82" t="str">
        <f>'T. Generadora'!D46</f>
        <v>Madison</v>
      </c>
      <c r="G60" s="82">
        <f>'T. Generadora'!E46</f>
        <v>7</v>
      </c>
      <c r="H60" s="245" t="str">
        <f>'T. Generadora'!G46</f>
        <v>4 M</v>
      </c>
      <c r="I60" s="245">
        <f>'T. Generadora'!H46</f>
        <v>56</v>
      </c>
      <c r="J60" s="245">
        <f>'T. Generadora'!I46</f>
        <v>4</v>
      </c>
      <c r="K60" s="245">
        <f>'T. Generadora'!J46</f>
        <v>0</v>
      </c>
      <c r="L60" s="245">
        <f>'T. Generadora'!L46</f>
        <v>60</v>
      </c>
      <c r="M60" s="245">
        <f>+'T. Generadora'!M46</f>
        <v>2</v>
      </c>
      <c r="N60" s="245">
        <f>'T. Generadora'!N46</f>
        <v>2</v>
      </c>
      <c r="O60" s="246">
        <f>'T. Generadora'!O46</f>
        <v>0</v>
      </c>
      <c r="P60" s="246">
        <f>'T. Generadora'!Q46</f>
        <v>0</v>
      </c>
      <c r="Q60" s="246">
        <f>'T. Generadora'!T46</f>
        <v>1</v>
      </c>
      <c r="R60" s="247">
        <f>'T. Generadora'!U46</f>
        <v>0</v>
      </c>
      <c r="S60" s="82">
        <f>'T. Generadora'!V46</f>
        <v>0</v>
      </c>
      <c r="T60" s="82">
        <f>'T. Generadora'!W46</f>
        <v>0</v>
      </c>
      <c r="U60" s="82">
        <f>'T. Generadora'!X46</f>
        <v>0</v>
      </c>
      <c r="V60" s="82">
        <f>'T. Generadora'!Y46</f>
        <v>0</v>
      </c>
      <c r="W60" s="82">
        <f>'T. Generadora'!Z46</f>
        <v>0</v>
      </c>
      <c r="X60" s="248" t="s">
        <v>203</v>
      </c>
      <c r="Y60" s="248"/>
      <c r="Z60" s="248"/>
      <c r="AA60" s="248"/>
      <c r="AB60" s="248"/>
      <c r="AC60" s="248"/>
      <c r="AD60" s="248"/>
      <c r="AE60" s="248"/>
      <c r="AF60" s="248"/>
      <c r="AG60" s="249"/>
      <c r="AH60" s="250">
        <f>+'T. Generadora'!AT46</f>
        <v>2630000</v>
      </c>
      <c r="AI60" s="250">
        <f t="shared" si="0"/>
        <v>43833.333333333336</v>
      </c>
      <c r="AJ60" s="82"/>
      <c r="AK60" s="250"/>
      <c r="AL60" s="251"/>
      <c r="AM60" s="251">
        <f t="shared" si="1"/>
        <v>0</v>
      </c>
      <c r="AN60" s="250"/>
      <c r="AO60" s="252">
        <f t="shared" si="2"/>
        <v>-1</v>
      </c>
      <c r="AP60" s="1"/>
      <c r="AQ60" s="1"/>
      <c r="AR60" s="1"/>
      <c r="AS60" s="1"/>
      <c r="AT60" s="1"/>
      <c r="AU60" s="1"/>
    </row>
    <row r="61" spans="1:47" ht="14.25" customHeight="1" x14ac:dyDescent="0.35">
      <c r="A61" s="1"/>
      <c r="B61" s="244">
        <f>'T. Generadora'!A47</f>
        <v>45</v>
      </c>
      <c r="C61" s="244">
        <f>'T. Generadora'!B47</f>
        <v>705</v>
      </c>
      <c r="D61" s="244" t="s">
        <v>202</v>
      </c>
      <c r="E61" s="82">
        <f>'T. Generadora'!C47</f>
        <v>1</v>
      </c>
      <c r="F61" s="82" t="str">
        <f>'T. Generadora'!D47</f>
        <v>Madison</v>
      </c>
      <c r="G61" s="82">
        <f>'T. Generadora'!E47</f>
        <v>7</v>
      </c>
      <c r="H61" s="245" t="str">
        <f>'T. Generadora'!G47</f>
        <v>5 M</v>
      </c>
      <c r="I61" s="245">
        <f>'T. Generadora'!H47</f>
        <v>56</v>
      </c>
      <c r="J61" s="245">
        <f>'T. Generadora'!I47</f>
        <v>12</v>
      </c>
      <c r="K61" s="245">
        <f>'T. Generadora'!J47</f>
        <v>0</v>
      </c>
      <c r="L61" s="245">
        <f>'T. Generadora'!L47</f>
        <v>68</v>
      </c>
      <c r="M61" s="245">
        <f>+'T. Generadora'!M47</f>
        <v>2</v>
      </c>
      <c r="N61" s="245">
        <f>'T. Generadora'!N47</f>
        <v>2</v>
      </c>
      <c r="O61" s="246">
        <f>'T. Generadora'!O47</f>
        <v>0</v>
      </c>
      <c r="P61" s="246">
        <f>'T. Generadora'!Q47</f>
        <v>0</v>
      </c>
      <c r="Q61" s="246">
        <f>'T. Generadora'!T47</f>
        <v>1</v>
      </c>
      <c r="R61" s="247">
        <f>'T. Generadora'!U47</f>
        <v>0</v>
      </c>
      <c r="S61" s="82">
        <f>'T. Generadora'!V47</f>
        <v>0</v>
      </c>
      <c r="T61" s="82">
        <f>'T. Generadora'!W47</f>
        <v>0</v>
      </c>
      <c r="U61" s="82">
        <f>'T. Generadora'!X47</f>
        <v>0</v>
      </c>
      <c r="V61" s="82">
        <f>'T. Generadora'!Y47</f>
        <v>0</v>
      </c>
      <c r="W61" s="82">
        <f>'T. Generadora'!Z47</f>
        <v>0</v>
      </c>
      <c r="X61" s="248" t="s">
        <v>203</v>
      </c>
      <c r="Y61" s="248"/>
      <c r="Z61" s="248"/>
      <c r="AA61" s="248"/>
      <c r="AB61" s="248"/>
      <c r="AC61" s="248"/>
      <c r="AD61" s="248"/>
      <c r="AE61" s="248"/>
      <c r="AF61" s="248"/>
      <c r="AG61" s="249"/>
      <c r="AH61" s="250">
        <f>+'T. Generadora'!AT47</f>
        <v>3010000</v>
      </c>
      <c r="AI61" s="250">
        <f t="shared" si="0"/>
        <v>44264.705882352944</v>
      </c>
      <c r="AJ61" s="82"/>
      <c r="AK61" s="250"/>
      <c r="AL61" s="251"/>
      <c r="AM61" s="251">
        <f t="shared" si="1"/>
        <v>0</v>
      </c>
      <c r="AN61" s="250"/>
      <c r="AO61" s="252">
        <f t="shared" si="2"/>
        <v>-1</v>
      </c>
      <c r="AP61" s="1"/>
      <c r="AQ61" s="1"/>
      <c r="AR61" s="1"/>
      <c r="AS61" s="1"/>
      <c r="AT61" s="1"/>
      <c r="AU61" s="1"/>
    </row>
    <row r="62" spans="1:47" ht="14.25" customHeight="1" x14ac:dyDescent="0.35">
      <c r="A62" s="1"/>
      <c r="B62" s="244">
        <f>'T. Generadora'!A48</f>
        <v>46</v>
      </c>
      <c r="C62" s="244">
        <f>'T. Generadora'!B48</f>
        <v>706</v>
      </c>
      <c r="D62" s="244" t="s">
        <v>202</v>
      </c>
      <c r="E62" s="82">
        <f>'T. Generadora'!C48</f>
        <v>1</v>
      </c>
      <c r="F62" s="82" t="str">
        <f>'T. Generadora'!D48</f>
        <v>Madison</v>
      </c>
      <c r="G62" s="82">
        <f>'T. Generadora'!E48</f>
        <v>7</v>
      </c>
      <c r="H62" s="245" t="str">
        <f>'T. Generadora'!G48</f>
        <v>6 M</v>
      </c>
      <c r="I62" s="245">
        <f>'T. Generadora'!H48</f>
        <v>52</v>
      </c>
      <c r="J62" s="245">
        <f>'T. Generadora'!I48</f>
        <v>7</v>
      </c>
      <c r="K62" s="245">
        <f>'T. Generadora'!J48</f>
        <v>0</v>
      </c>
      <c r="L62" s="245">
        <f>'T. Generadora'!L48</f>
        <v>59</v>
      </c>
      <c r="M62" s="245">
        <f>+'T. Generadora'!M48</f>
        <v>2</v>
      </c>
      <c r="N62" s="245">
        <f>'T. Generadora'!N48</f>
        <v>2</v>
      </c>
      <c r="O62" s="246">
        <f>'T. Generadora'!O48</f>
        <v>0</v>
      </c>
      <c r="P62" s="246">
        <f>'T. Generadora'!Q48</f>
        <v>0</v>
      </c>
      <c r="Q62" s="246">
        <f>'T. Generadora'!T48</f>
        <v>1</v>
      </c>
      <c r="R62" s="247">
        <f>'T. Generadora'!U48</f>
        <v>0</v>
      </c>
      <c r="S62" s="82">
        <f>'T. Generadora'!V48</f>
        <v>0</v>
      </c>
      <c r="T62" s="82">
        <f>'T. Generadora'!W48</f>
        <v>0</v>
      </c>
      <c r="U62" s="82">
        <f>'T. Generadora'!X48</f>
        <v>0</v>
      </c>
      <c r="V62" s="82">
        <f>'T. Generadora'!Y48</f>
        <v>0</v>
      </c>
      <c r="W62" s="82">
        <f>'T. Generadora'!Z48</f>
        <v>0</v>
      </c>
      <c r="X62" s="248" t="s">
        <v>203</v>
      </c>
      <c r="Y62" s="248"/>
      <c r="Z62" s="248"/>
      <c r="AA62" s="248"/>
      <c r="AB62" s="248"/>
      <c r="AC62" s="248"/>
      <c r="AD62" s="248"/>
      <c r="AE62" s="248"/>
      <c r="AF62" s="248"/>
      <c r="AG62" s="249"/>
      <c r="AH62" s="250">
        <f>+'T. Generadora'!AT48</f>
        <v>2740000</v>
      </c>
      <c r="AI62" s="250">
        <f t="shared" si="0"/>
        <v>46440.677966101692</v>
      </c>
      <c r="AJ62" s="82"/>
      <c r="AK62" s="250"/>
      <c r="AL62" s="251"/>
      <c r="AM62" s="251">
        <f t="shared" si="1"/>
        <v>0</v>
      </c>
      <c r="AN62" s="250"/>
      <c r="AO62" s="252">
        <f t="shared" si="2"/>
        <v>-1</v>
      </c>
      <c r="AP62" s="1"/>
      <c r="AQ62" s="1"/>
      <c r="AR62" s="1"/>
      <c r="AS62" s="1"/>
      <c r="AT62" s="1"/>
      <c r="AU62" s="1"/>
    </row>
    <row r="63" spans="1:47" ht="14.25" customHeight="1" x14ac:dyDescent="0.35">
      <c r="A63" s="1"/>
      <c r="B63" s="244">
        <f>'T. Generadora'!A49</f>
        <v>47</v>
      </c>
      <c r="C63" s="244">
        <f>'T. Generadora'!B49</f>
        <v>707</v>
      </c>
      <c r="D63" s="244" t="s">
        <v>202</v>
      </c>
      <c r="E63" s="82">
        <f>'T. Generadora'!C49</f>
        <v>1</v>
      </c>
      <c r="F63" s="82" t="str">
        <f>'T. Generadora'!D49</f>
        <v>Madison</v>
      </c>
      <c r="G63" s="82">
        <f>'T. Generadora'!E49</f>
        <v>7</v>
      </c>
      <c r="H63" s="245" t="str">
        <f>'T. Generadora'!G49</f>
        <v>7 M</v>
      </c>
      <c r="I63" s="245">
        <f>'T. Generadora'!H49</f>
        <v>64</v>
      </c>
      <c r="J63" s="245">
        <f>'T. Generadora'!I49</f>
        <v>7</v>
      </c>
      <c r="K63" s="245">
        <f>'T. Generadora'!J49</f>
        <v>0</v>
      </c>
      <c r="L63" s="245">
        <f>'T. Generadora'!L49</f>
        <v>71</v>
      </c>
      <c r="M63" s="245">
        <f>+'T. Generadora'!M49</f>
        <v>2</v>
      </c>
      <c r="N63" s="245">
        <f>'T. Generadora'!N49</f>
        <v>2</v>
      </c>
      <c r="O63" s="246">
        <f>'T. Generadora'!O49</f>
        <v>0</v>
      </c>
      <c r="P63" s="246">
        <f>'T. Generadora'!Q49</f>
        <v>0</v>
      </c>
      <c r="Q63" s="246">
        <f>'T. Generadora'!T49</f>
        <v>2</v>
      </c>
      <c r="R63" s="247">
        <f>'T. Generadora'!U49</f>
        <v>0</v>
      </c>
      <c r="S63" s="82">
        <f>'T. Generadora'!V49</f>
        <v>0</v>
      </c>
      <c r="T63" s="82">
        <f>'T. Generadora'!W49</f>
        <v>0</v>
      </c>
      <c r="U63" s="82">
        <f>'T. Generadora'!X49</f>
        <v>0</v>
      </c>
      <c r="V63" s="82">
        <f>'T. Generadora'!Y49</f>
        <v>0</v>
      </c>
      <c r="W63" s="82">
        <f>'T. Generadora'!Z49</f>
        <v>0</v>
      </c>
      <c r="X63" s="248" t="s">
        <v>203</v>
      </c>
      <c r="Y63" s="248"/>
      <c r="Z63" s="248"/>
      <c r="AA63" s="248"/>
      <c r="AB63" s="248"/>
      <c r="AC63" s="248"/>
      <c r="AD63" s="248"/>
      <c r="AE63" s="248"/>
      <c r="AF63" s="248"/>
      <c r="AG63" s="249"/>
      <c r="AH63" s="250">
        <f>+'T. Generadora'!AT49</f>
        <v>3100000</v>
      </c>
      <c r="AI63" s="250">
        <f t="shared" si="0"/>
        <v>43661.971830985916</v>
      </c>
      <c r="AJ63" s="82"/>
      <c r="AK63" s="250"/>
      <c r="AL63" s="251"/>
      <c r="AM63" s="251">
        <f t="shared" si="1"/>
        <v>0</v>
      </c>
      <c r="AN63" s="250"/>
      <c r="AO63" s="252">
        <f t="shared" si="2"/>
        <v>-1</v>
      </c>
      <c r="AP63" s="1"/>
      <c r="AQ63" s="1"/>
      <c r="AR63" s="1"/>
      <c r="AS63" s="1"/>
      <c r="AT63" s="1"/>
      <c r="AU63" s="1"/>
    </row>
    <row r="64" spans="1:47" ht="12.75" customHeight="1" x14ac:dyDescent="0.35">
      <c r="A64" s="1"/>
      <c r="B64" s="244" t="e">
        <f>'T. Generadora'!#REF!</f>
        <v>#REF!</v>
      </c>
      <c r="C64" s="244" t="e">
        <f>'T. Generadora'!#REF!</f>
        <v>#REF!</v>
      </c>
      <c r="D64" s="244" t="s">
        <v>202</v>
      </c>
      <c r="E64" s="82" t="e">
        <f>'T. Generadora'!#REF!</f>
        <v>#REF!</v>
      </c>
      <c r="F64" s="82" t="e">
        <f>'T. Generadora'!#REF!</f>
        <v>#REF!</v>
      </c>
      <c r="G64" s="82" t="e">
        <f>'T. Generadora'!#REF!</f>
        <v>#REF!</v>
      </c>
      <c r="H64" s="245" t="e">
        <f>'T. Generadora'!#REF!</f>
        <v>#REF!</v>
      </c>
      <c r="I64" s="245" t="e">
        <f>'T. Generadora'!#REF!</f>
        <v>#REF!</v>
      </c>
      <c r="J64" s="245" t="e">
        <f>'T. Generadora'!#REF!</f>
        <v>#REF!</v>
      </c>
      <c r="K64" s="245" t="e">
        <f>'T. Generadora'!#REF!</f>
        <v>#REF!</v>
      </c>
      <c r="L64" s="245" t="e">
        <f>'T. Generadora'!#REF!</f>
        <v>#REF!</v>
      </c>
      <c r="M64" s="245" t="e">
        <f>+'T. Generadora'!#REF!</f>
        <v>#REF!</v>
      </c>
      <c r="N64" s="245" t="e">
        <f>'T. Generadora'!#REF!</f>
        <v>#REF!</v>
      </c>
      <c r="O64" s="246" t="e">
        <f>'T. Generadora'!#REF!</f>
        <v>#REF!</v>
      </c>
      <c r="P64" s="246" t="e">
        <f>'T. Generadora'!#REF!</f>
        <v>#REF!</v>
      </c>
      <c r="Q64" s="246" t="e">
        <f>'T. Generadora'!#REF!</f>
        <v>#REF!</v>
      </c>
      <c r="R64" s="82" t="e">
        <f>'T. Generadora'!#REF!</f>
        <v>#REF!</v>
      </c>
      <c r="S64" s="82" t="e">
        <f>'T. Generadora'!#REF!</f>
        <v>#REF!</v>
      </c>
      <c r="T64" s="82" t="e">
        <f>'T. Generadora'!#REF!</f>
        <v>#REF!</v>
      </c>
      <c r="U64" s="82" t="e">
        <f>'T. Generadora'!#REF!</f>
        <v>#REF!</v>
      </c>
      <c r="V64" s="82" t="e">
        <f>'T. Generadora'!#REF!</f>
        <v>#REF!</v>
      </c>
      <c r="W64" s="82" t="e">
        <f>'T. Generadora'!#REF!</f>
        <v>#REF!</v>
      </c>
      <c r="X64" s="248" t="s">
        <v>203</v>
      </c>
      <c r="Y64" s="248"/>
      <c r="Z64" s="248"/>
      <c r="AA64" s="248"/>
      <c r="AB64" s="248"/>
      <c r="AC64" s="248"/>
      <c r="AD64" s="248"/>
      <c r="AE64" s="248"/>
      <c r="AF64" s="248"/>
      <c r="AG64" s="249"/>
      <c r="AH64" s="250" t="e">
        <f>+'T. Generadora'!#REF!</f>
        <v>#REF!</v>
      </c>
      <c r="AI64" s="250" t="e">
        <f t="shared" si="0"/>
        <v>#REF!</v>
      </c>
      <c r="AJ64" s="82"/>
      <c r="AK64" s="250"/>
      <c r="AL64" s="251"/>
      <c r="AM64" s="251" t="e">
        <f t="shared" si="1"/>
        <v>#REF!</v>
      </c>
      <c r="AN64" s="250"/>
      <c r="AO64" s="252" t="e">
        <f t="shared" si="2"/>
        <v>#REF!</v>
      </c>
      <c r="AP64" s="1"/>
      <c r="AQ64" s="1"/>
      <c r="AR64" s="1"/>
      <c r="AS64" s="1"/>
      <c r="AT64" s="1"/>
      <c r="AU64" s="1"/>
    </row>
    <row r="65" spans="1:47" ht="12.75" customHeight="1" x14ac:dyDescent="0.35">
      <c r="A65" s="1"/>
      <c r="B65" s="244" t="e">
        <f>'T. Generadora'!#REF!</f>
        <v>#REF!</v>
      </c>
      <c r="C65" s="244" t="e">
        <f>'T. Generadora'!#REF!</f>
        <v>#REF!</v>
      </c>
      <c r="D65" s="244" t="s">
        <v>202</v>
      </c>
      <c r="E65" s="82" t="e">
        <f>'T. Generadora'!#REF!</f>
        <v>#REF!</v>
      </c>
      <c r="F65" s="82" t="e">
        <f>'T. Generadora'!#REF!</f>
        <v>#REF!</v>
      </c>
      <c r="G65" s="82" t="e">
        <f>'T. Generadora'!#REF!</f>
        <v>#REF!</v>
      </c>
      <c r="H65" s="245" t="e">
        <f>'T. Generadora'!#REF!</f>
        <v>#REF!</v>
      </c>
      <c r="I65" s="245" t="e">
        <f>'T. Generadora'!#REF!</f>
        <v>#REF!</v>
      </c>
      <c r="J65" s="245" t="e">
        <f>'T. Generadora'!#REF!</f>
        <v>#REF!</v>
      </c>
      <c r="K65" s="245" t="e">
        <f>'T. Generadora'!#REF!</f>
        <v>#REF!</v>
      </c>
      <c r="L65" s="245" t="e">
        <f>'T. Generadora'!#REF!</f>
        <v>#REF!</v>
      </c>
      <c r="M65" s="245" t="e">
        <f>+'T. Generadora'!#REF!</f>
        <v>#REF!</v>
      </c>
      <c r="N65" s="245" t="e">
        <f>'T. Generadora'!#REF!</f>
        <v>#REF!</v>
      </c>
      <c r="O65" s="246" t="e">
        <f>'T. Generadora'!#REF!</f>
        <v>#REF!</v>
      </c>
      <c r="P65" s="246" t="e">
        <f>'T. Generadora'!#REF!</f>
        <v>#REF!</v>
      </c>
      <c r="Q65" s="246" t="e">
        <f>'T. Generadora'!#REF!</f>
        <v>#REF!</v>
      </c>
      <c r="R65" s="82" t="e">
        <f>'T. Generadora'!#REF!</f>
        <v>#REF!</v>
      </c>
      <c r="S65" s="82" t="e">
        <f>'T. Generadora'!#REF!</f>
        <v>#REF!</v>
      </c>
      <c r="T65" s="82" t="e">
        <f>'T. Generadora'!#REF!</f>
        <v>#REF!</v>
      </c>
      <c r="U65" s="82" t="e">
        <f>'T. Generadora'!#REF!</f>
        <v>#REF!</v>
      </c>
      <c r="V65" s="82" t="e">
        <f>'T. Generadora'!#REF!</f>
        <v>#REF!</v>
      </c>
      <c r="W65" s="82" t="e">
        <f>'T. Generadora'!#REF!</f>
        <v>#REF!</v>
      </c>
      <c r="X65" s="248" t="s">
        <v>203</v>
      </c>
      <c r="Y65" s="248"/>
      <c r="Z65" s="248"/>
      <c r="AA65" s="248"/>
      <c r="AB65" s="248"/>
      <c r="AC65" s="248"/>
      <c r="AD65" s="248"/>
      <c r="AE65" s="248"/>
      <c r="AF65" s="248"/>
      <c r="AG65" s="249"/>
      <c r="AH65" s="250" t="e">
        <f>+'T. Generadora'!#REF!</f>
        <v>#REF!</v>
      </c>
      <c r="AI65" s="250" t="e">
        <f t="shared" si="0"/>
        <v>#REF!</v>
      </c>
      <c r="AJ65" s="82"/>
      <c r="AK65" s="250"/>
      <c r="AL65" s="251"/>
      <c r="AM65" s="251" t="e">
        <f t="shared" si="1"/>
        <v>#REF!</v>
      </c>
      <c r="AN65" s="250"/>
      <c r="AO65" s="252" t="e">
        <f t="shared" si="2"/>
        <v>#REF!</v>
      </c>
      <c r="AP65" s="1"/>
      <c r="AQ65" s="1"/>
      <c r="AR65" s="1"/>
      <c r="AS65" s="1"/>
      <c r="AT65" s="1"/>
      <c r="AU65" s="1"/>
    </row>
    <row r="66" spans="1:47" ht="12.75" customHeight="1" x14ac:dyDescent="0.35">
      <c r="A66" s="1"/>
      <c r="B66" s="244" t="e">
        <f>'T. Generadora'!#REF!</f>
        <v>#REF!</v>
      </c>
      <c r="C66" s="244" t="e">
        <f>'T. Generadora'!#REF!</f>
        <v>#REF!</v>
      </c>
      <c r="D66" s="244" t="s">
        <v>202</v>
      </c>
      <c r="E66" s="82" t="e">
        <f>'T. Generadora'!#REF!</f>
        <v>#REF!</v>
      </c>
      <c r="F66" s="82" t="e">
        <f>'T. Generadora'!#REF!</f>
        <v>#REF!</v>
      </c>
      <c r="G66" s="82" t="e">
        <f>'T. Generadora'!#REF!</f>
        <v>#REF!</v>
      </c>
      <c r="H66" s="245" t="e">
        <f>'T. Generadora'!#REF!</f>
        <v>#REF!</v>
      </c>
      <c r="I66" s="245" t="e">
        <f>'T. Generadora'!#REF!</f>
        <v>#REF!</v>
      </c>
      <c r="J66" s="245" t="e">
        <f>'T. Generadora'!#REF!</f>
        <v>#REF!</v>
      </c>
      <c r="K66" s="245" t="e">
        <f>'T. Generadora'!#REF!</f>
        <v>#REF!</v>
      </c>
      <c r="L66" s="245" t="e">
        <f>'T. Generadora'!#REF!</f>
        <v>#REF!</v>
      </c>
      <c r="M66" s="245" t="e">
        <f>+'T. Generadora'!#REF!</f>
        <v>#REF!</v>
      </c>
      <c r="N66" s="245" t="e">
        <f>'T. Generadora'!#REF!</f>
        <v>#REF!</v>
      </c>
      <c r="O66" s="246" t="e">
        <f>'T. Generadora'!#REF!</f>
        <v>#REF!</v>
      </c>
      <c r="P66" s="246" t="e">
        <f>'T. Generadora'!#REF!</f>
        <v>#REF!</v>
      </c>
      <c r="Q66" s="246" t="e">
        <f>'T. Generadora'!#REF!</f>
        <v>#REF!</v>
      </c>
      <c r="R66" s="82" t="e">
        <f>'T. Generadora'!#REF!</f>
        <v>#REF!</v>
      </c>
      <c r="S66" s="82" t="e">
        <f>'T. Generadora'!#REF!</f>
        <v>#REF!</v>
      </c>
      <c r="T66" s="82" t="e">
        <f>'T. Generadora'!#REF!</f>
        <v>#REF!</v>
      </c>
      <c r="U66" s="82" t="e">
        <f>'T. Generadora'!#REF!</f>
        <v>#REF!</v>
      </c>
      <c r="V66" s="82" t="e">
        <f>'T. Generadora'!#REF!</f>
        <v>#REF!</v>
      </c>
      <c r="W66" s="82" t="e">
        <f>'T. Generadora'!#REF!</f>
        <v>#REF!</v>
      </c>
      <c r="X66" s="248" t="s">
        <v>203</v>
      </c>
      <c r="Y66" s="248"/>
      <c r="Z66" s="248"/>
      <c r="AA66" s="248"/>
      <c r="AB66" s="248"/>
      <c r="AC66" s="248"/>
      <c r="AD66" s="248"/>
      <c r="AE66" s="248"/>
      <c r="AF66" s="248"/>
      <c r="AG66" s="249"/>
      <c r="AH66" s="250" t="e">
        <f>+'T. Generadora'!#REF!</f>
        <v>#REF!</v>
      </c>
      <c r="AI66" s="250" t="e">
        <f t="shared" si="0"/>
        <v>#REF!</v>
      </c>
      <c r="AJ66" s="82"/>
      <c r="AK66" s="250"/>
      <c r="AL66" s="251"/>
      <c r="AM66" s="251" t="e">
        <f t="shared" si="1"/>
        <v>#REF!</v>
      </c>
      <c r="AN66" s="250"/>
      <c r="AO66" s="252" t="e">
        <f t="shared" si="2"/>
        <v>#REF!</v>
      </c>
      <c r="AP66" s="1"/>
      <c r="AQ66" s="1"/>
      <c r="AR66" s="1"/>
      <c r="AS66" s="1"/>
      <c r="AT66" s="1"/>
      <c r="AU66" s="1"/>
    </row>
    <row r="67" spans="1:47" ht="12.75" customHeight="1" x14ac:dyDescent="0.35">
      <c r="A67" s="1"/>
      <c r="B67" s="244" t="e">
        <f>'T. Generadora'!#REF!</f>
        <v>#REF!</v>
      </c>
      <c r="C67" s="244" t="e">
        <f>'T. Generadora'!#REF!</f>
        <v>#REF!</v>
      </c>
      <c r="D67" s="244" t="s">
        <v>202</v>
      </c>
      <c r="E67" s="82" t="e">
        <f>'T. Generadora'!#REF!</f>
        <v>#REF!</v>
      </c>
      <c r="F67" s="82" t="e">
        <f>'T. Generadora'!#REF!</f>
        <v>#REF!</v>
      </c>
      <c r="G67" s="82" t="e">
        <f>'T. Generadora'!#REF!</f>
        <v>#REF!</v>
      </c>
      <c r="H67" s="245" t="e">
        <f>'T. Generadora'!#REF!</f>
        <v>#REF!</v>
      </c>
      <c r="I67" s="245" t="e">
        <f>'T. Generadora'!#REF!</f>
        <v>#REF!</v>
      </c>
      <c r="J67" s="245" t="e">
        <f>'T. Generadora'!#REF!</f>
        <v>#REF!</v>
      </c>
      <c r="K67" s="245" t="e">
        <f>'T. Generadora'!#REF!</f>
        <v>#REF!</v>
      </c>
      <c r="L67" s="245" t="e">
        <f>'T. Generadora'!#REF!</f>
        <v>#REF!</v>
      </c>
      <c r="M67" s="245" t="e">
        <f>+'T. Generadora'!#REF!</f>
        <v>#REF!</v>
      </c>
      <c r="N67" s="245" t="e">
        <f>'T. Generadora'!#REF!</f>
        <v>#REF!</v>
      </c>
      <c r="O67" s="246" t="e">
        <f>'T. Generadora'!#REF!</f>
        <v>#REF!</v>
      </c>
      <c r="P67" s="246" t="e">
        <f>'T. Generadora'!#REF!</f>
        <v>#REF!</v>
      </c>
      <c r="Q67" s="246" t="e">
        <f>'T. Generadora'!#REF!</f>
        <v>#REF!</v>
      </c>
      <c r="R67" s="82" t="e">
        <f>'T. Generadora'!#REF!</f>
        <v>#REF!</v>
      </c>
      <c r="S67" s="82" t="e">
        <f>'T. Generadora'!#REF!</f>
        <v>#REF!</v>
      </c>
      <c r="T67" s="82" t="e">
        <f>'T. Generadora'!#REF!</f>
        <v>#REF!</v>
      </c>
      <c r="U67" s="82" t="e">
        <f>'T. Generadora'!#REF!</f>
        <v>#REF!</v>
      </c>
      <c r="V67" s="82" t="e">
        <f>'T. Generadora'!#REF!</f>
        <v>#REF!</v>
      </c>
      <c r="W67" s="82" t="e">
        <f>'T. Generadora'!#REF!</f>
        <v>#REF!</v>
      </c>
      <c r="X67" s="248" t="s">
        <v>203</v>
      </c>
      <c r="Y67" s="248"/>
      <c r="Z67" s="248"/>
      <c r="AA67" s="248"/>
      <c r="AB67" s="248"/>
      <c r="AC67" s="248"/>
      <c r="AD67" s="248"/>
      <c r="AE67" s="248"/>
      <c r="AF67" s="248"/>
      <c r="AG67" s="249"/>
      <c r="AH67" s="250" t="e">
        <f>+'T. Generadora'!#REF!</f>
        <v>#REF!</v>
      </c>
      <c r="AI67" s="250" t="e">
        <f t="shared" si="0"/>
        <v>#REF!</v>
      </c>
      <c r="AJ67" s="82"/>
      <c r="AK67" s="250"/>
      <c r="AL67" s="251"/>
      <c r="AM67" s="251" t="e">
        <f t="shared" si="1"/>
        <v>#REF!</v>
      </c>
      <c r="AN67" s="250"/>
      <c r="AO67" s="252" t="e">
        <f t="shared" si="2"/>
        <v>#REF!</v>
      </c>
      <c r="AP67" s="1"/>
      <c r="AQ67" s="1"/>
      <c r="AR67" s="1"/>
      <c r="AS67" s="1"/>
      <c r="AT67" s="1"/>
      <c r="AU67" s="1"/>
    </row>
    <row r="68" spans="1:47" ht="12.75" customHeight="1" x14ac:dyDescent="0.35">
      <c r="A68" s="1"/>
      <c r="B68" s="244">
        <f>'T. Generadora'!A51</f>
        <v>49</v>
      </c>
      <c r="C68" s="244">
        <f>'T. Generadora'!B51</f>
        <v>801</v>
      </c>
      <c r="D68" s="244" t="s">
        <v>202</v>
      </c>
      <c r="E68" s="82">
        <f>'T. Generadora'!C51</f>
        <v>1</v>
      </c>
      <c r="F68" s="82" t="str">
        <f>'T. Generadora'!D51</f>
        <v>Madison</v>
      </c>
      <c r="G68" s="82">
        <f>'T. Generadora'!E51</f>
        <v>8</v>
      </c>
      <c r="H68" s="245" t="str">
        <f>'T. Generadora'!G51</f>
        <v>1 M</v>
      </c>
      <c r="I68" s="245">
        <f>'T. Generadora'!H51</f>
        <v>30</v>
      </c>
      <c r="J68" s="245">
        <f>'T. Generadora'!I51</f>
        <v>5</v>
      </c>
      <c r="K68" s="245">
        <f>'T. Generadora'!J51</f>
        <v>0</v>
      </c>
      <c r="L68" s="245">
        <f>'T. Generadora'!L51</f>
        <v>35</v>
      </c>
      <c r="M68" s="245">
        <f>+'T. Generadora'!M51</f>
        <v>1</v>
      </c>
      <c r="N68" s="245">
        <f>'T. Generadora'!N51</f>
        <v>1</v>
      </c>
      <c r="O68" s="246">
        <f>'T. Generadora'!O51</f>
        <v>0</v>
      </c>
      <c r="P68" s="246">
        <f>'T. Generadora'!Q51</f>
        <v>0</v>
      </c>
      <c r="Q68" s="246">
        <f>'T. Generadora'!T51</f>
        <v>1</v>
      </c>
      <c r="R68" s="247">
        <f>'T. Generadora'!U51</f>
        <v>0</v>
      </c>
      <c r="S68" s="82">
        <f>'T. Generadora'!V51</f>
        <v>0</v>
      </c>
      <c r="T68" s="82">
        <f>'T. Generadora'!W51</f>
        <v>0</v>
      </c>
      <c r="U68" s="82">
        <f>'T. Generadora'!X51</f>
        <v>0</v>
      </c>
      <c r="V68" s="82">
        <f>'T. Generadora'!Y51</f>
        <v>0</v>
      </c>
      <c r="W68" s="82">
        <f>'T. Generadora'!Z51</f>
        <v>0</v>
      </c>
      <c r="X68" s="248" t="s">
        <v>203</v>
      </c>
      <c r="Y68" s="248"/>
      <c r="Z68" s="248"/>
      <c r="AA68" s="248"/>
      <c r="AB68" s="248"/>
      <c r="AC68" s="248"/>
      <c r="AD68" s="248"/>
      <c r="AE68" s="248"/>
      <c r="AF68" s="248"/>
      <c r="AG68" s="249"/>
      <c r="AH68" s="250">
        <f>+'T. Generadora'!AT51</f>
        <v>1770000</v>
      </c>
      <c r="AI68" s="250">
        <f t="shared" si="0"/>
        <v>50571.428571428572</v>
      </c>
      <c r="AJ68" s="82"/>
      <c r="AK68" s="250"/>
      <c r="AL68" s="251"/>
      <c r="AM68" s="251">
        <f t="shared" si="1"/>
        <v>0</v>
      </c>
      <c r="AN68" s="250"/>
      <c r="AO68" s="252">
        <f t="shared" si="2"/>
        <v>-1</v>
      </c>
      <c r="AP68" s="1"/>
      <c r="AQ68" s="1"/>
      <c r="AR68" s="1"/>
      <c r="AS68" s="1"/>
      <c r="AT68" s="1"/>
      <c r="AU68" s="1"/>
    </row>
    <row r="69" spans="1:47" ht="12.75" customHeight="1" x14ac:dyDescent="0.35">
      <c r="A69" s="1"/>
      <c r="B69" s="244">
        <f>'T. Generadora'!A52</f>
        <v>50</v>
      </c>
      <c r="C69" s="244">
        <f>'T. Generadora'!B52</f>
        <v>802</v>
      </c>
      <c r="D69" s="244" t="s">
        <v>202</v>
      </c>
      <c r="E69" s="82">
        <f>'T. Generadora'!C52</f>
        <v>1</v>
      </c>
      <c r="F69" s="82" t="str">
        <f>'T. Generadora'!D52</f>
        <v>Madison</v>
      </c>
      <c r="G69" s="82">
        <f>'T. Generadora'!E52</f>
        <v>8</v>
      </c>
      <c r="H69" s="245" t="str">
        <f>'T. Generadora'!G52</f>
        <v>2 M</v>
      </c>
      <c r="I69" s="245">
        <f>'T. Generadora'!H52</f>
        <v>59</v>
      </c>
      <c r="J69" s="245">
        <f>'T. Generadora'!I52</f>
        <v>8</v>
      </c>
      <c r="K69" s="245">
        <f>'T. Generadora'!J52</f>
        <v>0</v>
      </c>
      <c r="L69" s="245">
        <f>'T. Generadora'!L52</f>
        <v>67</v>
      </c>
      <c r="M69" s="245">
        <f>+'T. Generadora'!M52</f>
        <v>2</v>
      </c>
      <c r="N69" s="245">
        <f>'T. Generadora'!N52</f>
        <v>2</v>
      </c>
      <c r="O69" s="246">
        <f>'T. Generadora'!O52</f>
        <v>0</v>
      </c>
      <c r="P69" s="246">
        <f>'T. Generadora'!Q52</f>
        <v>0</v>
      </c>
      <c r="Q69" s="246">
        <f>'T. Generadora'!T52</f>
        <v>1</v>
      </c>
      <c r="R69" s="247">
        <f>'T. Generadora'!U52</f>
        <v>0</v>
      </c>
      <c r="S69" s="82">
        <f>'T. Generadora'!V52</f>
        <v>0</v>
      </c>
      <c r="T69" s="82">
        <f>'T. Generadora'!W52</f>
        <v>0</v>
      </c>
      <c r="U69" s="82">
        <f>'T. Generadora'!X52</f>
        <v>0</v>
      </c>
      <c r="V69" s="82">
        <f>'T. Generadora'!Y52</f>
        <v>0</v>
      </c>
      <c r="W69" s="82">
        <f>'T. Generadora'!Z52</f>
        <v>0</v>
      </c>
      <c r="X69" s="248" t="s">
        <v>203</v>
      </c>
      <c r="Y69" s="248"/>
      <c r="Z69" s="248"/>
      <c r="AA69" s="248"/>
      <c r="AB69" s="248"/>
      <c r="AC69" s="248"/>
      <c r="AD69" s="248"/>
      <c r="AE69" s="248"/>
      <c r="AF69" s="248"/>
      <c r="AG69" s="249"/>
      <c r="AH69" s="250">
        <f>+'T. Generadora'!AT52</f>
        <v>3010000</v>
      </c>
      <c r="AI69" s="250">
        <f t="shared" si="0"/>
        <v>44925.373134328358</v>
      </c>
      <c r="AJ69" s="82"/>
      <c r="AK69" s="250"/>
      <c r="AL69" s="251"/>
      <c r="AM69" s="251">
        <f t="shared" si="1"/>
        <v>0</v>
      </c>
      <c r="AN69" s="250"/>
      <c r="AO69" s="252">
        <f t="shared" si="2"/>
        <v>-1</v>
      </c>
      <c r="AP69" s="1"/>
      <c r="AQ69" s="1"/>
      <c r="AR69" s="1"/>
      <c r="AS69" s="1"/>
      <c r="AT69" s="1"/>
      <c r="AU69" s="1"/>
    </row>
    <row r="70" spans="1:47" ht="12.75" customHeight="1" x14ac:dyDescent="0.35">
      <c r="A70" s="1"/>
      <c r="B70" s="244">
        <f>'T. Generadora'!A53</f>
        <v>51</v>
      </c>
      <c r="C70" s="244">
        <f>'T. Generadora'!B53</f>
        <v>803</v>
      </c>
      <c r="D70" s="244" t="s">
        <v>202</v>
      </c>
      <c r="E70" s="82">
        <f>'T. Generadora'!C53</f>
        <v>1</v>
      </c>
      <c r="F70" s="82" t="str">
        <f>'T. Generadora'!D53</f>
        <v>Madison</v>
      </c>
      <c r="G70" s="82">
        <f>'T. Generadora'!E53</f>
        <v>8</v>
      </c>
      <c r="H70" s="245" t="str">
        <f>'T. Generadora'!G53</f>
        <v>3 M</v>
      </c>
      <c r="I70" s="245">
        <f>'T. Generadora'!H53</f>
        <v>57</v>
      </c>
      <c r="J70" s="245">
        <f>'T. Generadora'!I53</f>
        <v>7</v>
      </c>
      <c r="K70" s="245">
        <f>'T. Generadora'!J53</f>
        <v>0</v>
      </c>
      <c r="L70" s="245">
        <f>'T. Generadora'!L53</f>
        <v>64</v>
      </c>
      <c r="M70" s="245">
        <f>+'T. Generadora'!M53</f>
        <v>2</v>
      </c>
      <c r="N70" s="245">
        <f>'T. Generadora'!N53</f>
        <v>2</v>
      </c>
      <c r="O70" s="246">
        <f>'T. Generadora'!O53</f>
        <v>0</v>
      </c>
      <c r="P70" s="246">
        <f>'T. Generadora'!Q53</f>
        <v>0</v>
      </c>
      <c r="Q70" s="246">
        <f>'T. Generadora'!T53</f>
        <v>1</v>
      </c>
      <c r="R70" s="247">
        <f>'T. Generadora'!U53</f>
        <v>0</v>
      </c>
      <c r="S70" s="82">
        <f>'T. Generadora'!V53</f>
        <v>0</v>
      </c>
      <c r="T70" s="82">
        <f>'T. Generadora'!W53</f>
        <v>0</v>
      </c>
      <c r="U70" s="82">
        <f>'T. Generadora'!X53</f>
        <v>0</v>
      </c>
      <c r="V70" s="82">
        <f>'T. Generadora'!Y53</f>
        <v>0</v>
      </c>
      <c r="W70" s="82">
        <f>'T. Generadora'!Z53</f>
        <v>0</v>
      </c>
      <c r="X70" s="248" t="s">
        <v>203</v>
      </c>
      <c r="Y70" s="248"/>
      <c r="Z70" s="248"/>
      <c r="AA70" s="248"/>
      <c r="AB70" s="248"/>
      <c r="AC70" s="248"/>
      <c r="AD70" s="248"/>
      <c r="AE70" s="248"/>
      <c r="AF70" s="248"/>
      <c r="AG70" s="249"/>
      <c r="AH70" s="250">
        <f>+'T. Generadora'!AT53</f>
        <v>2910000</v>
      </c>
      <c r="AI70" s="250">
        <f t="shared" si="0"/>
        <v>45468.75</v>
      </c>
      <c r="AJ70" s="82"/>
      <c r="AK70" s="250"/>
      <c r="AL70" s="251"/>
      <c r="AM70" s="251">
        <f t="shared" si="1"/>
        <v>0</v>
      </c>
      <c r="AN70" s="250"/>
      <c r="AO70" s="252">
        <f t="shared" si="2"/>
        <v>-1</v>
      </c>
      <c r="AP70" s="1"/>
      <c r="AQ70" s="1"/>
      <c r="AR70" s="1"/>
      <c r="AS70" s="1"/>
      <c r="AT70" s="1"/>
      <c r="AU70" s="1"/>
    </row>
    <row r="71" spans="1:47" ht="12.75" customHeight="1" x14ac:dyDescent="0.35">
      <c r="A71" s="1"/>
      <c r="B71" s="244">
        <f>'T. Generadora'!A54</f>
        <v>52</v>
      </c>
      <c r="C71" s="244">
        <f>'T. Generadora'!B54</f>
        <v>804</v>
      </c>
      <c r="D71" s="244" t="s">
        <v>202</v>
      </c>
      <c r="E71" s="82">
        <f>'T. Generadora'!C54</f>
        <v>1</v>
      </c>
      <c r="F71" s="82" t="str">
        <f>'T. Generadora'!D54</f>
        <v>Madison</v>
      </c>
      <c r="G71" s="82">
        <f>'T. Generadora'!E54</f>
        <v>8</v>
      </c>
      <c r="H71" s="245" t="str">
        <f>'T. Generadora'!G54</f>
        <v>4 M</v>
      </c>
      <c r="I71" s="245">
        <f>'T. Generadora'!H54</f>
        <v>59</v>
      </c>
      <c r="J71" s="245">
        <f>'T. Generadora'!I54</f>
        <v>13</v>
      </c>
      <c r="K71" s="245">
        <f>'T. Generadora'!J54</f>
        <v>0</v>
      </c>
      <c r="L71" s="245">
        <f>'T. Generadora'!L54</f>
        <v>72</v>
      </c>
      <c r="M71" s="245">
        <f>+'T. Generadora'!M54</f>
        <v>2</v>
      </c>
      <c r="N71" s="245">
        <f>'T. Generadora'!N54</f>
        <v>2</v>
      </c>
      <c r="O71" s="246">
        <f>'T. Generadora'!O54</f>
        <v>0</v>
      </c>
      <c r="P71" s="246">
        <f>'T. Generadora'!Q54</f>
        <v>0</v>
      </c>
      <c r="Q71" s="246">
        <f>'T. Generadora'!T54</f>
        <v>2</v>
      </c>
      <c r="R71" s="247">
        <f>'T. Generadora'!U54</f>
        <v>0</v>
      </c>
      <c r="S71" s="82">
        <f>'T. Generadora'!V54</f>
        <v>0</v>
      </c>
      <c r="T71" s="82">
        <f>'T. Generadora'!W54</f>
        <v>0</v>
      </c>
      <c r="U71" s="82">
        <f>'T. Generadora'!X54</f>
        <v>0</v>
      </c>
      <c r="V71" s="82">
        <f>'T. Generadora'!Y54</f>
        <v>0</v>
      </c>
      <c r="W71" s="82">
        <f>'T. Generadora'!Z54</f>
        <v>0</v>
      </c>
      <c r="X71" s="248" t="s">
        <v>203</v>
      </c>
      <c r="Y71" s="248"/>
      <c r="Z71" s="248"/>
      <c r="AA71" s="248"/>
      <c r="AB71" s="248"/>
      <c r="AC71" s="248"/>
      <c r="AD71" s="248"/>
      <c r="AE71" s="248"/>
      <c r="AF71" s="248"/>
      <c r="AG71" s="249"/>
      <c r="AH71" s="250">
        <f>+'T. Generadora'!AT54</f>
        <v>3150000</v>
      </c>
      <c r="AI71" s="250">
        <f t="shared" si="0"/>
        <v>43750</v>
      </c>
      <c r="AJ71" s="82"/>
      <c r="AK71" s="250"/>
      <c r="AL71" s="251"/>
      <c r="AM71" s="251">
        <f t="shared" si="1"/>
        <v>0</v>
      </c>
      <c r="AN71" s="250"/>
      <c r="AO71" s="252">
        <f t="shared" si="2"/>
        <v>-1</v>
      </c>
      <c r="AP71" s="1"/>
      <c r="AQ71" s="1"/>
      <c r="AR71" s="1"/>
      <c r="AS71" s="1"/>
      <c r="AT71" s="1"/>
      <c r="AU71" s="1"/>
    </row>
    <row r="72" spans="1:47" ht="12.75" customHeight="1" x14ac:dyDescent="0.35">
      <c r="A72" s="1"/>
      <c r="B72" s="244">
        <f>'T. Generadora'!A55</f>
        <v>53</v>
      </c>
      <c r="C72" s="244">
        <f>'T. Generadora'!B55</f>
        <v>805</v>
      </c>
      <c r="D72" s="244" t="s">
        <v>202</v>
      </c>
      <c r="E72" s="82">
        <f>'T. Generadora'!C55</f>
        <v>1</v>
      </c>
      <c r="F72" s="82" t="str">
        <f>'T. Generadora'!D55</f>
        <v>Madison</v>
      </c>
      <c r="G72" s="82">
        <f>'T. Generadora'!E55</f>
        <v>8</v>
      </c>
      <c r="H72" s="245" t="str">
        <f>'T. Generadora'!G55</f>
        <v>5 M</v>
      </c>
      <c r="I72" s="245">
        <f>'T. Generadora'!H55</f>
        <v>56</v>
      </c>
      <c r="J72" s="245">
        <f>'T. Generadora'!I55</f>
        <v>12</v>
      </c>
      <c r="K72" s="245">
        <f>'T. Generadora'!J55</f>
        <v>0</v>
      </c>
      <c r="L72" s="245">
        <f>'T. Generadora'!L55</f>
        <v>68</v>
      </c>
      <c r="M72" s="245">
        <f>+'T. Generadora'!M55</f>
        <v>2</v>
      </c>
      <c r="N72" s="245">
        <f>'T. Generadora'!N55</f>
        <v>2</v>
      </c>
      <c r="O72" s="246">
        <f>'T. Generadora'!O55</f>
        <v>0</v>
      </c>
      <c r="P72" s="246">
        <f>'T. Generadora'!Q55</f>
        <v>0</v>
      </c>
      <c r="Q72" s="246">
        <f>'T. Generadora'!T55</f>
        <v>1</v>
      </c>
      <c r="R72" s="247">
        <f>'T. Generadora'!U55</f>
        <v>0</v>
      </c>
      <c r="S72" s="82">
        <f>'T. Generadora'!V55</f>
        <v>0</v>
      </c>
      <c r="T72" s="82">
        <f>'T. Generadora'!W55</f>
        <v>0</v>
      </c>
      <c r="U72" s="82">
        <f>'T. Generadora'!X55</f>
        <v>0</v>
      </c>
      <c r="V72" s="82">
        <f>'T. Generadora'!Y55</f>
        <v>0</v>
      </c>
      <c r="W72" s="82">
        <f>'T. Generadora'!Z55</f>
        <v>0</v>
      </c>
      <c r="X72" s="248" t="s">
        <v>203</v>
      </c>
      <c r="Y72" s="248"/>
      <c r="Z72" s="248"/>
      <c r="AA72" s="248"/>
      <c r="AB72" s="248"/>
      <c r="AC72" s="248"/>
      <c r="AD72" s="248"/>
      <c r="AE72" s="248"/>
      <c r="AF72" s="248"/>
      <c r="AG72" s="249"/>
      <c r="AH72" s="250">
        <f>+'T. Generadora'!AT55</f>
        <v>3040000</v>
      </c>
      <c r="AI72" s="250">
        <f t="shared" si="0"/>
        <v>44705.882352941175</v>
      </c>
      <c r="AJ72" s="82"/>
      <c r="AK72" s="250"/>
      <c r="AL72" s="251"/>
      <c r="AM72" s="251">
        <f t="shared" si="1"/>
        <v>0</v>
      </c>
      <c r="AN72" s="250"/>
      <c r="AO72" s="252">
        <f t="shared" si="2"/>
        <v>-1</v>
      </c>
      <c r="AP72" s="1"/>
      <c r="AQ72" s="1"/>
      <c r="AR72" s="1"/>
      <c r="AS72" s="1"/>
      <c r="AT72" s="1"/>
      <c r="AU72" s="1"/>
    </row>
    <row r="73" spans="1:47" ht="12.75" customHeight="1" x14ac:dyDescent="0.35">
      <c r="A73" s="1"/>
      <c r="B73" s="244">
        <f>'T. Generadora'!A56</f>
        <v>54</v>
      </c>
      <c r="C73" s="244">
        <f>'T. Generadora'!B56</f>
        <v>806</v>
      </c>
      <c r="D73" s="244" t="s">
        <v>202</v>
      </c>
      <c r="E73" s="82">
        <f>'T. Generadora'!C56</f>
        <v>1</v>
      </c>
      <c r="F73" s="82" t="str">
        <f>'T. Generadora'!D56</f>
        <v>Madison</v>
      </c>
      <c r="G73" s="82">
        <f>'T. Generadora'!E56</f>
        <v>8</v>
      </c>
      <c r="H73" s="245" t="str">
        <f>'T. Generadora'!G56</f>
        <v>6 M</v>
      </c>
      <c r="I73" s="245">
        <f>'T. Generadora'!H56</f>
        <v>52</v>
      </c>
      <c r="J73" s="245">
        <f>'T. Generadora'!I56</f>
        <v>7</v>
      </c>
      <c r="K73" s="245">
        <f>'T. Generadora'!J56</f>
        <v>0</v>
      </c>
      <c r="L73" s="245">
        <f>'T. Generadora'!L56</f>
        <v>59</v>
      </c>
      <c r="M73" s="245">
        <f>+'T. Generadora'!M56</f>
        <v>2</v>
      </c>
      <c r="N73" s="245">
        <f>'T. Generadora'!N56</f>
        <v>2</v>
      </c>
      <c r="O73" s="246">
        <f>'T. Generadora'!O56</f>
        <v>0</v>
      </c>
      <c r="P73" s="246">
        <f>'T. Generadora'!Q56</f>
        <v>0</v>
      </c>
      <c r="Q73" s="246">
        <f>'T. Generadora'!T56</f>
        <v>1</v>
      </c>
      <c r="R73" s="247">
        <f>'T. Generadora'!U56</f>
        <v>0</v>
      </c>
      <c r="S73" s="82">
        <f>'T. Generadora'!V56</f>
        <v>0</v>
      </c>
      <c r="T73" s="82">
        <f>'T. Generadora'!W56</f>
        <v>0</v>
      </c>
      <c r="U73" s="82">
        <f>'T. Generadora'!X56</f>
        <v>0</v>
      </c>
      <c r="V73" s="82">
        <f>'T. Generadora'!Y56</f>
        <v>0</v>
      </c>
      <c r="W73" s="82">
        <f>'T. Generadora'!Z56</f>
        <v>0</v>
      </c>
      <c r="X73" s="248" t="s">
        <v>203</v>
      </c>
      <c r="Y73" s="248"/>
      <c r="Z73" s="248"/>
      <c r="AA73" s="248"/>
      <c r="AB73" s="248"/>
      <c r="AC73" s="248"/>
      <c r="AD73" s="248"/>
      <c r="AE73" s="248"/>
      <c r="AF73" s="248"/>
      <c r="AG73" s="249"/>
      <c r="AH73" s="250">
        <f>+'T. Generadora'!AT56</f>
        <v>2760000</v>
      </c>
      <c r="AI73" s="250">
        <f t="shared" si="0"/>
        <v>46779.661016949154</v>
      </c>
      <c r="AJ73" s="82"/>
      <c r="AK73" s="250"/>
      <c r="AL73" s="251"/>
      <c r="AM73" s="251">
        <f t="shared" si="1"/>
        <v>0</v>
      </c>
      <c r="AN73" s="250"/>
      <c r="AO73" s="252">
        <f t="shared" si="2"/>
        <v>-1</v>
      </c>
      <c r="AP73" s="1"/>
      <c r="AQ73" s="1"/>
      <c r="AR73" s="1"/>
      <c r="AS73" s="1"/>
      <c r="AT73" s="1"/>
      <c r="AU73" s="1"/>
    </row>
    <row r="74" spans="1:47" ht="12.75" customHeight="1" x14ac:dyDescent="0.35">
      <c r="A74" s="1"/>
      <c r="B74" s="244">
        <f>'T. Generadora'!A57</f>
        <v>55</v>
      </c>
      <c r="C74" s="244">
        <f>'T. Generadora'!B57</f>
        <v>807</v>
      </c>
      <c r="D74" s="244" t="s">
        <v>202</v>
      </c>
      <c r="E74" s="82">
        <f>'T. Generadora'!C57</f>
        <v>1</v>
      </c>
      <c r="F74" s="82" t="str">
        <f>'T. Generadora'!D57</f>
        <v>Madison</v>
      </c>
      <c r="G74" s="82">
        <f>'T. Generadora'!E57</f>
        <v>8</v>
      </c>
      <c r="H74" s="245" t="str">
        <f>'T. Generadora'!G57</f>
        <v>7 M</v>
      </c>
      <c r="I74" s="245">
        <f>'T. Generadora'!H57</f>
        <v>64</v>
      </c>
      <c r="J74" s="245">
        <f>'T. Generadora'!I57</f>
        <v>7</v>
      </c>
      <c r="K74" s="245">
        <f>'T. Generadora'!J57</f>
        <v>0</v>
      </c>
      <c r="L74" s="245">
        <f>'T. Generadora'!L57</f>
        <v>71</v>
      </c>
      <c r="M74" s="245">
        <f>+'T. Generadora'!M57</f>
        <v>2</v>
      </c>
      <c r="N74" s="245">
        <f>'T. Generadora'!N57</f>
        <v>2</v>
      </c>
      <c r="O74" s="246">
        <f>'T. Generadora'!O57</f>
        <v>0</v>
      </c>
      <c r="P74" s="246">
        <f>'T. Generadora'!Q57</f>
        <v>0</v>
      </c>
      <c r="Q74" s="246">
        <f>'T. Generadora'!T57</f>
        <v>2</v>
      </c>
      <c r="R74" s="247">
        <f>'T. Generadora'!U57</f>
        <v>0</v>
      </c>
      <c r="S74" s="82">
        <f>'T. Generadora'!V57</f>
        <v>0</v>
      </c>
      <c r="T74" s="82">
        <f>'T. Generadora'!W57</f>
        <v>0</v>
      </c>
      <c r="U74" s="82">
        <f>'T. Generadora'!X57</f>
        <v>0</v>
      </c>
      <c r="V74" s="82">
        <f>'T. Generadora'!Y57</f>
        <v>0</v>
      </c>
      <c r="W74" s="82">
        <f>'T. Generadora'!Z57</f>
        <v>0</v>
      </c>
      <c r="X74" s="248" t="s">
        <v>203</v>
      </c>
      <c r="Y74" s="248"/>
      <c r="Z74" s="248"/>
      <c r="AA74" s="248"/>
      <c r="AB74" s="248"/>
      <c r="AC74" s="248"/>
      <c r="AD74" s="248"/>
      <c r="AE74" s="248"/>
      <c r="AF74" s="248"/>
      <c r="AG74" s="249"/>
      <c r="AH74" s="250">
        <f>+'T. Generadora'!AT57</f>
        <v>3130000</v>
      </c>
      <c r="AI74" s="250">
        <f t="shared" si="0"/>
        <v>44084.507042253521</v>
      </c>
      <c r="AJ74" s="82"/>
      <c r="AK74" s="250"/>
      <c r="AL74" s="251"/>
      <c r="AM74" s="251">
        <f t="shared" si="1"/>
        <v>0</v>
      </c>
      <c r="AN74" s="250"/>
      <c r="AO74" s="252">
        <f t="shared" si="2"/>
        <v>-1</v>
      </c>
      <c r="AP74" s="1"/>
      <c r="AQ74" s="1"/>
      <c r="AR74" s="1"/>
      <c r="AS74" s="1"/>
      <c r="AT74" s="1"/>
      <c r="AU74" s="1"/>
    </row>
    <row r="75" spans="1:47" ht="12.75" customHeight="1" x14ac:dyDescent="0.35">
      <c r="A75" s="1"/>
      <c r="B75" s="244" t="e">
        <f>'T. Generadora'!#REF!</f>
        <v>#REF!</v>
      </c>
      <c r="C75" s="244" t="e">
        <f>'T. Generadora'!#REF!</f>
        <v>#REF!</v>
      </c>
      <c r="D75" s="244" t="s">
        <v>202</v>
      </c>
      <c r="E75" s="82" t="e">
        <f>'T. Generadora'!#REF!</f>
        <v>#REF!</v>
      </c>
      <c r="F75" s="82" t="e">
        <f>'T. Generadora'!#REF!</f>
        <v>#REF!</v>
      </c>
      <c r="G75" s="82" t="e">
        <f>'T. Generadora'!#REF!</f>
        <v>#REF!</v>
      </c>
      <c r="H75" s="245" t="e">
        <f>'T. Generadora'!#REF!</f>
        <v>#REF!</v>
      </c>
      <c r="I75" s="245" t="e">
        <f>'T. Generadora'!#REF!</f>
        <v>#REF!</v>
      </c>
      <c r="J75" s="245" t="e">
        <f>'T. Generadora'!#REF!</f>
        <v>#REF!</v>
      </c>
      <c r="K75" s="245" t="e">
        <f>'T. Generadora'!#REF!</f>
        <v>#REF!</v>
      </c>
      <c r="L75" s="245" t="e">
        <f>'T. Generadora'!#REF!</f>
        <v>#REF!</v>
      </c>
      <c r="M75" s="245" t="e">
        <f>+'T. Generadora'!#REF!</f>
        <v>#REF!</v>
      </c>
      <c r="N75" s="245" t="e">
        <f>'T. Generadora'!#REF!</f>
        <v>#REF!</v>
      </c>
      <c r="O75" s="246" t="e">
        <f>'T. Generadora'!#REF!</f>
        <v>#REF!</v>
      </c>
      <c r="P75" s="246" t="e">
        <f>'T. Generadora'!#REF!</f>
        <v>#REF!</v>
      </c>
      <c r="Q75" s="246" t="e">
        <f>'T. Generadora'!#REF!</f>
        <v>#REF!</v>
      </c>
      <c r="R75" s="82" t="e">
        <f>'T. Generadora'!#REF!</f>
        <v>#REF!</v>
      </c>
      <c r="S75" s="82" t="e">
        <f>'T. Generadora'!#REF!</f>
        <v>#REF!</v>
      </c>
      <c r="T75" s="82" t="e">
        <f>'T. Generadora'!#REF!</f>
        <v>#REF!</v>
      </c>
      <c r="U75" s="82" t="e">
        <f>'T. Generadora'!#REF!</f>
        <v>#REF!</v>
      </c>
      <c r="V75" s="82" t="e">
        <f>'T. Generadora'!#REF!</f>
        <v>#REF!</v>
      </c>
      <c r="W75" s="82" t="e">
        <f>'T. Generadora'!#REF!</f>
        <v>#REF!</v>
      </c>
      <c r="X75" s="248" t="s">
        <v>203</v>
      </c>
      <c r="Y75" s="248"/>
      <c r="Z75" s="248"/>
      <c r="AA75" s="248"/>
      <c r="AB75" s="248"/>
      <c r="AC75" s="248"/>
      <c r="AD75" s="248"/>
      <c r="AE75" s="248"/>
      <c r="AF75" s="248"/>
      <c r="AG75" s="249"/>
      <c r="AH75" s="250" t="e">
        <f>+'T. Generadora'!#REF!</f>
        <v>#REF!</v>
      </c>
      <c r="AI75" s="250" t="e">
        <f t="shared" si="0"/>
        <v>#REF!</v>
      </c>
      <c r="AJ75" s="82"/>
      <c r="AK75" s="250"/>
      <c r="AL75" s="251"/>
      <c r="AM75" s="251" t="e">
        <f t="shared" si="1"/>
        <v>#REF!</v>
      </c>
      <c r="AN75" s="250"/>
      <c r="AO75" s="252" t="e">
        <f t="shared" si="2"/>
        <v>#REF!</v>
      </c>
      <c r="AP75" s="1"/>
      <c r="AQ75" s="1"/>
      <c r="AR75" s="1"/>
      <c r="AS75" s="1"/>
      <c r="AT75" s="1"/>
      <c r="AU75" s="1"/>
    </row>
    <row r="76" spans="1:47" ht="12.75" customHeight="1" x14ac:dyDescent="0.35">
      <c r="A76" s="1"/>
      <c r="B76" s="244" t="e">
        <f>'T. Generadora'!#REF!</f>
        <v>#REF!</v>
      </c>
      <c r="C76" s="244" t="e">
        <f>'T. Generadora'!#REF!</f>
        <v>#REF!</v>
      </c>
      <c r="D76" s="244" t="s">
        <v>202</v>
      </c>
      <c r="E76" s="82" t="e">
        <f>'T. Generadora'!#REF!</f>
        <v>#REF!</v>
      </c>
      <c r="F76" s="82" t="e">
        <f>'T. Generadora'!#REF!</f>
        <v>#REF!</v>
      </c>
      <c r="G76" s="82" t="e">
        <f>'T. Generadora'!#REF!</f>
        <v>#REF!</v>
      </c>
      <c r="H76" s="245" t="e">
        <f>'T. Generadora'!#REF!</f>
        <v>#REF!</v>
      </c>
      <c r="I76" s="245" t="e">
        <f>'T. Generadora'!#REF!</f>
        <v>#REF!</v>
      </c>
      <c r="J76" s="245" t="e">
        <f>'T. Generadora'!#REF!</f>
        <v>#REF!</v>
      </c>
      <c r="K76" s="245" t="e">
        <f>'T. Generadora'!#REF!</f>
        <v>#REF!</v>
      </c>
      <c r="L76" s="245" t="e">
        <f>'T. Generadora'!#REF!</f>
        <v>#REF!</v>
      </c>
      <c r="M76" s="245" t="e">
        <f>+'T. Generadora'!#REF!</f>
        <v>#REF!</v>
      </c>
      <c r="N76" s="245" t="e">
        <f>'T. Generadora'!#REF!</f>
        <v>#REF!</v>
      </c>
      <c r="O76" s="246" t="e">
        <f>'T. Generadora'!#REF!</f>
        <v>#REF!</v>
      </c>
      <c r="P76" s="246" t="e">
        <f>'T. Generadora'!#REF!</f>
        <v>#REF!</v>
      </c>
      <c r="Q76" s="246" t="e">
        <f>'T. Generadora'!#REF!</f>
        <v>#REF!</v>
      </c>
      <c r="R76" s="82" t="e">
        <f>'T. Generadora'!#REF!</f>
        <v>#REF!</v>
      </c>
      <c r="S76" s="82" t="e">
        <f>'T. Generadora'!#REF!</f>
        <v>#REF!</v>
      </c>
      <c r="T76" s="82" t="e">
        <f>'T. Generadora'!#REF!</f>
        <v>#REF!</v>
      </c>
      <c r="U76" s="82" t="e">
        <f>'T. Generadora'!#REF!</f>
        <v>#REF!</v>
      </c>
      <c r="V76" s="82" t="e">
        <f>'T. Generadora'!#REF!</f>
        <v>#REF!</v>
      </c>
      <c r="W76" s="82" t="e">
        <f>'T. Generadora'!#REF!</f>
        <v>#REF!</v>
      </c>
      <c r="X76" s="248" t="s">
        <v>203</v>
      </c>
      <c r="Y76" s="248"/>
      <c r="Z76" s="248"/>
      <c r="AA76" s="248"/>
      <c r="AB76" s="248"/>
      <c r="AC76" s="248"/>
      <c r="AD76" s="248"/>
      <c r="AE76" s="248"/>
      <c r="AF76" s="248"/>
      <c r="AG76" s="249"/>
      <c r="AH76" s="250" t="e">
        <f>+'T. Generadora'!#REF!</f>
        <v>#REF!</v>
      </c>
      <c r="AI76" s="250" t="e">
        <f t="shared" si="0"/>
        <v>#REF!</v>
      </c>
      <c r="AJ76" s="82"/>
      <c r="AK76" s="250"/>
      <c r="AL76" s="251"/>
      <c r="AM76" s="251" t="e">
        <f t="shared" si="1"/>
        <v>#REF!</v>
      </c>
      <c r="AN76" s="250"/>
      <c r="AO76" s="252" t="e">
        <f t="shared" si="2"/>
        <v>#REF!</v>
      </c>
      <c r="AP76" s="1"/>
      <c r="AQ76" s="1"/>
      <c r="AR76" s="1"/>
      <c r="AS76" s="1"/>
      <c r="AT76" s="1"/>
      <c r="AU76" s="1"/>
    </row>
    <row r="77" spans="1:47" ht="12.75" customHeight="1" x14ac:dyDescent="0.35">
      <c r="A77" s="1"/>
      <c r="B77" s="244" t="e">
        <f>'T. Generadora'!#REF!</f>
        <v>#REF!</v>
      </c>
      <c r="C77" s="244" t="e">
        <f>'T. Generadora'!#REF!</f>
        <v>#REF!</v>
      </c>
      <c r="D77" s="244" t="s">
        <v>202</v>
      </c>
      <c r="E77" s="82" t="e">
        <f>'T. Generadora'!#REF!</f>
        <v>#REF!</v>
      </c>
      <c r="F77" s="82" t="e">
        <f>'T. Generadora'!#REF!</f>
        <v>#REF!</v>
      </c>
      <c r="G77" s="82" t="e">
        <f>'T. Generadora'!#REF!</f>
        <v>#REF!</v>
      </c>
      <c r="H77" s="245" t="e">
        <f>'T. Generadora'!#REF!</f>
        <v>#REF!</v>
      </c>
      <c r="I77" s="245" t="e">
        <f>'T. Generadora'!#REF!</f>
        <v>#REF!</v>
      </c>
      <c r="J77" s="245" t="e">
        <f>'T. Generadora'!#REF!</f>
        <v>#REF!</v>
      </c>
      <c r="K77" s="245" t="e">
        <f>'T. Generadora'!#REF!</f>
        <v>#REF!</v>
      </c>
      <c r="L77" s="245" t="e">
        <f>'T. Generadora'!#REF!</f>
        <v>#REF!</v>
      </c>
      <c r="M77" s="245" t="e">
        <f>+'T. Generadora'!#REF!</f>
        <v>#REF!</v>
      </c>
      <c r="N77" s="245" t="e">
        <f>'T. Generadora'!#REF!</f>
        <v>#REF!</v>
      </c>
      <c r="O77" s="246" t="e">
        <f>'T. Generadora'!#REF!</f>
        <v>#REF!</v>
      </c>
      <c r="P77" s="246" t="e">
        <f>'T. Generadora'!#REF!</f>
        <v>#REF!</v>
      </c>
      <c r="Q77" s="246" t="e">
        <f>'T. Generadora'!#REF!</f>
        <v>#REF!</v>
      </c>
      <c r="R77" s="82" t="e">
        <f>'T. Generadora'!#REF!</f>
        <v>#REF!</v>
      </c>
      <c r="S77" s="82" t="e">
        <f>'T. Generadora'!#REF!</f>
        <v>#REF!</v>
      </c>
      <c r="T77" s="82" t="e">
        <f>'T. Generadora'!#REF!</f>
        <v>#REF!</v>
      </c>
      <c r="U77" s="82" t="e">
        <f>'T. Generadora'!#REF!</f>
        <v>#REF!</v>
      </c>
      <c r="V77" s="82" t="e">
        <f>'T. Generadora'!#REF!</f>
        <v>#REF!</v>
      </c>
      <c r="W77" s="82" t="e">
        <f>'T. Generadora'!#REF!</f>
        <v>#REF!</v>
      </c>
      <c r="X77" s="248" t="s">
        <v>203</v>
      </c>
      <c r="Y77" s="248"/>
      <c r="Z77" s="248"/>
      <c r="AA77" s="248"/>
      <c r="AB77" s="248"/>
      <c r="AC77" s="248"/>
      <c r="AD77" s="248"/>
      <c r="AE77" s="248"/>
      <c r="AF77" s="248"/>
      <c r="AG77" s="249"/>
      <c r="AH77" s="250" t="e">
        <f>+'T. Generadora'!#REF!</f>
        <v>#REF!</v>
      </c>
      <c r="AI77" s="250" t="e">
        <f t="shared" si="0"/>
        <v>#REF!</v>
      </c>
      <c r="AJ77" s="82"/>
      <c r="AK77" s="250"/>
      <c r="AL77" s="251"/>
      <c r="AM77" s="251" t="e">
        <f t="shared" si="1"/>
        <v>#REF!</v>
      </c>
      <c r="AN77" s="250"/>
      <c r="AO77" s="252" t="e">
        <f t="shared" si="2"/>
        <v>#REF!</v>
      </c>
      <c r="AP77" s="1"/>
      <c r="AQ77" s="1"/>
      <c r="AR77" s="1"/>
      <c r="AS77" s="1"/>
      <c r="AT77" s="1"/>
      <c r="AU77" s="1"/>
    </row>
    <row r="78" spans="1:47" ht="12.75" customHeight="1" x14ac:dyDescent="0.35">
      <c r="A78" s="1"/>
      <c r="B78" s="244" t="e">
        <f>'T. Generadora'!#REF!</f>
        <v>#REF!</v>
      </c>
      <c r="C78" s="244" t="e">
        <f>'T. Generadora'!#REF!</f>
        <v>#REF!</v>
      </c>
      <c r="D78" s="244" t="s">
        <v>202</v>
      </c>
      <c r="E78" s="82" t="e">
        <f>'T. Generadora'!#REF!</f>
        <v>#REF!</v>
      </c>
      <c r="F78" s="82" t="e">
        <f>'T. Generadora'!#REF!</f>
        <v>#REF!</v>
      </c>
      <c r="G78" s="82" t="e">
        <f>'T. Generadora'!#REF!</f>
        <v>#REF!</v>
      </c>
      <c r="H78" s="245" t="e">
        <f>'T. Generadora'!#REF!</f>
        <v>#REF!</v>
      </c>
      <c r="I78" s="245" t="e">
        <f>'T. Generadora'!#REF!</f>
        <v>#REF!</v>
      </c>
      <c r="J78" s="245" t="e">
        <f>'T. Generadora'!#REF!</f>
        <v>#REF!</v>
      </c>
      <c r="K78" s="245" t="e">
        <f>'T. Generadora'!#REF!</f>
        <v>#REF!</v>
      </c>
      <c r="L78" s="245" t="e">
        <f>'T. Generadora'!#REF!</f>
        <v>#REF!</v>
      </c>
      <c r="M78" s="245" t="e">
        <f>+'T. Generadora'!#REF!</f>
        <v>#REF!</v>
      </c>
      <c r="N78" s="245" t="e">
        <f>'T. Generadora'!#REF!</f>
        <v>#REF!</v>
      </c>
      <c r="O78" s="246" t="e">
        <f>'T. Generadora'!#REF!</f>
        <v>#REF!</v>
      </c>
      <c r="P78" s="246" t="e">
        <f>'T. Generadora'!#REF!</f>
        <v>#REF!</v>
      </c>
      <c r="Q78" s="246" t="e">
        <f>'T. Generadora'!#REF!</f>
        <v>#REF!</v>
      </c>
      <c r="R78" s="82" t="e">
        <f>'T. Generadora'!#REF!</f>
        <v>#REF!</v>
      </c>
      <c r="S78" s="82" t="e">
        <f>'T. Generadora'!#REF!</f>
        <v>#REF!</v>
      </c>
      <c r="T78" s="82" t="e">
        <f>'T. Generadora'!#REF!</f>
        <v>#REF!</v>
      </c>
      <c r="U78" s="82" t="e">
        <f>'T. Generadora'!#REF!</f>
        <v>#REF!</v>
      </c>
      <c r="V78" s="82" t="e">
        <f>'T. Generadora'!#REF!</f>
        <v>#REF!</v>
      </c>
      <c r="W78" s="82" t="e">
        <f>'T. Generadora'!#REF!</f>
        <v>#REF!</v>
      </c>
      <c r="X78" s="248" t="s">
        <v>203</v>
      </c>
      <c r="Y78" s="248"/>
      <c r="Z78" s="248"/>
      <c r="AA78" s="248"/>
      <c r="AB78" s="248"/>
      <c r="AC78" s="248"/>
      <c r="AD78" s="248"/>
      <c r="AE78" s="248"/>
      <c r="AF78" s="248"/>
      <c r="AG78" s="249"/>
      <c r="AH78" s="250" t="e">
        <f>+'T. Generadora'!#REF!</f>
        <v>#REF!</v>
      </c>
      <c r="AI78" s="250" t="e">
        <f t="shared" si="0"/>
        <v>#REF!</v>
      </c>
      <c r="AJ78" s="82"/>
      <c r="AK78" s="250"/>
      <c r="AL78" s="251"/>
      <c r="AM78" s="251" t="e">
        <f t="shared" si="1"/>
        <v>#REF!</v>
      </c>
      <c r="AN78" s="250"/>
      <c r="AO78" s="252" t="e">
        <f t="shared" si="2"/>
        <v>#REF!</v>
      </c>
      <c r="AP78" s="1"/>
      <c r="AQ78" s="1"/>
      <c r="AR78" s="1"/>
      <c r="AS78" s="1"/>
      <c r="AT78" s="1"/>
      <c r="AU78" s="1"/>
    </row>
    <row r="79" spans="1:47" ht="12.75" customHeight="1" x14ac:dyDescent="0.35">
      <c r="A79" s="1"/>
      <c r="B79" s="244">
        <f>'T. Generadora'!A59</f>
        <v>57</v>
      </c>
      <c r="C79" s="244">
        <f>'T. Generadora'!B59</f>
        <v>901</v>
      </c>
      <c r="D79" s="244" t="s">
        <v>202</v>
      </c>
      <c r="E79" s="82">
        <f>'T. Generadora'!C59</f>
        <v>1</v>
      </c>
      <c r="F79" s="82" t="str">
        <f>'T. Generadora'!D59</f>
        <v>Madison</v>
      </c>
      <c r="G79" s="82">
        <f>'T. Generadora'!E59</f>
        <v>9</v>
      </c>
      <c r="H79" s="245" t="str">
        <f>'T. Generadora'!G59</f>
        <v>1 M</v>
      </c>
      <c r="I79" s="245">
        <f>'T. Generadora'!H59</f>
        <v>30</v>
      </c>
      <c r="J79" s="245">
        <f>'T. Generadora'!I59</f>
        <v>5</v>
      </c>
      <c r="K79" s="245">
        <f>'T. Generadora'!J59</f>
        <v>0</v>
      </c>
      <c r="L79" s="245">
        <f>'T. Generadora'!L59</f>
        <v>35</v>
      </c>
      <c r="M79" s="245">
        <f>+'T. Generadora'!M59</f>
        <v>1</v>
      </c>
      <c r="N79" s="245">
        <f>'T. Generadora'!N59</f>
        <v>1</v>
      </c>
      <c r="O79" s="246">
        <f>'T. Generadora'!O59</f>
        <v>0</v>
      </c>
      <c r="P79" s="246">
        <f>'T. Generadora'!Q59</f>
        <v>0</v>
      </c>
      <c r="Q79" s="246">
        <f>'T. Generadora'!T59</f>
        <v>1</v>
      </c>
      <c r="R79" s="247">
        <f>'T. Generadora'!U59</f>
        <v>0</v>
      </c>
      <c r="S79" s="82">
        <f>'T. Generadora'!V59</f>
        <v>0</v>
      </c>
      <c r="T79" s="82">
        <f>'T. Generadora'!W59</f>
        <v>0</v>
      </c>
      <c r="U79" s="82">
        <f>'T. Generadora'!X59</f>
        <v>0</v>
      </c>
      <c r="V79" s="82">
        <f>'T. Generadora'!Y59</f>
        <v>0</v>
      </c>
      <c r="W79" s="82">
        <f>'T. Generadora'!Z59</f>
        <v>0</v>
      </c>
      <c r="X79" s="248" t="s">
        <v>203</v>
      </c>
      <c r="Y79" s="248"/>
      <c r="Z79" s="248"/>
      <c r="AA79" s="248"/>
      <c r="AB79" s="248"/>
      <c r="AC79" s="248"/>
      <c r="AD79" s="248"/>
      <c r="AE79" s="248"/>
      <c r="AF79" s="248"/>
      <c r="AG79" s="249"/>
      <c r="AH79" s="250">
        <f>+'T. Generadora'!AT59</f>
        <v>1790000</v>
      </c>
      <c r="AI79" s="250">
        <f t="shared" si="0"/>
        <v>51142.857142857145</v>
      </c>
      <c r="AJ79" s="82"/>
      <c r="AK79" s="250"/>
      <c r="AL79" s="251"/>
      <c r="AM79" s="251">
        <f t="shared" si="1"/>
        <v>0</v>
      </c>
      <c r="AN79" s="250"/>
      <c r="AO79" s="252">
        <f t="shared" si="2"/>
        <v>-1</v>
      </c>
      <c r="AP79" s="1"/>
      <c r="AQ79" s="1"/>
      <c r="AR79" s="1"/>
      <c r="AS79" s="1"/>
      <c r="AT79" s="1"/>
      <c r="AU79" s="1"/>
    </row>
    <row r="80" spans="1:47" ht="12.75" customHeight="1" x14ac:dyDescent="0.35">
      <c r="A80" s="1"/>
      <c r="B80" s="244">
        <f>'T. Generadora'!A60</f>
        <v>58</v>
      </c>
      <c r="C80" s="244">
        <f>'T. Generadora'!B60</f>
        <v>902</v>
      </c>
      <c r="D80" s="244" t="s">
        <v>202</v>
      </c>
      <c r="E80" s="82">
        <f>'T. Generadora'!C60</f>
        <v>1</v>
      </c>
      <c r="F80" s="82" t="str">
        <f>'T. Generadora'!D60</f>
        <v>Madison</v>
      </c>
      <c r="G80" s="82">
        <f>'T. Generadora'!E60</f>
        <v>9</v>
      </c>
      <c r="H80" s="245" t="str">
        <f>'T. Generadora'!G60</f>
        <v>2 M</v>
      </c>
      <c r="I80" s="245">
        <f>'T. Generadora'!H60</f>
        <v>59</v>
      </c>
      <c r="J80" s="245">
        <f>'T. Generadora'!I60</f>
        <v>8</v>
      </c>
      <c r="K80" s="245">
        <f>'T. Generadora'!J60</f>
        <v>0</v>
      </c>
      <c r="L80" s="245">
        <f>'T. Generadora'!L60</f>
        <v>67</v>
      </c>
      <c r="M80" s="245">
        <f>+'T. Generadora'!M60</f>
        <v>2</v>
      </c>
      <c r="N80" s="245">
        <f>'T. Generadora'!N60</f>
        <v>2</v>
      </c>
      <c r="O80" s="246">
        <f>'T. Generadora'!O60</f>
        <v>0</v>
      </c>
      <c r="P80" s="246">
        <f>'T. Generadora'!Q60</f>
        <v>0</v>
      </c>
      <c r="Q80" s="246">
        <f>'T. Generadora'!T60</f>
        <v>1</v>
      </c>
      <c r="R80" s="247">
        <f>'T. Generadora'!U60</f>
        <v>0</v>
      </c>
      <c r="S80" s="82">
        <f>'T. Generadora'!V60</f>
        <v>0</v>
      </c>
      <c r="T80" s="82">
        <f>'T. Generadora'!W60</f>
        <v>0</v>
      </c>
      <c r="U80" s="82">
        <f>'T. Generadora'!X60</f>
        <v>0</v>
      </c>
      <c r="V80" s="82">
        <f>'T. Generadora'!Y60</f>
        <v>0</v>
      </c>
      <c r="W80" s="82">
        <f>'T. Generadora'!Z60</f>
        <v>0</v>
      </c>
      <c r="X80" s="248" t="s">
        <v>203</v>
      </c>
      <c r="Y80" s="248"/>
      <c r="Z80" s="248"/>
      <c r="AA80" s="248"/>
      <c r="AB80" s="248"/>
      <c r="AC80" s="248"/>
      <c r="AD80" s="248"/>
      <c r="AE80" s="248"/>
      <c r="AF80" s="248"/>
      <c r="AG80" s="249"/>
      <c r="AH80" s="250">
        <f>+'T. Generadora'!AT60</f>
        <v>3040000</v>
      </c>
      <c r="AI80" s="250">
        <f t="shared" si="0"/>
        <v>45373.13432835821</v>
      </c>
      <c r="AJ80" s="82"/>
      <c r="AK80" s="250"/>
      <c r="AL80" s="251"/>
      <c r="AM80" s="251">
        <f t="shared" si="1"/>
        <v>0</v>
      </c>
      <c r="AN80" s="250"/>
      <c r="AO80" s="252">
        <f t="shared" si="2"/>
        <v>-1</v>
      </c>
      <c r="AP80" s="1"/>
      <c r="AQ80" s="1"/>
      <c r="AR80" s="1"/>
      <c r="AS80" s="1"/>
      <c r="AT80" s="1"/>
      <c r="AU80" s="1"/>
    </row>
    <row r="81" spans="1:47" ht="12.75" customHeight="1" x14ac:dyDescent="0.35">
      <c r="A81" s="1"/>
      <c r="B81" s="244">
        <f>'T. Generadora'!A61</f>
        <v>59</v>
      </c>
      <c r="C81" s="244">
        <f>'T. Generadora'!B61</f>
        <v>903</v>
      </c>
      <c r="D81" s="244" t="s">
        <v>202</v>
      </c>
      <c r="E81" s="82">
        <f>'T. Generadora'!C61</f>
        <v>1</v>
      </c>
      <c r="F81" s="82" t="str">
        <f>'T. Generadora'!D61</f>
        <v>Madison</v>
      </c>
      <c r="G81" s="82">
        <f>'T. Generadora'!E61</f>
        <v>9</v>
      </c>
      <c r="H81" s="245" t="str">
        <f>'T. Generadora'!G61</f>
        <v>3 M</v>
      </c>
      <c r="I81" s="245">
        <f>'T. Generadora'!H61</f>
        <v>57</v>
      </c>
      <c r="J81" s="245">
        <f>'T. Generadora'!I61</f>
        <v>7</v>
      </c>
      <c r="K81" s="245">
        <f>'T. Generadora'!J61</f>
        <v>0</v>
      </c>
      <c r="L81" s="245">
        <f>'T. Generadora'!L61</f>
        <v>64</v>
      </c>
      <c r="M81" s="245">
        <f>+'T. Generadora'!M61</f>
        <v>2</v>
      </c>
      <c r="N81" s="245">
        <f>'T. Generadora'!N61</f>
        <v>2</v>
      </c>
      <c r="O81" s="246">
        <f>'T. Generadora'!O61</f>
        <v>0</v>
      </c>
      <c r="P81" s="246">
        <f>'T. Generadora'!Q61</f>
        <v>0</v>
      </c>
      <c r="Q81" s="246">
        <f>'T. Generadora'!T61</f>
        <v>1</v>
      </c>
      <c r="R81" s="247">
        <f>'T. Generadora'!U61</f>
        <v>0</v>
      </c>
      <c r="S81" s="82">
        <f>'T. Generadora'!V61</f>
        <v>0</v>
      </c>
      <c r="T81" s="82">
        <f>'T. Generadora'!W61</f>
        <v>0</v>
      </c>
      <c r="U81" s="82">
        <f>'T. Generadora'!X61</f>
        <v>0</v>
      </c>
      <c r="V81" s="82">
        <f>'T. Generadora'!Y61</f>
        <v>0</v>
      </c>
      <c r="W81" s="82">
        <f>'T. Generadora'!Z61</f>
        <v>0</v>
      </c>
      <c r="X81" s="248" t="s">
        <v>203</v>
      </c>
      <c r="Y81" s="248"/>
      <c r="Z81" s="248"/>
      <c r="AA81" s="248"/>
      <c r="AB81" s="248"/>
      <c r="AC81" s="248"/>
      <c r="AD81" s="248"/>
      <c r="AE81" s="248"/>
      <c r="AF81" s="248"/>
      <c r="AG81" s="249"/>
      <c r="AH81" s="250">
        <f>+'T. Generadora'!AT61</f>
        <v>2940000</v>
      </c>
      <c r="AI81" s="250">
        <f t="shared" si="0"/>
        <v>45937.5</v>
      </c>
      <c r="AJ81" s="82"/>
      <c r="AK81" s="250"/>
      <c r="AL81" s="251"/>
      <c r="AM81" s="251">
        <f t="shared" si="1"/>
        <v>0</v>
      </c>
      <c r="AN81" s="250"/>
      <c r="AO81" s="252">
        <f t="shared" si="2"/>
        <v>-1</v>
      </c>
      <c r="AP81" s="1"/>
      <c r="AQ81" s="1"/>
      <c r="AR81" s="1"/>
      <c r="AS81" s="1"/>
      <c r="AT81" s="1"/>
      <c r="AU81" s="1"/>
    </row>
    <row r="82" spans="1:47" ht="12.75" customHeight="1" x14ac:dyDescent="0.35">
      <c r="A82" s="1"/>
      <c r="B82" s="244">
        <f>'T. Generadora'!A62</f>
        <v>60</v>
      </c>
      <c r="C82" s="244">
        <f>'T. Generadora'!B62</f>
        <v>904</v>
      </c>
      <c r="D82" s="244" t="s">
        <v>202</v>
      </c>
      <c r="E82" s="82">
        <f>'T. Generadora'!C62</f>
        <v>1</v>
      </c>
      <c r="F82" s="82" t="str">
        <f>'T. Generadora'!D62</f>
        <v>Madison</v>
      </c>
      <c r="G82" s="82">
        <f>'T. Generadora'!E62</f>
        <v>9</v>
      </c>
      <c r="H82" s="245" t="str">
        <f>'T. Generadora'!G62</f>
        <v>4 M</v>
      </c>
      <c r="I82" s="245">
        <f>'T. Generadora'!H62</f>
        <v>56</v>
      </c>
      <c r="J82" s="245">
        <f>'T. Generadora'!I62</f>
        <v>4</v>
      </c>
      <c r="K82" s="245">
        <f>'T. Generadora'!J62</f>
        <v>0</v>
      </c>
      <c r="L82" s="245">
        <f>'T. Generadora'!L62</f>
        <v>60</v>
      </c>
      <c r="M82" s="245">
        <f>+'T. Generadora'!M62</f>
        <v>2</v>
      </c>
      <c r="N82" s="245">
        <f>'T. Generadora'!N62</f>
        <v>2</v>
      </c>
      <c r="O82" s="246">
        <f>'T. Generadora'!O62</f>
        <v>0</v>
      </c>
      <c r="P82" s="246">
        <f>'T. Generadora'!Q62</f>
        <v>0</v>
      </c>
      <c r="Q82" s="246">
        <f>'T. Generadora'!T62</f>
        <v>1</v>
      </c>
      <c r="R82" s="247">
        <f>'T. Generadora'!U62</f>
        <v>0</v>
      </c>
      <c r="S82" s="82">
        <f>'T. Generadora'!V62</f>
        <v>0</v>
      </c>
      <c r="T82" s="82">
        <f>'T. Generadora'!W62</f>
        <v>0</v>
      </c>
      <c r="U82" s="82">
        <f>'T. Generadora'!X62</f>
        <v>0</v>
      </c>
      <c r="V82" s="82">
        <f>'T. Generadora'!Y62</f>
        <v>0</v>
      </c>
      <c r="W82" s="82">
        <f>'T. Generadora'!Z62</f>
        <v>0</v>
      </c>
      <c r="X82" s="248" t="s">
        <v>203</v>
      </c>
      <c r="Y82" s="248"/>
      <c r="Z82" s="248"/>
      <c r="AA82" s="248"/>
      <c r="AB82" s="248"/>
      <c r="AC82" s="248"/>
      <c r="AD82" s="248"/>
      <c r="AE82" s="248"/>
      <c r="AF82" s="248"/>
      <c r="AG82" s="249"/>
      <c r="AH82" s="250">
        <f>+'T. Generadora'!AT62</f>
        <v>2680000</v>
      </c>
      <c r="AI82" s="250">
        <f t="shared" si="0"/>
        <v>44666.666666666664</v>
      </c>
      <c r="AJ82" s="82"/>
      <c r="AK82" s="250"/>
      <c r="AL82" s="251"/>
      <c r="AM82" s="251">
        <f t="shared" si="1"/>
        <v>0</v>
      </c>
      <c r="AN82" s="250"/>
      <c r="AO82" s="252">
        <f t="shared" si="2"/>
        <v>-1</v>
      </c>
      <c r="AP82" s="1"/>
      <c r="AQ82" s="1"/>
      <c r="AR82" s="1"/>
      <c r="AS82" s="1"/>
      <c r="AT82" s="1"/>
      <c r="AU82" s="1"/>
    </row>
    <row r="83" spans="1:47" ht="12.75" customHeight="1" x14ac:dyDescent="0.35">
      <c r="A83" s="1"/>
      <c r="B83" s="244">
        <f>'T. Generadora'!A63</f>
        <v>61</v>
      </c>
      <c r="C83" s="244">
        <f>'T. Generadora'!B63</f>
        <v>905</v>
      </c>
      <c r="D83" s="244" t="s">
        <v>202</v>
      </c>
      <c r="E83" s="82">
        <f>'T. Generadora'!C63</f>
        <v>1</v>
      </c>
      <c r="F83" s="82" t="str">
        <f>'T. Generadora'!D63</f>
        <v>Madison</v>
      </c>
      <c r="G83" s="82">
        <f>'T. Generadora'!E63</f>
        <v>9</v>
      </c>
      <c r="H83" s="245" t="str">
        <f>'T. Generadora'!G63</f>
        <v>5 M</v>
      </c>
      <c r="I83" s="245">
        <f>'T. Generadora'!H63</f>
        <v>56</v>
      </c>
      <c r="J83" s="245">
        <f>'T. Generadora'!I63</f>
        <v>12</v>
      </c>
      <c r="K83" s="245">
        <f>'T. Generadora'!J63</f>
        <v>0</v>
      </c>
      <c r="L83" s="245">
        <f>'T. Generadora'!L63</f>
        <v>68</v>
      </c>
      <c r="M83" s="245">
        <f>+'T. Generadora'!M63</f>
        <v>2</v>
      </c>
      <c r="N83" s="245">
        <f>'T. Generadora'!N63</f>
        <v>2</v>
      </c>
      <c r="O83" s="246">
        <f>'T. Generadora'!O63</f>
        <v>0</v>
      </c>
      <c r="P83" s="246">
        <f>'T. Generadora'!Q63</f>
        <v>0</v>
      </c>
      <c r="Q83" s="246">
        <f>'T. Generadora'!T63</f>
        <v>1</v>
      </c>
      <c r="R83" s="247">
        <f>'T. Generadora'!U63</f>
        <v>0</v>
      </c>
      <c r="S83" s="82">
        <f>'T. Generadora'!V63</f>
        <v>0</v>
      </c>
      <c r="T83" s="82">
        <f>'T. Generadora'!W63</f>
        <v>0</v>
      </c>
      <c r="U83" s="82">
        <f>'T. Generadora'!X63</f>
        <v>0</v>
      </c>
      <c r="V83" s="82">
        <f>'T. Generadora'!Y63</f>
        <v>0</v>
      </c>
      <c r="W83" s="82">
        <f>'T. Generadora'!Z63</f>
        <v>0</v>
      </c>
      <c r="X83" s="248" t="s">
        <v>203</v>
      </c>
      <c r="Y83" s="248"/>
      <c r="Z83" s="248"/>
      <c r="AA83" s="248"/>
      <c r="AB83" s="248"/>
      <c r="AC83" s="248"/>
      <c r="AD83" s="248"/>
      <c r="AE83" s="248"/>
      <c r="AF83" s="248"/>
      <c r="AG83" s="249"/>
      <c r="AH83" s="250">
        <f>+'T. Generadora'!AT63</f>
        <v>3070000</v>
      </c>
      <c r="AI83" s="250">
        <f t="shared" si="0"/>
        <v>45147.058823529413</v>
      </c>
      <c r="AJ83" s="82"/>
      <c r="AK83" s="250"/>
      <c r="AL83" s="251"/>
      <c r="AM83" s="251">
        <f t="shared" si="1"/>
        <v>0</v>
      </c>
      <c r="AN83" s="250"/>
      <c r="AO83" s="252">
        <f t="shared" si="2"/>
        <v>-1</v>
      </c>
      <c r="AP83" s="1"/>
      <c r="AQ83" s="1"/>
      <c r="AR83" s="1"/>
      <c r="AS83" s="1"/>
      <c r="AT83" s="1"/>
      <c r="AU83" s="1"/>
    </row>
    <row r="84" spans="1:47" ht="12.75" customHeight="1" x14ac:dyDescent="0.35">
      <c r="A84" s="1"/>
      <c r="B84" s="244">
        <f>'T. Generadora'!A64</f>
        <v>62</v>
      </c>
      <c r="C84" s="244">
        <f>'T. Generadora'!B64</f>
        <v>906</v>
      </c>
      <c r="D84" s="244" t="s">
        <v>202</v>
      </c>
      <c r="E84" s="82">
        <f>'T. Generadora'!C64</f>
        <v>1</v>
      </c>
      <c r="F84" s="82" t="str">
        <f>'T. Generadora'!D64</f>
        <v>Madison</v>
      </c>
      <c r="G84" s="82">
        <f>'T. Generadora'!E64</f>
        <v>9</v>
      </c>
      <c r="H84" s="245" t="str">
        <f>'T. Generadora'!G64</f>
        <v>6 M</v>
      </c>
      <c r="I84" s="245">
        <f>'T. Generadora'!H64</f>
        <v>52</v>
      </c>
      <c r="J84" s="245">
        <f>'T. Generadora'!I64</f>
        <v>7</v>
      </c>
      <c r="K84" s="245">
        <f>'T. Generadora'!J64</f>
        <v>0</v>
      </c>
      <c r="L84" s="245">
        <f>'T. Generadora'!L64</f>
        <v>59</v>
      </c>
      <c r="M84" s="245">
        <f>+'T. Generadora'!M64</f>
        <v>2</v>
      </c>
      <c r="N84" s="245">
        <f>'T. Generadora'!N64</f>
        <v>2</v>
      </c>
      <c r="O84" s="246">
        <f>'T. Generadora'!O64</f>
        <v>0</v>
      </c>
      <c r="P84" s="246">
        <f>'T. Generadora'!Q64</f>
        <v>0</v>
      </c>
      <c r="Q84" s="246">
        <f>'T. Generadora'!T64</f>
        <v>1</v>
      </c>
      <c r="R84" s="247">
        <f>'T. Generadora'!U64</f>
        <v>0</v>
      </c>
      <c r="S84" s="82">
        <f>'T. Generadora'!V64</f>
        <v>0</v>
      </c>
      <c r="T84" s="82">
        <f>'T. Generadora'!W64</f>
        <v>0</v>
      </c>
      <c r="U84" s="82">
        <f>'T. Generadora'!X64</f>
        <v>0</v>
      </c>
      <c r="V84" s="82">
        <f>'T. Generadora'!Y64</f>
        <v>0</v>
      </c>
      <c r="W84" s="82">
        <f>'T. Generadora'!Z64</f>
        <v>0</v>
      </c>
      <c r="X84" s="248" t="s">
        <v>203</v>
      </c>
      <c r="Y84" s="248"/>
      <c r="Z84" s="248"/>
      <c r="AA84" s="248"/>
      <c r="AB84" s="248"/>
      <c r="AC84" s="248"/>
      <c r="AD84" s="248"/>
      <c r="AE84" s="248"/>
      <c r="AF84" s="248"/>
      <c r="AG84" s="249"/>
      <c r="AH84" s="250">
        <f>+'T. Generadora'!AT64</f>
        <v>2790000</v>
      </c>
      <c r="AI84" s="250">
        <f t="shared" si="0"/>
        <v>47288.135593220337</v>
      </c>
      <c r="AJ84" s="82"/>
      <c r="AK84" s="250"/>
      <c r="AL84" s="251"/>
      <c r="AM84" s="251">
        <f t="shared" si="1"/>
        <v>0</v>
      </c>
      <c r="AN84" s="250"/>
      <c r="AO84" s="252">
        <f t="shared" si="2"/>
        <v>-1</v>
      </c>
      <c r="AP84" s="1"/>
      <c r="AQ84" s="1"/>
      <c r="AR84" s="1"/>
      <c r="AS84" s="1"/>
      <c r="AT84" s="1"/>
      <c r="AU84" s="1"/>
    </row>
    <row r="85" spans="1:47" ht="12.75" customHeight="1" x14ac:dyDescent="0.35">
      <c r="A85" s="1"/>
      <c r="B85" s="244">
        <f>'T. Generadora'!A65</f>
        <v>63</v>
      </c>
      <c r="C85" s="244">
        <f>'T. Generadora'!B65</f>
        <v>907</v>
      </c>
      <c r="D85" s="244" t="s">
        <v>202</v>
      </c>
      <c r="E85" s="82">
        <f>'T. Generadora'!C65</f>
        <v>1</v>
      </c>
      <c r="F85" s="82" t="str">
        <f>'T. Generadora'!D65</f>
        <v>Madison</v>
      </c>
      <c r="G85" s="82">
        <f>'T. Generadora'!E65</f>
        <v>9</v>
      </c>
      <c r="H85" s="245" t="str">
        <f>'T. Generadora'!G65</f>
        <v>7 M</v>
      </c>
      <c r="I85" s="245">
        <f>'T. Generadora'!H65</f>
        <v>64</v>
      </c>
      <c r="J85" s="245">
        <f>'T. Generadora'!I65</f>
        <v>7</v>
      </c>
      <c r="K85" s="245">
        <f>'T. Generadora'!J65</f>
        <v>0</v>
      </c>
      <c r="L85" s="245">
        <f>'T. Generadora'!L65</f>
        <v>71</v>
      </c>
      <c r="M85" s="245">
        <f>+'T. Generadora'!M65</f>
        <v>2</v>
      </c>
      <c r="N85" s="245">
        <f>'T. Generadora'!N65</f>
        <v>2</v>
      </c>
      <c r="O85" s="246">
        <f>'T. Generadora'!O65</f>
        <v>0</v>
      </c>
      <c r="P85" s="246">
        <f>'T. Generadora'!Q65</f>
        <v>0</v>
      </c>
      <c r="Q85" s="246">
        <f>'T. Generadora'!T65</f>
        <v>2</v>
      </c>
      <c r="R85" s="247">
        <f>'T. Generadora'!U65</f>
        <v>0</v>
      </c>
      <c r="S85" s="82">
        <f>'T. Generadora'!V65</f>
        <v>0</v>
      </c>
      <c r="T85" s="82">
        <f>'T. Generadora'!W65</f>
        <v>0</v>
      </c>
      <c r="U85" s="82">
        <f>'T. Generadora'!X65</f>
        <v>0</v>
      </c>
      <c r="V85" s="82">
        <f>'T. Generadora'!Y65</f>
        <v>0</v>
      </c>
      <c r="W85" s="82">
        <f>'T. Generadora'!Z65</f>
        <v>0</v>
      </c>
      <c r="X85" s="248" t="s">
        <v>203</v>
      </c>
      <c r="Y85" s="248"/>
      <c r="Z85" s="248"/>
      <c r="AA85" s="248"/>
      <c r="AB85" s="248"/>
      <c r="AC85" s="248"/>
      <c r="AD85" s="248"/>
      <c r="AE85" s="248"/>
      <c r="AF85" s="248"/>
      <c r="AG85" s="249"/>
      <c r="AH85" s="250">
        <f>+'T. Generadora'!AT65</f>
        <v>3160000</v>
      </c>
      <c r="AI85" s="250">
        <f t="shared" si="0"/>
        <v>44507.042253521126</v>
      </c>
      <c r="AJ85" s="82"/>
      <c r="AK85" s="250"/>
      <c r="AL85" s="251"/>
      <c r="AM85" s="251">
        <f t="shared" si="1"/>
        <v>0</v>
      </c>
      <c r="AN85" s="250"/>
      <c r="AO85" s="252">
        <f t="shared" si="2"/>
        <v>-1</v>
      </c>
      <c r="AP85" s="1"/>
      <c r="AQ85" s="1"/>
      <c r="AR85" s="1"/>
      <c r="AS85" s="1"/>
      <c r="AT85" s="1"/>
      <c r="AU85" s="1"/>
    </row>
    <row r="86" spans="1:47" ht="12.75" customHeight="1" x14ac:dyDescent="0.35">
      <c r="A86" s="1"/>
      <c r="B86" s="244" t="e">
        <f>'T. Generadora'!#REF!</f>
        <v>#REF!</v>
      </c>
      <c r="C86" s="244" t="e">
        <f>'T. Generadora'!#REF!</f>
        <v>#REF!</v>
      </c>
      <c r="D86" s="244" t="s">
        <v>202</v>
      </c>
      <c r="E86" s="82" t="e">
        <f>'T. Generadora'!#REF!</f>
        <v>#REF!</v>
      </c>
      <c r="F86" s="82" t="e">
        <f>'T. Generadora'!#REF!</f>
        <v>#REF!</v>
      </c>
      <c r="G86" s="82" t="e">
        <f>'T. Generadora'!#REF!</f>
        <v>#REF!</v>
      </c>
      <c r="H86" s="245" t="e">
        <f>'T. Generadora'!#REF!</f>
        <v>#REF!</v>
      </c>
      <c r="I86" s="245" t="e">
        <f>'T. Generadora'!#REF!</f>
        <v>#REF!</v>
      </c>
      <c r="J86" s="245" t="e">
        <f>'T. Generadora'!#REF!</f>
        <v>#REF!</v>
      </c>
      <c r="K86" s="245" t="e">
        <f>'T. Generadora'!#REF!</f>
        <v>#REF!</v>
      </c>
      <c r="L86" s="245" t="e">
        <f>'T. Generadora'!#REF!</f>
        <v>#REF!</v>
      </c>
      <c r="M86" s="245" t="e">
        <f>+'T. Generadora'!#REF!</f>
        <v>#REF!</v>
      </c>
      <c r="N86" s="245" t="e">
        <f>'T. Generadora'!#REF!</f>
        <v>#REF!</v>
      </c>
      <c r="O86" s="246" t="e">
        <f>'T. Generadora'!#REF!</f>
        <v>#REF!</v>
      </c>
      <c r="P86" s="246" t="e">
        <f>'T. Generadora'!#REF!</f>
        <v>#REF!</v>
      </c>
      <c r="Q86" s="246" t="e">
        <f>'T. Generadora'!#REF!</f>
        <v>#REF!</v>
      </c>
      <c r="R86" s="82" t="e">
        <f>'T. Generadora'!#REF!</f>
        <v>#REF!</v>
      </c>
      <c r="S86" s="82" t="e">
        <f>'T. Generadora'!#REF!</f>
        <v>#REF!</v>
      </c>
      <c r="T86" s="82" t="e">
        <f>'T. Generadora'!#REF!</f>
        <v>#REF!</v>
      </c>
      <c r="U86" s="82" t="e">
        <f>'T. Generadora'!#REF!</f>
        <v>#REF!</v>
      </c>
      <c r="V86" s="82" t="e">
        <f>'T. Generadora'!#REF!</f>
        <v>#REF!</v>
      </c>
      <c r="W86" s="82" t="e">
        <f>'T. Generadora'!#REF!</f>
        <v>#REF!</v>
      </c>
      <c r="X86" s="248" t="s">
        <v>203</v>
      </c>
      <c r="Y86" s="248"/>
      <c r="Z86" s="248"/>
      <c r="AA86" s="248"/>
      <c r="AB86" s="248"/>
      <c r="AC86" s="248"/>
      <c r="AD86" s="248"/>
      <c r="AE86" s="248"/>
      <c r="AF86" s="248"/>
      <c r="AG86" s="249"/>
      <c r="AH86" s="250" t="e">
        <f>+'T. Generadora'!#REF!</f>
        <v>#REF!</v>
      </c>
      <c r="AI86" s="250" t="e">
        <f t="shared" si="0"/>
        <v>#REF!</v>
      </c>
      <c r="AJ86" s="82"/>
      <c r="AK86" s="250"/>
      <c r="AL86" s="251"/>
      <c r="AM86" s="251" t="e">
        <f t="shared" si="1"/>
        <v>#REF!</v>
      </c>
      <c r="AN86" s="250"/>
      <c r="AO86" s="252" t="e">
        <f t="shared" si="2"/>
        <v>#REF!</v>
      </c>
      <c r="AP86" s="1"/>
      <c r="AQ86" s="1"/>
      <c r="AR86" s="1"/>
      <c r="AS86" s="1"/>
      <c r="AT86" s="1"/>
      <c r="AU86" s="1"/>
    </row>
    <row r="87" spans="1:47" ht="12.75" customHeight="1" x14ac:dyDescent="0.35">
      <c r="A87" s="1"/>
      <c r="B87" s="244" t="e">
        <f>'T. Generadora'!#REF!</f>
        <v>#REF!</v>
      </c>
      <c r="C87" s="244" t="e">
        <f>'T. Generadora'!#REF!</f>
        <v>#REF!</v>
      </c>
      <c r="D87" s="244" t="s">
        <v>202</v>
      </c>
      <c r="E87" s="82" t="e">
        <f>'T. Generadora'!#REF!</f>
        <v>#REF!</v>
      </c>
      <c r="F87" s="82" t="e">
        <f>'T. Generadora'!#REF!</f>
        <v>#REF!</v>
      </c>
      <c r="G87" s="82" t="e">
        <f>'T. Generadora'!#REF!</f>
        <v>#REF!</v>
      </c>
      <c r="H87" s="245" t="e">
        <f>'T. Generadora'!#REF!</f>
        <v>#REF!</v>
      </c>
      <c r="I87" s="245" t="e">
        <f>'T. Generadora'!#REF!</f>
        <v>#REF!</v>
      </c>
      <c r="J87" s="245" t="e">
        <f>'T. Generadora'!#REF!</f>
        <v>#REF!</v>
      </c>
      <c r="K87" s="245" t="e">
        <f>'T. Generadora'!#REF!</f>
        <v>#REF!</v>
      </c>
      <c r="L87" s="245" t="e">
        <f>'T. Generadora'!#REF!</f>
        <v>#REF!</v>
      </c>
      <c r="M87" s="245" t="e">
        <f>+'T. Generadora'!#REF!</f>
        <v>#REF!</v>
      </c>
      <c r="N87" s="245" t="e">
        <f>'T. Generadora'!#REF!</f>
        <v>#REF!</v>
      </c>
      <c r="O87" s="246" t="e">
        <f>'T. Generadora'!#REF!</f>
        <v>#REF!</v>
      </c>
      <c r="P87" s="246" t="e">
        <f>'T. Generadora'!#REF!</f>
        <v>#REF!</v>
      </c>
      <c r="Q87" s="246" t="e">
        <f>'T. Generadora'!#REF!</f>
        <v>#REF!</v>
      </c>
      <c r="R87" s="82" t="e">
        <f>'T. Generadora'!#REF!</f>
        <v>#REF!</v>
      </c>
      <c r="S87" s="82" t="e">
        <f>'T. Generadora'!#REF!</f>
        <v>#REF!</v>
      </c>
      <c r="T87" s="82" t="e">
        <f>'T. Generadora'!#REF!</f>
        <v>#REF!</v>
      </c>
      <c r="U87" s="82" t="e">
        <f>'T. Generadora'!#REF!</f>
        <v>#REF!</v>
      </c>
      <c r="V87" s="82" t="e">
        <f>'T. Generadora'!#REF!</f>
        <v>#REF!</v>
      </c>
      <c r="W87" s="82" t="e">
        <f>'T. Generadora'!#REF!</f>
        <v>#REF!</v>
      </c>
      <c r="X87" s="248" t="s">
        <v>203</v>
      </c>
      <c r="Y87" s="248"/>
      <c r="Z87" s="248"/>
      <c r="AA87" s="248"/>
      <c r="AB87" s="248"/>
      <c r="AC87" s="248"/>
      <c r="AD87" s="248"/>
      <c r="AE87" s="248"/>
      <c r="AF87" s="248"/>
      <c r="AG87" s="249"/>
      <c r="AH87" s="250" t="e">
        <f>+'T. Generadora'!#REF!</f>
        <v>#REF!</v>
      </c>
      <c r="AI87" s="250" t="e">
        <f t="shared" si="0"/>
        <v>#REF!</v>
      </c>
      <c r="AJ87" s="82"/>
      <c r="AK87" s="250"/>
      <c r="AL87" s="251"/>
      <c r="AM87" s="251" t="e">
        <f t="shared" si="1"/>
        <v>#REF!</v>
      </c>
      <c r="AN87" s="250"/>
      <c r="AO87" s="252" t="e">
        <f t="shared" si="2"/>
        <v>#REF!</v>
      </c>
      <c r="AP87" s="1"/>
      <c r="AQ87" s="1"/>
      <c r="AR87" s="1"/>
      <c r="AS87" s="1"/>
      <c r="AT87" s="1"/>
      <c r="AU87" s="1"/>
    </row>
    <row r="88" spans="1:47" ht="12.75" customHeight="1" x14ac:dyDescent="0.35">
      <c r="A88" s="1"/>
      <c r="B88" s="244" t="e">
        <f>'T. Generadora'!#REF!</f>
        <v>#REF!</v>
      </c>
      <c r="C88" s="244" t="e">
        <f>'T. Generadora'!#REF!</f>
        <v>#REF!</v>
      </c>
      <c r="D88" s="244" t="s">
        <v>202</v>
      </c>
      <c r="E88" s="82" t="e">
        <f>'T. Generadora'!#REF!</f>
        <v>#REF!</v>
      </c>
      <c r="F88" s="82" t="e">
        <f>'T. Generadora'!#REF!</f>
        <v>#REF!</v>
      </c>
      <c r="G88" s="82" t="e">
        <f>'T. Generadora'!#REF!</f>
        <v>#REF!</v>
      </c>
      <c r="H88" s="245" t="e">
        <f>'T. Generadora'!#REF!</f>
        <v>#REF!</v>
      </c>
      <c r="I88" s="245" t="e">
        <f>'T. Generadora'!#REF!</f>
        <v>#REF!</v>
      </c>
      <c r="J88" s="245" t="e">
        <f>'T. Generadora'!#REF!</f>
        <v>#REF!</v>
      </c>
      <c r="K88" s="245" t="e">
        <f>'T. Generadora'!#REF!</f>
        <v>#REF!</v>
      </c>
      <c r="L88" s="245" t="e">
        <f>'T. Generadora'!#REF!</f>
        <v>#REF!</v>
      </c>
      <c r="M88" s="245" t="e">
        <f>+'T. Generadora'!#REF!</f>
        <v>#REF!</v>
      </c>
      <c r="N88" s="245" t="e">
        <f>'T. Generadora'!#REF!</f>
        <v>#REF!</v>
      </c>
      <c r="O88" s="246" t="e">
        <f>'T. Generadora'!#REF!</f>
        <v>#REF!</v>
      </c>
      <c r="P88" s="246" t="e">
        <f>'T. Generadora'!#REF!</f>
        <v>#REF!</v>
      </c>
      <c r="Q88" s="246" t="e">
        <f>'T. Generadora'!#REF!</f>
        <v>#REF!</v>
      </c>
      <c r="R88" s="82" t="e">
        <f>'T. Generadora'!#REF!</f>
        <v>#REF!</v>
      </c>
      <c r="S88" s="82" t="e">
        <f>'T. Generadora'!#REF!</f>
        <v>#REF!</v>
      </c>
      <c r="T88" s="82" t="e">
        <f>'T. Generadora'!#REF!</f>
        <v>#REF!</v>
      </c>
      <c r="U88" s="82" t="e">
        <f>'T. Generadora'!#REF!</f>
        <v>#REF!</v>
      </c>
      <c r="V88" s="82" t="e">
        <f>'T. Generadora'!#REF!</f>
        <v>#REF!</v>
      </c>
      <c r="W88" s="82" t="e">
        <f>'T. Generadora'!#REF!</f>
        <v>#REF!</v>
      </c>
      <c r="X88" s="248" t="s">
        <v>203</v>
      </c>
      <c r="Y88" s="248"/>
      <c r="Z88" s="248"/>
      <c r="AA88" s="248"/>
      <c r="AB88" s="248"/>
      <c r="AC88" s="248"/>
      <c r="AD88" s="248"/>
      <c r="AE88" s="248"/>
      <c r="AF88" s="248"/>
      <c r="AG88" s="249"/>
      <c r="AH88" s="250" t="e">
        <f>+'T. Generadora'!#REF!</f>
        <v>#REF!</v>
      </c>
      <c r="AI88" s="250" t="e">
        <f t="shared" si="0"/>
        <v>#REF!</v>
      </c>
      <c r="AJ88" s="82"/>
      <c r="AK88" s="250"/>
      <c r="AL88" s="251"/>
      <c r="AM88" s="251" t="e">
        <f t="shared" si="1"/>
        <v>#REF!</v>
      </c>
      <c r="AN88" s="250"/>
      <c r="AO88" s="252" t="e">
        <f t="shared" si="2"/>
        <v>#REF!</v>
      </c>
      <c r="AP88" s="1"/>
      <c r="AQ88" s="1"/>
      <c r="AR88" s="1"/>
      <c r="AS88" s="1"/>
      <c r="AT88" s="1"/>
      <c r="AU88" s="1"/>
    </row>
    <row r="89" spans="1:47" ht="12.75" customHeight="1" x14ac:dyDescent="0.35">
      <c r="A89" s="1"/>
      <c r="B89" s="244" t="e">
        <f>'T. Generadora'!#REF!</f>
        <v>#REF!</v>
      </c>
      <c r="C89" s="244" t="e">
        <f>'T. Generadora'!#REF!</f>
        <v>#REF!</v>
      </c>
      <c r="D89" s="244" t="s">
        <v>202</v>
      </c>
      <c r="E89" s="82" t="e">
        <f>'T. Generadora'!#REF!</f>
        <v>#REF!</v>
      </c>
      <c r="F89" s="82" t="e">
        <f>'T. Generadora'!#REF!</f>
        <v>#REF!</v>
      </c>
      <c r="G89" s="82" t="e">
        <f>'T. Generadora'!#REF!</f>
        <v>#REF!</v>
      </c>
      <c r="H89" s="245" t="e">
        <f>'T. Generadora'!#REF!</f>
        <v>#REF!</v>
      </c>
      <c r="I89" s="245" t="e">
        <f>'T. Generadora'!#REF!</f>
        <v>#REF!</v>
      </c>
      <c r="J89" s="245" t="e">
        <f>'T. Generadora'!#REF!</f>
        <v>#REF!</v>
      </c>
      <c r="K89" s="245" t="e">
        <f>'T. Generadora'!#REF!</f>
        <v>#REF!</v>
      </c>
      <c r="L89" s="245" t="e">
        <f>'T. Generadora'!#REF!</f>
        <v>#REF!</v>
      </c>
      <c r="M89" s="245" t="e">
        <f>+'T. Generadora'!#REF!</f>
        <v>#REF!</v>
      </c>
      <c r="N89" s="245" t="e">
        <f>'T. Generadora'!#REF!</f>
        <v>#REF!</v>
      </c>
      <c r="O89" s="246" t="e">
        <f>'T. Generadora'!#REF!</f>
        <v>#REF!</v>
      </c>
      <c r="P89" s="246" t="e">
        <f>'T. Generadora'!#REF!</f>
        <v>#REF!</v>
      </c>
      <c r="Q89" s="246" t="e">
        <f>'T. Generadora'!#REF!</f>
        <v>#REF!</v>
      </c>
      <c r="R89" s="82" t="e">
        <f>'T. Generadora'!#REF!</f>
        <v>#REF!</v>
      </c>
      <c r="S89" s="82" t="e">
        <f>'T. Generadora'!#REF!</f>
        <v>#REF!</v>
      </c>
      <c r="T89" s="82" t="e">
        <f>'T. Generadora'!#REF!</f>
        <v>#REF!</v>
      </c>
      <c r="U89" s="82" t="e">
        <f>'T. Generadora'!#REF!</f>
        <v>#REF!</v>
      </c>
      <c r="V89" s="82" t="e">
        <f>'T. Generadora'!#REF!</f>
        <v>#REF!</v>
      </c>
      <c r="W89" s="82" t="e">
        <f>'T. Generadora'!#REF!</f>
        <v>#REF!</v>
      </c>
      <c r="X89" s="248" t="s">
        <v>203</v>
      </c>
      <c r="Y89" s="248"/>
      <c r="Z89" s="248"/>
      <c r="AA89" s="248"/>
      <c r="AB89" s="248"/>
      <c r="AC89" s="248"/>
      <c r="AD89" s="248"/>
      <c r="AE89" s="248"/>
      <c r="AF89" s="248"/>
      <c r="AG89" s="249"/>
      <c r="AH89" s="250" t="e">
        <f>+'T. Generadora'!#REF!</f>
        <v>#REF!</v>
      </c>
      <c r="AI89" s="250" t="e">
        <f t="shared" si="0"/>
        <v>#REF!</v>
      </c>
      <c r="AJ89" s="82"/>
      <c r="AK89" s="250"/>
      <c r="AL89" s="251"/>
      <c r="AM89" s="251" t="e">
        <f t="shared" si="1"/>
        <v>#REF!</v>
      </c>
      <c r="AN89" s="250"/>
      <c r="AO89" s="252" t="e">
        <f t="shared" si="2"/>
        <v>#REF!</v>
      </c>
      <c r="AP89" s="1"/>
      <c r="AQ89" s="1"/>
      <c r="AR89" s="1"/>
      <c r="AS89" s="1"/>
      <c r="AT89" s="1"/>
      <c r="AU89" s="1"/>
    </row>
    <row r="90" spans="1:47" ht="12.75" customHeight="1" x14ac:dyDescent="0.35">
      <c r="A90" s="1"/>
      <c r="B90" s="244">
        <f>'T. Generadora'!A67</f>
        <v>65</v>
      </c>
      <c r="C90" s="244">
        <f>'T. Generadora'!B67</f>
        <v>1001</v>
      </c>
      <c r="D90" s="244" t="s">
        <v>202</v>
      </c>
      <c r="E90" s="82">
        <f>'T. Generadora'!C67</f>
        <v>1</v>
      </c>
      <c r="F90" s="82" t="str">
        <f>'T. Generadora'!D67</f>
        <v>Madison</v>
      </c>
      <c r="G90" s="82">
        <f>'T. Generadora'!E67</f>
        <v>10</v>
      </c>
      <c r="H90" s="245" t="str">
        <f>'T. Generadora'!G67</f>
        <v>1 M</v>
      </c>
      <c r="I90" s="245">
        <f>'T. Generadora'!H67</f>
        <v>30</v>
      </c>
      <c r="J90" s="245">
        <f>'T. Generadora'!I67</f>
        <v>5</v>
      </c>
      <c r="K90" s="245">
        <f>'T. Generadora'!J67</f>
        <v>0</v>
      </c>
      <c r="L90" s="245">
        <f>'T. Generadora'!L67</f>
        <v>35</v>
      </c>
      <c r="M90" s="245">
        <f>+'T. Generadora'!M67</f>
        <v>1</v>
      </c>
      <c r="N90" s="245">
        <f>'T. Generadora'!N67</f>
        <v>1</v>
      </c>
      <c r="O90" s="246">
        <f>'T. Generadora'!O67</f>
        <v>0</v>
      </c>
      <c r="P90" s="246">
        <f>'T. Generadora'!Q67</f>
        <v>0</v>
      </c>
      <c r="Q90" s="246">
        <f>'T. Generadora'!T67</f>
        <v>1</v>
      </c>
      <c r="R90" s="247">
        <f>'T. Generadora'!U67</f>
        <v>0</v>
      </c>
      <c r="S90" s="82">
        <f>'T. Generadora'!V67</f>
        <v>0</v>
      </c>
      <c r="T90" s="82">
        <f>'T. Generadora'!W67</f>
        <v>0</v>
      </c>
      <c r="U90" s="82">
        <f>'T. Generadora'!X67</f>
        <v>0</v>
      </c>
      <c r="V90" s="82">
        <f>'T. Generadora'!Y67</f>
        <v>0</v>
      </c>
      <c r="W90" s="82">
        <f>'T. Generadora'!Z67</f>
        <v>0</v>
      </c>
      <c r="X90" s="248" t="s">
        <v>203</v>
      </c>
      <c r="Y90" s="248"/>
      <c r="Z90" s="248"/>
      <c r="AA90" s="248"/>
      <c r="AB90" s="248"/>
      <c r="AC90" s="248"/>
      <c r="AD90" s="248"/>
      <c r="AE90" s="248"/>
      <c r="AF90" s="248"/>
      <c r="AG90" s="249"/>
      <c r="AH90" s="250">
        <f>+'T. Generadora'!AT67</f>
        <v>1800000</v>
      </c>
      <c r="AI90" s="250">
        <f t="shared" si="0"/>
        <v>51428.571428571428</v>
      </c>
      <c r="AJ90" s="82"/>
      <c r="AK90" s="250"/>
      <c r="AL90" s="251"/>
      <c r="AM90" s="251">
        <f t="shared" si="1"/>
        <v>0</v>
      </c>
      <c r="AN90" s="250"/>
      <c r="AO90" s="252">
        <f t="shared" si="2"/>
        <v>-1</v>
      </c>
      <c r="AP90" s="1"/>
      <c r="AQ90" s="1"/>
      <c r="AR90" s="1"/>
      <c r="AS90" s="1"/>
      <c r="AT90" s="1"/>
      <c r="AU90" s="1"/>
    </row>
    <row r="91" spans="1:47" ht="12.75" customHeight="1" x14ac:dyDescent="0.35">
      <c r="A91" s="1"/>
      <c r="B91" s="244">
        <f>'T. Generadora'!A68</f>
        <v>66</v>
      </c>
      <c r="C91" s="244">
        <f>'T. Generadora'!B68</f>
        <v>1002</v>
      </c>
      <c r="D91" s="244" t="s">
        <v>202</v>
      </c>
      <c r="E91" s="82">
        <f>'T. Generadora'!C68</f>
        <v>1</v>
      </c>
      <c r="F91" s="82" t="str">
        <f>'T. Generadora'!D68</f>
        <v>Madison</v>
      </c>
      <c r="G91" s="82">
        <f>'T. Generadora'!E68</f>
        <v>10</v>
      </c>
      <c r="H91" s="245" t="str">
        <f>'T. Generadora'!G68</f>
        <v>2 M</v>
      </c>
      <c r="I91" s="245">
        <f>'T. Generadora'!H68</f>
        <v>59</v>
      </c>
      <c r="J91" s="245">
        <f>'T. Generadora'!I68</f>
        <v>8</v>
      </c>
      <c r="K91" s="245">
        <f>'T. Generadora'!J68</f>
        <v>0</v>
      </c>
      <c r="L91" s="245">
        <f>'T. Generadora'!L68</f>
        <v>67</v>
      </c>
      <c r="M91" s="245">
        <f>+'T. Generadora'!M68</f>
        <v>2</v>
      </c>
      <c r="N91" s="245">
        <f>'T. Generadora'!N68</f>
        <v>2</v>
      </c>
      <c r="O91" s="246">
        <f>'T. Generadora'!O68</f>
        <v>0</v>
      </c>
      <c r="P91" s="246">
        <f>'T. Generadora'!Q68</f>
        <v>0</v>
      </c>
      <c r="Q91" s="246">
        <f>'T. Generadora'!T68</f>
        <v>1</v>
      </c>
      <c r="R91" s="247">
        <f>'T. Generadora'!U68</f>
        <v>0</v>
      </c>
      <c r="S91" s="82">
        <f>'T. Generadora'!V68</f>
        <v>0</v>
      </c>
      <c r="T91" s="82">
        <f>'T. Generadora'!W68</f>
        <v>0</v>
      </c>
      <c r="U91" s="82">
        <f>'T. Generadora'!X68</f>
        <v>0</v>
      </c>
      <c r="V91" s="82">
        <f>'T. Generadora'!Y68</f>
        <v>0</v>
      </c>
      <c r="W91" s="82">
        <f>'T. Generadora'!Z68</f>
        <v>0</v>
      </c>
      <c r="X91" s="248" t="s">
        <v>203</v>
      </c>
      <c r="Y91" s="248"/>
      <c r="Z91" s="248"/>
      <c r="AA91" s="248"/>
      <c r="AB91" s="248"/>
      <c r="AC91" s="248"/>
      <c r="AD91" s="248"/>
      <c r="AE91" s="248"/>
      <c r="AF91" s="248"/>
      <c r="AG91" s="249"/>
      <c r="AH91" s="250">
        <f>+'T. Generadora'!AT68</f>
        <v>3070000</v>
      </c>
      <c r="AI91" s="250">
        <f t="shared" si="0"/>
        <v>45820.895522388062</v>
      </c>
      <c r="AJ91" s="82"/>
      <c r="AK91" s="250"/>
      <c r="AL91" s="251"/>
      <c r="AM91" s="251">
        <f t="shared" si="1"/>
        <v>0</v>
      </c>
      <c r="AN91" s="250"/>
      <c r="AO91" s="252">
        <f t="shared" si="2"/>
        <v>-1</v>
      </c>
      <c r="AP91" s="1"/>
      <c r="AQ91" s="1"/>
      <c r="AR91" s="1"/>
      <c r="AS91" s="1"/>
      <c r="AT91" s="1"/>
      <c r="AU91" s="1"/>
    </row>
    <row r="92" spans="1:47" ht="12.75" customHeight="1" x14ac:dyDescent="0.35">
      <c r="A92" s="1"/>
      <c r="B92" s="244">
        <f>'T. Generadora'!A69</f>
        <v>67</v>
      </c>
      <c r="C92" s="244">
        <f>'T. Generadora'!B69</f>
        <v>1003</v>
      </c>
      <c r="D92" s="244" t="s">
        <v>202</v>
      </c>
      <c r="E92" s="82">
        <f>'T. Generadora'!C69</f>
        <v>1</v>
      </c>
      <c r="F92" s="82" t="str">
        <f>'T. Generadora'!D69</f>
        <v>Madison</v>
      </c>
      <c r="G92" s="82">
        <f>'T. Generadora'!E69</f>
        <v>10</v>
      </c>
      <c r="H92" s="245" t="str">
        <f>'T. Generadora'!G69</f>
        <v>3 M</v>
      </c>
      <c r="I92" s="245">
        <f>'T. Generadora'!H69</f>
        <v>57</v>
      </c>
      <c r="J92" s="245">
        <f>'T. Generadora'!I69</f>
        <v>7</v>
      </c>
      <c r="K92" s="245">
        <f>'T. Generadora'!J69</f>
        <v>0</v>
      </c>
      <c r="L92" s="245">
        <f>'T. Generadora'!L69</f>
        <v>64</v>
      </c>
      <c r="M92" s="245">
        <f>+'T. Generadora'!M69</f>
        <v>2</v>
      </c>
      <c r="N92" s="245">
        <f>'T. Generadora'!N69</f>
        <v>2</v>
      </c>
      <c r="O92" s="246">
        <f>'T. Generadora'!O69</f>
        <v>0</v>
      </c>
      <c r="P92" s="246">
        <f>'T. Generadora'!Q69</f>
        <v>0</v>
      </c>
      <c r="Q92" s="246">
        <f>'T. Generadora'!T69</f>
        <v>1</v>
      </c>
      <c r="R92" s="247">
        <f>'T. Generadora'!U69</f>
        <v>0</v>
      </c>
      <c r="S92" s="82">
        <f>'T. Generadora'!V69</f>
        <v>0</v>
      </c>
      <c r="T92" s="82">
        <f>'T. Generadora'!W69</f>
        <v>0</v>
      </c>
      <c r="U92" s="82">
        <f>'T. Generadora'!X69</f>
        <v>0</v>
      </c>
      <c r="V92" s="82">
        <f>'T. Generadora'!Y69</f>
        <v>0</v>
      </c>
      <c r="W92" s="82">
        <f>'T. Generadora'!Z69</f>
        <v>0</v>
      </c>
      <c r="X92" s="248" t="s">
        <v>203</v>
      </c>
      <c r="Y92" s="248"/>
      <c r="Z92" s="248"/>
      <c r="AA92" s="248"/>
      <c r="AB92" s="248"/>
      <c r="AC92" s="248"/>
      <c r="AD92" s="248"/>
      <c r="AE92" s="248"/>
      <c r="AF92" s="248"/>
      <c r="AG92" s="249"/>
      <c r="AH92" s="250">
        <f>+'T. Generadora'!AT69</f>
        <v>2960000</v>
      </c>
      <c r="AI92" s="250">
        <f t="shared" si="0"/>
        <v>46250</v>
      </c>
      <c r="AJ92" s="82"/>
      <c r="AK92" s="250"/>
      <c r="AL92" s="251"/>
      <c r="AM92" s="251">
        <f t="shared" si="1"/>
        <v>0</v>
      </c>
      <c r="AN92" s="250"/>
      <c r="AO92" s="252">
        <f t="shared" si="2"/>
        <v>-1</v>
      </c>
      <c r="AP92" s="1"/>
      <c r="AQ92" s="1"/>
      <c r="AR92" s="1"/>
      <c r="AS92" s="1"/>
      <c r="AT92" s="1"/>
      <c r="AU92" s="1"/>
    </row>
    <row r="93" spans="1:47" ht="12.75" customHeight="1" x14ac:dyDescent="0.35">
      <c r="A93" s="1"/>
      <c r="B93" s="244">
        <f>'T. Generadora'!A70</f>
        <v>68</v>
      </c>
      <c r="C93" s="244">
        <f>'T. Generadora'!B70</f>
        <v>1004</v>
      </c>
      <c r="D93" s="244" t="s">
        <v>202</v>
      </c>
      <c r="E93" s="82">
        <f>'T. Generadora'!C70</f>
        <v>1</v>
      </c>
      <c r="F93" s="82" t="str">
        <f>'T. Generadora'!D70</f>
        <v>Madison</v>
      </c>
      <c r="G93" s="82">
        <f>'T. Generadora'!E70</f>
        <v>10</v>
      </c>
      <c r="H93" s="245" t="str">
        <f>'T. Generadora'!G70</f>
        <v>4 M</v>
      </c>
      <c r="I93" s="245">
        <f>'T. Generadora'!H70</f>
        <v>59</v>
      </c>
      <c r="J93" s="245">
        <f>'T. Generadora'!I70</f>
        <v>13</v>
      </c>
      <c r="K93" s="245">
        <f>'T. Generadora'!J70</f>
        <v>0</v>
      </c>
      <c r="L93" s="245">
        <f>'T. Generadora'!L70</f>
        <v>72</v>
      </c>
      <c r="M93" s="245">
        <f>+'T. Generadora'!M70</f>
        <v>2</v>
      </c>
      <c r="N93" s="245">
        <f>'T. Generadora'!N70</f>
        <v>2</v>
      </c>
      <c r="O93" s="246">
        <f>'T. Generadora'!O70</f>
        <v>0</v>
      </c>
      <c r="P93" s="246">
        <f>'T. Generadora'!Q70</f>
        <v>0</v>
      </c>
      <c r="Q93" s="246">
        <f>'T. Generadora'!T70</f>
        <v>2</v>
      </c>
      <c r="R93" s="247">
        <f>'T. Generadora'!U70</f>
        <v>0</v>
      </c>
      <c r="S93" s="82">
        <f>'T. Generadora'!V70</f>
        <v>0</v>
      </c>
      <c r="T93" s="82">
        <f>'T. Generadora'!W70</f>
        <v>0</v>
      </c>
      <c r="U93" s="82">
        <f>'T. Generadora'!X70</f>
        <v>0</v>
      </c>
      <c r="V93" s="82">
        <f>'T. Generadora'!Y70</f>
        <v>0</v>
      </c>
      <c r="W93" s="82">
        <f>'T. Generadora'!Z70</f>
        <v>0</v>
      </c>
      <c r="X93" s="248" t="s">
        <v>203</v>
      </c>
      <c r="Y93" s="248"/>
      <c r="Z93" s="248"/>
      <c r="AA93" s="248"/>
      <c r="AB93" s="248"/>
      <c r="AC93" s="248"/>
      <c r="AD93" s="248"/>
      <c r="AE93" s="248"/>
      <c r="AF93" s="248"/>
      <c r="AG93" s="249"/>
      <c r="AH93" s="250">
        <f>+'T. Generadora'!AT70</f>
        <v>3210000</v>
      </c>
      <c r="AI93" s="250">
        <f t="shared" si="0"/>
        <v>44583.333333333336</v>
      </c>
      <c r="AJ93" s="82"/>
      <c r="AK93" s="250"/>
      <c r="AL93" s="251"/>
      <c r="AM93" s="251">
        <f t="shared" si="1"/>
        <v>0</v>
      </c>
      <c r="AN93" s="250"/>
      <c r="AO93" s="252">
        <f t="shared" si="2"/>
        <v>-1</v>
      </c>
      <c r="AP93" s="1"/>
      <c r="AQ93" s="1"/>
      <c r="AR93" s="1"/>
      <c r="AS93" s="1"/>
      <c r="AT93" s="1"/>
      <c r="AU93" s="1"/>
    </row>
    <row r="94" spans="1:47" ht="12.75" customHeight="1" x14ac:dyDescent="0.35">
      <c r="A94" s="1"/>
      <c r="B94" s="244">
        <f>'T. Generadora'!A71</f>
        <v>69</v>
      </c>
      <c r="C94" s="244">
        <f>'T. Generadora'!B71</f>
        <v>1005</v>
      </c>
      <c r="D94" s="244" t="s">
        <v>202</v>
      </c>
      <c r="E94" s="82">
        <f>'T. Generadora'!C71</f>
        <v>1</v>
      </c>
      <c r="F94" s="82" t="str">
        <f>'T. Generadora'!D71</f>
        <v>Madison</v>
      </c>
      <c r="G94" s="82">
        <f>'T. Generadora'!E71</f>
        <v>10</v>
      </c>
      <c r="H94" s="245" t="str">
        <f>'T. Generadora'!G71</f>
        <v>5 M</v>
      </c>
      <c r="I94" s="245">
        <f>'T. Generadora'!H71</f>
        <v>56</v>
      </c>
      <c r="J94" s="245">
        <f>'T. Generadora'!I71</f>
        <v>12</v>
      </c>
      <c r="K94" s="245">
        <f>'T. Generadora'!J71</f>
        <v>0</v>
      </c>
      <c r="L94" s="245">
        <f>'T. Generadora'!L71</f>
        <v>68</v>
      </c>
      <c r="M94" s="245">
        <f>+'T. Generadora'!M71</f>
        <v>2</v>
      </c>
      <c r="N94" s="245">
        <f>'T. Generadora'!N71</f>
        <v>2</v>
      </c>
      <c r="O94" s="246">
        <f>'T. Generadora'!O71</f>
        <v>0</v>
      </c>
      <c r="P94" s="246">
        <f>'T. Generadora'!Q71</f>
        <v>0</v>
      </c>
      <c r="Q94" s="246">
        <f>'T. Generadora'!T71</f>
        <v>1</v>
      </c>
      <c r="R94" s="247">
        <f>'T. Generadora'!U71</f>
        <v>0</v>
      </c>
      <c r="S94" s="82">
        <f>'T. Generadora'!V71</f>
        <v>0</v>
      </c>
      <c r="T94" s="82">
        <f>'T. Generadora'!W71</f>
        <v>0</v>
      </c>
      <c r="U94" s="82">
        <f>'T. Generadora'!X71</f>
        <v>0</v>
      </c>
      <c r="V94" s="82">
        <f>'T. Generadora'!Y71</f>
        <v>0</v>
      </c>
      <c r="W94" s="82">
        <f>'T. Generadora'!Z71</f>
        <v>0</v>
      </c>
      <c r="X94" s="248" t="s">
        <v>203</v>
      </c>
      <c r="Y94" s="248"/>
      <c r="Z94" s="248"/>
      <c r="AA94" s="248"/>
      <c r="AB94" s="248"/>
      <c r="AC94" s="248"/>
      <c r="AD94" s="248"/>
      <c r="AE94" s="248"/>
      <c r="AF94" s="248"/>
      <c r="AG94" s="249"/>
      <c r="AH94" s="250">
        <f>+'T. Generadora'!AT71</f>
        <v>3090000</v>
      </c>
      <c r="AI94" s="250">
        <f t="shared" si="0"/>
        <v>45441.176470588238</v>
      </c>
      <c r="AJ94" s="82"/>
      <c r="AK94" s="250"/>
      <c r="AL94" s="251"/>
      <c r="AM94" s="251">
        <f t="shared" si="1"/>
        <v>0</v>
      </c>
      <c r="AN94" s="250"/>
      <c r="AO94" s="252">
        <f t="shared" si="2"/>
        <v>-1</v>
      </c>
      <c r="AP94" s="1"/>
      <c r="AQ94" s="1"/>
      <c r="AR94" s="1"/>
      <c r="AS94" s="1"/>
      <c r="AT94" s="1"/>
      <c r="AU94" s="1"/>
    </row>
    <row r="95" spans="1:47" ht="12.75" customHeight="1" x14ac:dyDescent="0.35">
      <c r="A95" s="1"/>
      <c r="B95" s="244">
        <f>'T. Generadora'!A72</f>
        <v>70</v>
      </c>
      <c r="C95" s="244">
        <f>'T. Generadora'!B72</f>
        <v>1006</v>
      </c>
      <c r="D95" s="244" t="s">
        <v>202</v>
      </c>
      <c r="E95" s="82">
        <f>'T. Generadora'!C72</f>
        <v>1</v>
      </c>
      <c r="F95" s="82" t="str">
        <f>'T. Generadora'!D72</f>
        <v>Madison</v>
      </c>
      <c r="G95" s="82">
        <f>'T. Generadora'!E72</f>
        <v>10</v>
      </c>
      <c r="H95" s="245" t="str">
        <f>'T. Generadora'!G72</f>
        <v>6 M</v>
      </c>
      <c r="I95" s="245">
        <f>'T. Generadora'!H72</f>
        <v>52</v>
      </c>
      <c r="J95" s="245">
        <f>'T. Generadora'!I72</f>
        <v>7</v>
      </c>
      <c r="K95" s="245">
        <f>'T. Generadora'!J72</f>
        <v>0</v>
      </c>
      <c r="L95" s="245">
        <f>'T. Generadora'!L72</f>
        <v>59</v>
      </c>
      <c r="M95" s="245">
        <f>+'T. Generadora'!M72</f>
        <v>2</v>
      </c>
      <c r="N95" s="245">
        <f>'T. Generadora'!N72</f>
        <v>2</v>
      </c>
      <c r="O95" s="246">
        <f>'T. Generadora'!O72</f>
        <v>0</v>
      </c>
      <c r="P95" s="246">
        <f>'T. Generadora'!Q72</f>
        <v>0</v>
      </c>
      <c r="Q95" s="246">
        <f>'T. Generadora'!T72</f>
        <v>1</v>
      </c>
      <c r="R95" s="247">
        <f>'T. Generadora'!U72</f>
        <v>0</v>
      </c>
      <c r="S95" s="82">
        <f>'T. Generadora'!V72</f>
        <v>0</v>
      </c>
      <c r="T95" s="82">
        <f>'T. Generadora'!W72</f>
        <v>0</v>
      </c>
      <c r="U95" s="82">
        <f>'T. Generadora'!X72</f>
        <v>0</v>
      </c>
      <c r="V95" s="82">
        <f>'T. Generadora'!Y72</f>
        <v>0</v>
      </c>
      <c r="W95" s="82">
        <f>'T. Generadora'!Z72</f>
        <v>0</v>
      </c>
      <c r="X95" s="248" t="s">
        <v>203</v>
      </c>
      <c r="Y95" s="248"/>
      <c r="Z95" s="248"/>
      <c r="AA95" s="248"/>
      <c r="AB95" s="248"/>
      <c r="AC95" s="248"/>
      <c r="AD95" s="248"/>
      <c r="AE95" s="248"/>
      <c r="AF95" s="248"/>
      <c r="AG95" s="249"/>
      <c r="AH95" s="250">
        <f>+'T. Generadora'!AT72</f>
        <v>2810000</v>
      </c>
      <c r="AI95" s="250">
        <f t="shared" si="0"/>
        <v>47627.118644067799</v>
      </c>
      <c r="AJ95" s="82"/>
      <c r="AK95" s="250"/>
      <c r="AL95" s="251"/>
      <c r="AM95" s="251">
        <f t="shared" si="1"/>
        <v>0</v>
      </c>
      <c r="AN95" s="250"/>
      <c r="AO95" s="252">
        <f t="shared" si="2"/>
        <v>-1</v>
      </c>
      <c r="AP95" s="1"/>
      <c r="AQ95" s="1"/>
      <c r="AR95" s="1"/>
      <c r="AS95" s="1"/>
      <c r="AT95" s="1"/>
      <c r="AU95" s="1"/>
    </row>
    <row r="96" spans="1:47" ht="12.75" customHeight="1" x14ac:dyDescent="0.35">
      <c r="A96" s="1"/>
      <c r="B96" s="244">
        <f>'T. Generadora'!A73</f>
        <v>71</v>
      </c>
      <c r="C96" s="244">
        <f>'T. Generadora'!B73</f>
        <v>1007</v>
      </c>
      <c r="D96" s="244" t="s">
        <v>202</v>
      </c>
      <c r="E96" s="82">
        <f>'T. Generadora'!C73</f>
        <v>1</v>
      </c>
      <c r="F96" s="82" t="str">
        <f>'T. Generadora'!D73</f>
        <v>Madison</v>
      </c>
      <c r="G96" s="82">
        <f>'T. Generadora'!E73</f>
        <v>10</v>
      </c>
      <c r="H96" s="245" t="str">
        <f>'T. Generadora'!G73</f>
        <v>7 M</v>
      </c>
      <c r="I96" s="245">
        <f>'T. Generadora'!H73</f>
        <v>64</v>
      </c>
      <c r="J96" s="245">
        <f>'T. Generadora'!I73</f>
        <v>7</v>
      </c>
      <c r="K96" s="245">
        <f>'T. Generadora'!J73</f>
        <v>0</v>
      </c>
      <c r="L96" s="245">
        <f>'T. Generadora'!L73</f>
        <v>71</v>
      </c>
      <c r="M96" s="245">
        <f>+'T. Generadora'!M73</f>
        <v>2</v>
      </c>
      <c r="N96" s="245">
        <f>'T. Generadora'!N73</f>
        <v>2</v>
      </c>
      <c r="O96" s="246">
        <f>'T. Generadora'!O73</f>
        <v>0</v>
      </c>
      <c r="P96" s="246">
        <f>'T. Generadora'!Q73</f>
        <v>0</v>
      </c>
      <c r="Q96" s="246">
        <f>'T. Generadora'!T73</f>
        <v>2</v>
      </c>
      <c r="R96" s="247">
        <f>'T. Generadora'!U73</f>
        <v>0</v>
      </c>
      <c r="S96" s="82">
        <f>'T. Generadora'!V73</f>
        <v>0</v>
      </c>
      <c r="T96" s="82">
        <f>'T. Generadora'!W73</f>
        <v>0</v>
      </c>
      <c r="U96" s="82">
        <f>'T. Generadora'!X73</f>
        <v>0</v>
      </c>
      <c r="V96" s="82">
        <f>'T. Generadora'!Y73</f>
        <v>0</v>
      </c>
      <c r="W96" s="82">
        <f>'T. Generadora'!Z73</f>
        <v>0</v>
      </c>
      <c r="X96" s="248" t="s">
        <v>203</v>
      </c>
      <c r="Y96" s="248"/>
      <c r="Z96" s="248"/>
      <c r="AA96" s="248"/>
      <c r="AB96" s="248"/>
      <c r="AC96" s="248"/>
      <c r="AD96" s="248"/>
      <c r="AE96" s="248"/>
      <c r="AF96" s="248"/>
      <c r="AG96" s="249"/>
      <c r="AH96" s="250">
        <f>+'T. Generadora'!AT73</f>
        <v>3190000</v>
      </c>
      <c r="AI96" s="250">
        <f t="shared" si="0"/>
        <v>44929.57746478873</v>
      </c>
      <c r="AJ96" s="82"/>
      <c r="AK96" s="250"/>
      <c r="AL96" s="251"/>
      <c r="AM96" s="251">
        <f t="shared" si="1"/>
        <v>0</v>
      </c>
      <c r="AN96" s="250"/>
      <c r="AO96" s="252">
        <f t="shared" si="2"/>
        <v>-1</v>
      </c>
      <c r="AP96" s="1"/>
      <c r="AQ96" s="1"/>
      <c r="AR96" s="1"/>
      <c r="AS96" s="1"/>
      <c r="AT96" s="1"/>
      <c r="AU96" s="1"/>
    </row>
    <row r="97" spans="1:47" ht="12.75" customHeight="1" x14ac:dyDescent="0.35">
      <c r="A97" s="1"/>
      <c r="B97" s="244" t="e">
        <f>'T. Generadora'!#REF!</f>
        <v>#REF!</v>
      </c>
      <c r="C97" s="244" t="e">
        <f>'T. Generadora'!#REF!</f>
        <v>#REF!</v>
      </c>
      <c r="D97" s="244" t="s">
        <v>202</v>
      </c>
      <c r="E97" s="82" t="e">
        <f>'T. Generadora'!#REF!</f>
        <v>#REF!</v>
      </c>
      <c r="F97" s="82" t="e">
        <f>'T. Generadora'!#REF!</f>
        <v>#REF!</v>
      </c>
      <c r="G97" s="82" t="e">
        <f>'T. Generadora'!#REF!</f>
        <v>#REF!</v>
      </c>
      <c r="H97" s="245" t="e">
        <f>'T. Generadora'!#REF!</f>
        <v>#REF!</v>
      </c>
      <c r="I97" s="245" t="e">
        <f>'T. Generadora'!#REF!</f>
        <v>#REF!</v>
      </c>
      <c r="J97" s="245" t="e">
        <f>'T. Generadora'!#REF!</f>
        <v>#REF!</v>
      </c>
      <c r="K97" s="245" t="e">
        <f>'T. Generadora'!#REF!</f>
        <v>#REF!</v>
      </c>
      <c r="L97" s="245" t="e">
        <f>'T. Generadora'!#REF!</f>
        <v>#REF!</v>
      </c>
      <c r="M97" s="245" t="e">
        <f>+'T. Generadora'!#REF!</f>
        <v>#REF!</v>
      </c>
      <c r="N97" s="245" t="e">
        <f>'T. Generadora'!#REF!</f>
        <v>#REF!</v>
      </c>
      <c r="O97" s="246" t="e">
        <f>'T. Generadora'!#REF!</f>
        <v>#REF!</v>
      </c>
      <c r="P97" s="246" t="e">
        <f>'T. Generadora'!#REF!</f>
        <v>#REF!</v>
      </c>
      <c r="Q97" s="246" t="e">
        <f>'T. Generadora'!#REF!</f>
        <v>#REF!</v>
      </c>
      <c r="R97" s="82" t="e">
        <f>'T. Generadora'!#REF!</f>
        <v>#REF!</v>
      </c>
      <c r="S97" s="82" t="e">
        <f>'T. Generadora'!#REF!</f>
        <v>#REF!</v>
      </c>
      <c r="T97" s="82" t="e">
        <f>'T. Generadora'!#REF!</f>
        <v>#REF!</v>
      </c>
      <c r="U97" s="82" t="e">
        <f>'T. Generadora'!#REF!</f>
        <v>#REF!</v>
      </c>
      <c r="V97" s="82" t="e">
        <f>'T. Generadora'!#REF!</f>
        <v>#REF!</v>
      </c>
      <c r="W97" s="82" t="e">
        <f>'T. Generadora'!#REF!</f>
        <v>#REF!</v>
      </c>
      <c r="X97" s="248" t="s">
        <v>203</v>
      </c>
      <c r="Y97" s="248"/>
      <c r="Z97" s="248"/>
      <c r="AA97" s="248"/>
      <c r="AB97" s="248"/>
      <c r="AC97" s="248"/>
      <c r="AD97" s="248"/>
      <c r="AE97" s="248"/>
      <c r="AF97" s="248"/>
      <c r="AG97" s="249"/>
      <c r="AH97" s="250" t="e">
        <f>+'T. Generadora'!#REF!</f>
        <v>#REF!</v>
      </c>
      <c r="AI97" s="250" t="e">
        <f t="shared" si="0"/>
        <v>#REF!</v>
      </c>
      <c r="AJ97" s="82"/>
      <c r="AK97" s="250"/>
      <c r="AL97" s="251"/>
      <c r="AM97" s="251" t="e">
        <f t="shared" si="1"/>
        <v>#REF!</v>
      </c>
      <c r="AN97" s="250"/>
      <c r="AO97" s="252" t="e">
        <f t="shared" si="2"/>
        <v>#REF!</v>
      </c>
      <c r="AP97" s="1"/>
      <c r="AQ97" s="1"/>
      <c r="AR97" s="1"/>
      <c r="AS97" s="1"/>
      <c r="AT97" s="1"/>
      <c r="AU97" s="1"/>
    </row>
    <row r="98" spans="1:47" ht="12.75" customHeight="1" x14ac:dyDescent="0.35">
      <c r="A98" s="1"/>
      <c r="B98" s="244" t="e">
        <f>'T. Generadora'!#REF!</f>
        <v>#REF!</v>
      </c>
      <c r="C98" s="244" t="e">
        <f>'T. Generadora'!#REF!</f>
        <v>#REF!</v>
      </c>
      <c r="D98" s="244" t="s">
        <v>202</v>
      </c>
      <c r="E98" s="82" t="e">
        <f>'T. Generadora'!#REF!</f>
        <v>#REF!</v>
      </c>
      <c r="F98" s="82" t="e">
        <f>'T. Generadora'!#REF!</f>
        <v>#REF!</v>
      </c>
      <c r="G98" s="82" t="e">
        <f>'T. Generadora'!#REF!</f>
        <v>#REF!</v>
      </c>
      <c r="H98" s="245" t="e">
        <f>'T. Generadora'!#REF!</f>
        <v>#REF!</v>
      </c>
      <c r="I98" s="245" t="e">
        <f>'T. Generadora'!#REF!</f>
        <v>#REF!</v>
      </c>
      <c r="J98" s="245" t="e">
        <f>'T. Generadora'!#REF!</f>
        <v>#REF!</v>
      </c>
      <c r="K98" s="245" t="e">
        <f>'T. Generadora'!#REF!</f>
        <v>#REF!</v>
      </c>
      <c r="L98" s="245" t="e">
        <f>'T. Generadora'!#REF!</f>
        <v>#REF!</v>
      </c>
      <c r="M98" s="245" t="e">
        <f>+'T. Generadora'!#REF!</f>
        <v>#REF!</v>
      </c>
      <c r="N98" s="245" t="e">
        <f>'T. Generadora'!#REF!</f>
        <v>#REF!</v>
      </c>
      <c r="O98" s="246" t="e">
        <f>'T. Generadora'!#REF!</f>
        <v>#REF!</v>
      </c>
      <c r="P98" s="246" t="e">
        <f>'T. Generadora'!#REF!</f>
        <v>#REF!</v>
      </c>
      <c r="Q98" s="246" t="e">
        <f>'T. Generadora'!#REF!</f>
        <v>#REF!</v>
      </c>
      <c r="R98" s="82" t="e">
        <f>'T. Generadora'!#REF!</f>
        <v>#REF!</v>
      </c>
      <c r="S98" s="82" t="e">
        <f>'T. Generadora'!#REF!</f>
        <v>#REF!</v>
      </c>
      <c r="T98" s="82" t="e">
        <f>'T. Generadora'!#REF!</f>
        <v>#REF!</v>
      </c>
      <c r="U98" s="82" t="e">
        <f>'T. Generadora'!#REF!</f>
        <v>#REF!</v>
      </c>
      <c r="V98" s="82" t="e">
        <f>'T. Generadora'!#REF!</f>
        <v>#REF!</v>
      </c>
      <c r="W98" s="82" t="e">
        <f>'T. Generadora'!#REF!</f>
        <v>#REF!</v>
      </c>
      <c r="X98" s="248" t="s">
        <v>203</v>
      </c>
      <c r="Y98" s="248"/>
      <c r="Z98" s="248"/>
      <c r="AA98" s="248"/>
      <c r="AB98" s="248"/>
      <c r="AC98" s="248"/>
      <c r="AD98" s="248"/>
      <c r="AE98" s="248"/>
      <c r="AF98" s="248"/>
      <c r="AG98" s="249"/>
      <c r="AH98" s="250" t="e">
        <f>+'T. Generadora'!#REF!</f>
        <v>#REF!</v>
      </c>
      <c r="AI98" s="250" t="e">
        <f t="shared" si="0"/>
        <v>#REF!</v>
      </c>
      <c r="AJ98" s="82"/>
      <c r="AK98" s="250"/>
      <c r="AL98" s="251"/>
      <c r="AM98" s="251" t="e">
        <f t="shared" si="1"/>
        <v>#REF!</v>
      </c>
      <c r="AN98" s="250"/>
      <c r="AO98" s="252" t="e">
        <f t="shared" si="2"/>
        <v>#REF!</v>
      </c>
      <c r="AP98" s="1"/>
      <c r="AQ98" s="1"/>
      <c r="AR98" s="1"/>
      <c r="AS98" s="1"/>
      <c r="AT98" s="1"/>
      <c r="AU98" s="1"/>
    </row>
    <row r="99" spans="1:47" ht="12.75" customHeight="1" x14ac:dyDescent="0.35">
      <c r="A99" s="1"/>
      <c r="B99" s="244" t="e">
        <f>'T. Generadora'!#REF!</f>
        <v>#REF!</v>
      </c>
      <c r="C99" s="244" t="e">
        <f>'T. Generadora'!#REF!</f>
        <v>#REF!</v>
      </c>
      <c r="D99" s="244" t="s">
        <v>202</v>
      </c>
      <c r="E99" s="82" t="e">
        <f>'T. Generadora'!#REF!</f>
        <v>#REF!</v>
      </c>
      <c r="F99" s="82" t="e">
        <f>'T. Generadora'!#REF!</f>
        <v>#REF!</v>
      </c>
      <c r="G99" s="82" t="e">
        <f>'T. Generadora'!#REF!</f>
        <v>#REF!</v>
      </c>
      <c r="H99" s="245" t="e">
        <f>'T. Generadora'!#REF!</f>
        <v>#REF!</v>
      </c>
      <c r="I99" s="245" t="e">
        <f>'T. Generadora'!#REF!</f>
        <v>#REF!</v>
      </c>
      <c r="J99" s="245" t="e">
        <f>'T. Generadora'!#REF!</f>
        <v>#REF!</v>
      </c>
      <c r="K99" s="245" t="e">
        <f>'T. Generadora'!#REF!</f>
        <v>#REF!</v>
      </c>
      <c r="L99" s="245" t="e">
        <f>'T. Generadora'!#REF!</f>
        <v>#REF!</v>
      </c>
      <c r="M99" s="245" t="e">
        <f>+'T. Generadora'!#REF!</f>
        <v>#REF!</v>
      </c>
      <c r="N99" s="245" t="e">
        <f>'T. Generadora'!#REF!</f>
        <v>#REF!</v>
      </c>
      <c r="O99" s="246" t="e">
        <f>'T. Generadora'!#REF!</f>
        <v>#REF!</v>
      </c>
      <c r="P99" s="246" t="e">
        <f>'T. Generadora'!#REF!</f>
        <v>#REF!</v>
      </c>
      <c r="Q99" s="246" t="e">
        <f>'T. Generadora'!#REF!</f>
        <v>#REF!</v>
      </c>
      <c r="R99" s="82" t="e">
        <f>'T. Generadora'!#REF!</f>
        <v>#REF!</v>
      </c>
      <c r="S99" s="82" t="e">
        <f>'T. Generadora'!#REF!</f>
        <v>#REF!</v>
      </c>
      <c r="T99" s="82" t="e">
        <f>'T. Generadora'!#REF!</f>
        <v>#REF!</v>
      </c>
      <c r="U99" s="82" t="e">
        <f>'T. Generadora'!#REF!</f>
        <v>#REF!</v>
      </c>
      <c r="V99" s="82" t="e">
        <f>'T. Generadora'!#REF!</f>
        <v>#REF!</v>
      </c>
      <c r="W99" s="82" t="e">
        <f>'T. Generadora'!#REF!</f>
        <v>#REF!</v>
      </c>
      <c r="X99" s="248" t="s">
        <v>203</v>
      </c>
      <c r="Y99" s="248"/>
      <c r="Z99" s="248"/>
      <c r="AA99" s="248"/>
      <c r="AB99" s="248"/>
      <c r="AC99" s="248"/>
      <c r="AD99" s="248"/>
      <c r="AE99" s="248"/>
      <c r="AF99" s="248"/>
      <c r="AG99" s="249"/>
      <c r="AH99" s="250" t="e">
        <f>+'T. Generadora'!#REF!</f>
        <v>#REF!</v>
      </c>
      <c r="AI99" s="250" t="e">
        <f t="shared" si="0"/>
        <v>#REF!</v>
      </c>
      <c r="AJ99" s="82"/>
      <c r="AK99" s="250"/>
      <c r="AL99" s="251"/>
      <c r="AM99" s="251" t="e">
        <f t="shared" si="1"/>
        <v>#REF!</v>
      </c>
      <c r="AN99" s="250"/>
      <c r="AO99" s="252" t="e">
        <f t="shared" si="2"/>
        <v>#REF!</v>
      </c>
      <c r="AP99" s="1"/>
      <c r="AQ99" s="1"/>
      <c r="AR99" s="1"/>
      <c r="AS99" s="1"/>
      <c r="AT99" s="1"/>
      <c r="AU99" s="1"/>
    </row>
    <row r="100" spans="1:47" ht="12.75" customHeight="1" x14ac:dyDescent="0.35">
      <c r="A100" s="1"/>
      <c r="B100" s="244" t="e">
        <f>'T. Generadora'!#REF!</f>
        <v>#REF!</v>
      </c>
      <c r="C100" s="244" t="e">
        <f>'T. Generadora'!#REF!</f>
        <v>#REF!</v>
      </c>
      <c r="D100" s="244" t="s">
        <v>202</v>
      </c>
      <c r="E100" s="82" t="e">
        <f>'T. Generadora'!#REF!</f>
        <v>#REF!</v>
      </c>
      <c r="F100" s="82" t="e">
        <f>'T. Generadora'!#REF!</f>
        <v>#REF!</v>
      </c>
      <c r="G100" s="82" t="e">
        <f>'T. Generadora'!#REF!</f>
        <v>#REF!</v>
      </c>
      <c r="H100" s="245" t="e">
        <f>'T. Generadora'!#REF!</f>
        <v>#REF!</v>
      </c>
      <c r="I100" s="245" t="e">
        <f>'T. Generadora'!#REF!</f>
        <v>#REF!</v>
      </c>
      <c r="J100" s="245" t="e">
        <f>'T. Generadora'!#REF!</f>
        <v>#REF!</v>
      </c>
      <c r="K100" s="245" t="e">
        <f>'T. Generadora'!#REF!</f>
        <v>#REF!</v>
      </c>
      <c r="L100" s="245" t="e">
        <f>'T. Generadora'!#REF!</f>
        <v>#REF!</v>
      </c>
      <c r="M100" s="245" t="e">
        <f>+'T. Generadora'!#REF!</f>
        <v>#REF!</v>
      </c>
      <c r="N100" s="245" t="e">
        <f>'T. Generadora'!#REF!</f>
        <v>#REF!</v>
      </c>
      <c r="O100" s="246" t="e">
        <f>'T. Generadora'!#REF!</f>
        <v>#REF!</v>
      </c>
      <c r="P100" s="246" t="e">
        <f>'T. Generadora'!#REF!</f>
        <v>#REF!</v>
      </c>
      <c r="Q100" s="246" t="e">
        <f>'T. Generadora'!#REF!</f>
        <v>#REF!</v>
      </c>
      <c r="R100" s="82" t="e">
        <f>'T. Generadora'!#REF!</f>
        <v>#REF!</v>
      </c>
      <c r="S100" s="82" t="e">
        <f>'T. Generadora'!#REF!</f>
        <v>#REF!</v>
      </c>
      <c r="T100" s="82" t="e">
        <f>'T. Generadora'!#REF!</f>
        <v>#REF!</v>
      </c>
      <c r="U100" s="82" t="e">
        <f>'T. Generadora'!#REF!</f>
        <v>#REF!</v>
      </c>
      <c r="V100" s="82" t="e">
        <f>'T. Generadora'!#REF!</f>
        <v>#REF!</v>
      </c>
      <c r="W100" s="82" t="e">
        <f>'T. Generadora'!#REF!</f>
        <v>#REF!</v>
      </c>
      <c r="X100" s="248" t="s">
        <v>203</v>
      </c>
      <c r="Y100" s="248"/>
      <c r="Z100" s="248"/>
      <c r="AA100" s="248"/>
      <c r="AB100" s="248"/>
      <c r="AC100" s="248"/>
      <c r="AD100" s="248"/>
      <c r="AE100" s="248"/>
      <c r="AF100" s="248"/>
      <c r="AG100" s="249"/>
      <c r="AH100" s="250" t="e">
        <f>+'T. Generadora'!#REF!</f>
        <v>#REF!</v>
      </c>
      <c r="AI100" s="250" t="e">
        <f t="shared" si="0"/>
        <v>#REF!</v>
      </c>
      <c r="AJ100" s="82"/>
      <c r="AK100" s="250"/>
      <c r="AL100" s="251"/>
      <c r="AM100" s="251" t="e">
        <f t="shared" si="1"/>
        <v>#REF!</v>
      </c>
      <c r="AN100" s="250"/>
      <c r="AO100" s="252" t="e">
        <f t="shared" si="2"/>
        <v>#REF!</v>
      </c>
      <c r="AP100" s="1"/>
      <c r="AQ100" s="1"/>
      <c r="AR100" s="1"/>
      <c r="AS100" s="1"/>
      <c r="AT100" s="1"/>
      <c r="AU100" s="1"/>
    </row>
    <row r="101" spans="1:47" ht="12.75" customHeight="1" x14ac:dyDescent="0.35">
      <c r="A101" s="1"/>
      <c r="B101" s="244">
        <f>'T. Generadora'!A75</f>
        <v>73</v>
      </c>
      <c r="C101" s="244">
        <f>'T. Generadora'!B75</f>
        <v>1101</v>
      </c>
      <c r="D101" s="244" t="s">
        <v>202</v>
      </c>
      <c r="E101" s="82">
        <f>'T. Generadora'!C75</f>
        <v>1</v>
      </c>
      <c r="F101" s="82" t="str">
        <f>'T. Generadora'!D75</f>
        <v>Madison</v>
      </c>
      <c r="G101" s="82">
        <f>'T. Generadora'!E75</f>
        <v>11</v>
      </c>
      <c r="H101" s="245" t="str">
        <f>'T. Generadora'!G75</f>
        <v>1 M</v>
      </c>
      <c r="I101" s="245">
        <f>'T. Generadora'!H75</f>
        <v>30</v>
      </c>
      <c r="J101" s="245">
        <f>'T. Generadora'!I75</f>
        <v>5</v>
      </c>
      <c r="K101" s="245">
        <f>'T. Generadora'!J75</f>
        <v>0</v>
      </c>
      <c r="L101" s="245">
        <f>'T. Generadora'!L75</f>
        <v>35</v>
      </c>
      <c r="M101" s="245">
        <f>+'T. Generadora'!M75</f>
        <v>1</v>
      </c>
      <c r="N101" s="245">
        <f>'T. Generadora'!N75</f>
        <v>1</v>
      </c>
      <c r="O101" s="246">
        <f>'T. Generadora'!O75</f>
        <v>0</v>
      </c>
      <c r="P101" s="246">
        <f>'T. Generadora'!Q75</f>
        <v>0</v>
      </c>
      <c r="Q101" s="246">
        <f>'T. Generadora'!T75</f>
        <v>1</v>
      </c>
      <c r="R101" s="247">
        <f>'T. Generadora'!U75</f>
        <v>0</v>
      </c>
      <c r="S101" s="82">
        <f>'T. Generadora'!V75</f>
        <v>0</v>
      </c>
      <c r="T101" s="82">
        <f>'T. Generadora'!W75</f>
        <v>0</v>
      </c>
      <c r="U101" s="82">
        <f>'T. Generadora'!X75</f>
        <v>0</v>
      </c>
      <c r="V101" s="82">
        <f>'T. Generadora'!Y75</f>
        <v>0</v>
      </c>
      <c r="W101" s="82">
        <f>'T. Generadora'!Z75</f>
        <v>0</v>
      </c>
      <c r="X101" s="248" t="s">
        <v>203</v>
      </c>
      <c r="Y101" s="248"/>
      <c r="Z101" s="248"/>
      <c r="AA101" s="248"/>
      <c r="AB101" s="248"/>
      <c r="AC101" s="248"/>
      <c r="AD101" s="248"/>
      <c r="AE101" s="248"/>
      <c r="AF101" s="248"/>
      <c r="AG101" s="249"/>
      <c r="AH101" s="250">
        <f>+'T. Generadora'!AT75</f>
        <v>1820000</v>
      </c>
      <c r="AI101" s="250">
        <f t="shared" si="0"/>
        <v>52000</v>
      </c>
      <c r="AJ101" s="82"/>
      <c r="AK101" s="250"/>
      <c r="AL101" s="251"/>
      <c r="AM101" s="251">
        <f t="shared" si="1"/>
        <v>0</v>
      </c>
      <c r="AN101" s="250"/>
      <c r="AO101" s="252">
        <f t="shared" si="2"/>
        <v>-1</v>
      </c>
      <c r="AP101" s="1"/>
      <c r="AQ101" s="1"/>
      <c r="AR101" s="1"/>
      <c r="AS101" s="1"/>
      <c r="AT101" s="1"/>
      <c r="AU101" s="1"/>
    </row>
    <row r="102" spans="1:47" ht="12.75" customHeight="1" x14ac:dyDescent="0.35">
      <c r="A102" s="1"/>
      <c r="B102" s="244">
        <f>'T. Generadora'!A76</f>
        <v>74</v>
      </c>
      <c r="C102" s="244">
        <f>'T. Generadora'!B76</f>
        <v>1102</v>
      </c>
      <c r="D102" s="244" t="s">
        <v>202</v>
      </c>
      <c r="E102" s="82">
        <f>'T. Generadora'!C76</f>
        <v>1</v>
      </c>
      <c r="F102" s="82" t="str">
        <f>'T. Generadora'!D76</f>
        <v>Madison</v>
      </c>
      <c r="G102" s="82">
        <f>'T. Generadora'!E76</f>
        <v>11</v>
      </c>
      <c r="H102" s="245" t="str">
        <f>'T. Generadora'!G76</f>
        <v>2 M</v>
      </c>
      <c r="I102" s="245">
        <f>'T. Generadora'!H76</f>
        <v>59</v>
      </c>
      <c r="J102" s="245">
        <f>'T. Generadora'!I76</f>
        <v>8</v>
      </c>
      <c r="K102" s="245">
        <f>'T. Generadora'!J76</f>
        <v>0</v>
      </c>
      <c r="L102" s="245">
        <f>'T. Generadora'!L76</f>
        <v>67</v>
      </c>
      <c r="M102" s="245">
        <f>+'T. Generadora'!M76</f>
        <v>2</v>
      </c>
      <c r="N102" s="245">
        <f>'T. Generadora'!N76</f>
        <v>2</v>
      </c>
      <c r="O102" s="246">
        <f>'T. Generadora'!O76</f>
        <v>0</v>
      </c>
      <c r="P102" s="246">
        <f>'T. Generadora'!Q76</f>
        <v>0</v>
      </c>
      <c r="Q102" s="246">
        <f>'T. Generadora'!T76</f>
        <v>1</v>
      </c>
      <c r="R102" s="247">
        <f>'T. Generadora'!U76</f>
        <v>0</v>
      </c>
      <c r="S102" s="82">
        <f>'T. Generadora'!V76</f>
        <v>0</v>
      </c>
      <c r="T102" s="82">
        <f>'T. Generadora'!W76</f>
        <v>0</v>
      </c>
      <c r="U102" s="82">
        <f>'T. Generadora'!X76</f>
        <v>0</v>
      </c>
      <c r="V102" s="82">
        <f>'T. Generadora'!Y76</f>
        <v>0</v>
      </c>
      <c r="W102" s="82">
        <f>'T. Generadora'!Z76</f>
        <v>0</v>
      </c>
      <c r="X102" s="248" t="s">
        <v>203</v>
      </c>
      <c r="Y102" s="248"/>
      <c r="Z102" s="248"/>
      <c r="AA102" s="248"/>
      <c r="AB102" s="248"/>
      <c r="AC102" s="248"/>
      <c r="AD102" s="248"/>
      <c r="AE102" s="248"/>
      <c r="AF102" s="248"/>
      <c r="AG102" s="249"/>
      <c r="AH102" s="250">
        <f>+'T. Generadora'!AT76</f>
        <v>3090000</v>
      </c>
      <c r="AI102" s="250">
        <f t="shared" si="0"/>
        <v>46119.40298507463</v>
      </c>
      <c r="AJ102" s="82"/>
      <c r="AK102" s="250"/>
      <c r="AL102" s="251"/>
      <c r="AM102" s="251">
        <f t="shared" si="1"/>
        <v>0</v>
      </c>
      <c r="AN102" s="250"/>
      <c r="AO102" s="252">
        <f t="shared" si="2"/>
        <v>-1</v>
      </c>
      <c r="AP102" s="1"/>
      <c r="AQ102" s="1"/>
      <c r="AR102" s="1"/>
      <c r="AS102" s="1"/>
      <c r="AT102" s="1"/>
      <c r="AU102" s="1"/>
    </row>
    <row r="103" spans="1:47" ht="12.75" customHeight="1" x14ac:dyDescent="0.35">
      <c r="A103" s="1"/>
      <c r="B103" s="244">
        <f>'T. Generadora'!A77</f>
        <v>75</v>
      </c>
      <c r="C103" s="244">
        <f>'T. Generadora'!B77</f>
        <v>1103</v>
      </c>
      <c r="D103" s="244" t="s">
        <v>202</v>
      </c>
      <c r="E103" s="82">
        <f>'T. Generadora'!C77</f>
        <v>1</v>
      </c>
      <c r="F103" s="82" t="str">
        <f>'T. Generadora'!D77</f>
        <v>Madison</v>
      </c>
      <c r="G103" s="82">
        <f>'T. Generadora'!E77</f>
        <v>11</v>
      </c>
      <c r="H103" s="245" t="str">
        <f>'T. Generadora'!G77</f>
        <v>3 M</v>
      </c>
      <c r="I103" s="245">
        <f>'T. Generadora'!H77</f>
        <v>57</v>
      </c>
      <c r="J103" s="245">
        <f>'T. Generadora'!I77</f>
        <v>7</v>
      </c>
      <c r="K103" s="245">
        <f>'T. Generadora'!J77</f>
        <v>0</v>
      </c>
      <c r="L103" s="245">
        <f>'T. Generadora'!L77</f>
        <v>64</v>
      </c>
      <c r="M103" s="245">
        <f>+'T. Generadora'!M77</f>
        <v>2</v>
      </c>
      <c r="N103" s="245">
        <f>'T. Generadora'!N77</f>
        <v>2</v>
      </c>
      <c r="O103" s="246">
        <f>'T. Generadora'!O77</f>
        <v>0</v>
      </c>
      <c r="P103" s="246">
        <f>'T. Generadora'!Q77</f>
        <v>0</v>
      </c>
      <c r="Q103" s="246">
        <f>'T. Generadora'!T77</f>
        <v>1</v>
      </c>
      <c r="R103" s="247">
        <f>'T. Generadora'!U77</f>
        <v>0</v>
      </c>
      <c r="S103" s="82">
        <f>'T. Generadora'!V77</f>
        <v>0</v>
      </c>
      <c r="T103" s="82">
        <f>'T. Generadora'!W77</f>
        <v>0</v>
      </c>
      <c r="U103" s="82">
        <f>'T. Generadora'!X77</f>
        <v>0</v>
      </c>
      <c r="V103" s="82">
        <f>'T. Generadora'!Y77</f>
        <v>0</v>
      </c>
      <c r="W103" s="82">
        <f>'T. Generadora'!Z77</f>
        <v>0</v>
      </c>
      <c r="X103" s="248" t="s">
        <v>203</v>
      </c>
      <c r="Y103" s="248"/>
      <c r="Z103" s="248"/>
      <c r="AA103" s="248"/>
      <c r="AB103" s="248"/>
      <c r="AC103" s="248"/>
      <c r="AD103" s="248"/>
      <c r="AE103" s="248"/>
      <c r="AF103" s="248"/>
      <c r="AG103" s="249"/>
      <c r="AH103" s="250">
        <f>+'T. Generadora'!AT77</f>
        <v>2990000</v>
      </c>
      <c r="AI103" s="250">
        <f t="shared" si="0"/>
        <v>46718.75</v>
      </c>
      <c r="AJ103" s="82"/>
      <c r="AK103" s="250"/>
      <c r="AL103" s="251"/>
      <c r="AM103" s="251">
        <f t="shared" si="1"/>
        <v>0</v>
      </c>
      <c r="AN103" s="250"/>
      <c r="AO103" s="252">
        <f t="shared" si="2"/>
        <v>-1</v>
      </c>
      <c r="AP103" s="1"/>
      <c r="AQ103" s="1"/>
      <c r="AR103" s="1"/>
      <c r="AS103" s="1"/>
      <c r="AT103" s="1"/>
      <c r="AU103" s="1"/>
    </row>
    <row r="104" spans="1:47" ht="12.75" customHeight="1" x14ac:dyDescent="0.35">
      <c r="A104" s="1"/>
      <c r="B104" s="244">
        <f>'T. Generadora'!A78</f>
        <v>76</v>
      </c>
      <c r="C104" s="244">
        <f>'T. Generadora'!B78</f>
        <v>1104</v>
      </c>
      <c r="D104" s="244" t="s">
        <v>202</v>
      </c>
      <c r="E104" s="82">
        <f>'T. Generadora'!C78</f>
        <v>1</v>
      </c>
      <c r="F104" s="82" t="str">
        <f>'T. Generadora'!D78</f>
        <v>Madison</v>
      </c>
      <c r="G104" s="82">
        <f>'T. Generadora'!E78</f>
        <v>11</v>
      </c>
      <c r="H104" s="245" t="str">
        <f>'T. Generadora'!G78</f>
        <v>4 M</v>
      </c>
      <c r="I104" s="245">
        <f>'T. Generadora'!H78</f>
        <v>56</v>
      </c>
      <c r="J104" s="245">
        <f>'T. Generadora'!I78</f>
        <v>4</v>
      </c>
      <c r="K104" s="245">
        <f>'T. Generadora'!J78</f>
        <v>0</v>
      </c>
      <c r="L104" s="245">
        <f>'T. Generadora'!L78</f>
        <v>60</v>
      </c>
      <c r="M104" s="245">
        <f>+'T. Generadora'!M78</f>
        <v>2</v>
      </c>
      <c r="N104" s="245">
        <f>'T. Generadora'!N78</f>
        <v>2</v>
      </c>
      <c r="O104" s="246">
        <f>'T. Generadora'!O78</f>
        <v>0</v>
      </c>
      <c r="P104" s="246">
        <f>'T. Generadora'!Q78</f>
        <v>0</v>
      </c>
      <c r="Q104" s="246">
        <f>'T. Generadora'!T78</f>
        <v>1</v>
      </c>
      <c r="R104" s="247">
        <f>'T. Generadora'!U78</f>
        <v>0</v>
      </c>
      <c r="S104" s="82">
        <f>'T. Generadora'!V78</f>
        <v>0</v>
      </c>
      <c r="T104" s="82">
        <f>'T. Generadora'!W78</f>
        <v>0</v>
      </c>
      <c r="U104" s="82">
        <f>'T. Generadora'!X78</f>
        <v>0</v>
      </c>
      <c r="V104" s="82">
        <f>'T. Generadora'!Y78</f>
        <v>0</v>
      </c>
      <c r="W104" s="82">
        <f>'T. Generadora'!Z78</f>
        <v>0</v>
      </c>
      <c r="X104" s="248" t="s">
        <v>203</v>
      </c>
      <c r="Y104" s="248"/>
      <c r="Z104" s="248"/>
      <c r="AA104" s="248"/>
      <c r="AB104" s="248"/>
      <c r="AC104" s="248"/>
      <c r="AD104" s="248"/>
      <c r="AE104" s="248"/>
      <c r="AF104" s="248"/>
      <c r="AG104" s="249"/>
      <c r="AH104" s="250">
        <f>+'T. Generadora'!AT78</f>
        <v>2730000</v>
      </c>
      <c r="AI104" s="250">
        <f t="shared" si="0"/>
        <v>45500</v>
      </c>
      <c r="AJ104" s="82"/>
      <c r="AK104" s="250"/>
      <c r="AL104" s="251"/>
      <c r="AM104" s="251">
        <f t="shared" si="1"/>
        <v>0</v>
      </c>
      <c r="AN104" s="250"/>
      <c r="AO104" s="252">
        <f t="shared" si="2"/>
        <v>-1</v>
      </c>
      <c r="AP104" s="1"/>
      <c r="AQ104" s="1"/>
      <c r="AR104" s="1"/>
      <c r="AS104" s="1"/>
      <c r="AT104" s="1"/>
      <c r="AU104" s="1"/>
    </row>
    <row r="105" spans="1:47" ht="12.75" customHeight="1" x14ac:dyDescent="0.35">
      <c r="A105" s="1"/>
      <c r="B105" s="244">
        <f>'T. Generadora'!A79</f>
        <v>77</v>
      </c>
      <c r="C105" s="244">
        <f>'T. Generadora'!B79</f>
        <v>1105</v>
      </c>
      <c r="D105" s="244" t="s">
        <v>202</v>
      </c>
      <c r="E105" s="82">
        <f>'T. Generadora'!C79</f>
        <v>1</v>
      </c>
      <c r="F105" s="82" t="str">
        <f>'T. Generadora'!D79</f>
        <v>Madison</v>
      </c>
      <c r="G105" s="82">
        <f>'T. Generadora'!E79</f>
        <v>11</v>
      </c>
      <c r="H105" s="245" t="str">
        <f>'T. Generadora'!G79</f>
        <v>5 M</v>
      </c>
      <c r="I105" s="245">
        <f>'T. Generadora'!H79</f>
        <v>56</v>
      </c>
      <c r="J105" s="245">
        <f>'T. Generadora'!I79</f>
        <v>12</v>
      </c>
      <c r="K105" s="245">
        <f>'T. Generadora'!J79</f>
        <v>0</v>
      </c>
      <c r="L105" s="245">
        <f>'T. Generadora'!L79</f>
        <v>68</v>
      </c>
      <c r="M105" s="245">
        <f>+'T. Generadora'!M79</f>
        <v>2</v>
      </c>
      <c r="N105" s="245">
        <f>'T. Generadora'!N79</f>
        <v>2</v>
      </c>
      <c r="O105" s="246">
        <f>'T. Generadora'!O79</f>
        <v>0</v>
      </c>
      <c r="P105" s="246">
        <f>'T. Generadora'!Q79</f>
        <v>0</v>
      </c>
      <c r="Q105" s="246">
        <f>'T. Generadora'!T79</f>
        <v>1</v>
      </c>
      <c r="R105" s="247">
        <f>'T. Generadora'!U79</f>
        <v>0</v>
      </c>
      <c r="S105" s="82">
        <f>'T. Generadora'!V79</f>
        <v>0</v>
      </c>
      <c r="T105" s="82">
        <f>'T. Generadora'!W79</f>
        <v>0</v>
      </c>
      <c r="U105" s="82">
        <f>'T. Generadora'!X79</f>
        <v>0</v>
      </c>
      <c r="V105" s="82">
        <f>'T. Generadora'!Y79</f>
        <v>0</v>
      </c>
      <c r="W105" s="82">
        <f>'T. Generadora'!Z79</f>
        <v>0</v>
      </c>
      <c r="X105" s="248" t="s">
        <v>203</v>
      </c>
      <c r="Y105" s="248"/>
      <c r="Z105" s="248"/>
      <c r="AA105" s="248"/>
      <c r="AB105" s="248"/>
      <c r="AC105" s="248"/>
      <c r="AD105" s="248"/>
      <c r="AE105" s="248"/>
      <c r="AF105" s="248"/>
      <c r="AG105" s="249"/>
      <c r="AH105" s="250">
        <f>+'T. Generadora'!AT79</f>
        <v>3120000</v>
      </c>
      <c r="AI105" s="250">
        <f t="shared" si="0"/>
        <v>45882.352941176468</v>
      </c>
      <c r="AJ105" s="82"/>
      <c r="AK105" s="250"/>
      <c r="AL105" s="251"/>
      <c r="AM105" s="251">
        <f t="shared" si="1"/>
        <v>0</v>
      </c>
      <c r="AN105" s="250"/>
      <c r="AO105" s="252">
        <f t="shared" si="2"/>
        <v>-1</v>
      </c>
      <c r="AP105" s="1"/>
      <c r="AQ105" s="1"/>
      <c r="AR105" s="1"/>
      <c r="AS105" s="1"/>
      <c r="AT105" s="1"/>
      <c r="AU105" s="1"/>
    </row>
    <row r="106" spans="1:47" ht="12.75" customHeight="1" x14ac:dyDescent="0.35">
      <c r="A106" s="1"/>
      <c r="B106" s="244">
        <f>'T. Generadora'!A80</f>
        <v>78</v>
      </c>
      <c r="C106" s="244">
        <f>'T. Generadora'!B80</f>
        <v>1106</v>
      </c>
      <c r="D106" s="244" t="s">
        <v>202</v>
      </c>
      <c r="E106" s="82">
        <f>'T. Generadora'!C80</f>
        <v>1</v>
      </c>
      <c r="F106" s="82" t="str">
        <f>'T. Generadora'!D80</f>
        <v>Madison</v>
      </c>
      <c r="G106" s="82">
        <f>'T. Generadora'!E80</f>
        <v>11</v>
      </c>
      <c r="H106" s="245" t="str">
        <f>'T. Generadora'!G80</f>
        <v>6 M</v>
      </c>
      <c r="I106" s="245">
        <f>'T. Generadora'!H80</f>
        <v>52</v>
      </c>
      <c r="J106" s="245">
        <f>'T. Generadora'!I80</f>
        <v>7</v>
      </c>
      <c r="K106" s="245">
        <f>'T. Generadora'!J80</f>
        <v>0</v>
      </c>
      <c r="L106" s="245">
        <f>'T. Generadora'!L80</f>
        <v>59</v>
      </c>
      <c r="M106" s="245">
        <f>+'T. Generadora'!M80</f>
        <v>2</v>
      </c>
      <c r="N106" s="245">
        <f>'T. Generadora'!N80</f>
        <v>2</v>
      </c>
      <c r="O106" s="246">
        <f>'T. Generadora'!O80</f>
        <v>0</v>
      </c>
      <c r="P106" s="246">
        <f>'T. Generadora'!Q80</f>
        <v>0</v>
      </c>
      <c r="Q106" s="246">
        <f>'T. Generadora'!T80</f>
        <v>1</v>
      </c>
      <c r="R106" s="247">
        <f>'T. Generadora'!U80</f>
        <v>0</v>
      </c>
      <c r="S106" s="82">
        <f>'T. Generadora'!V80</f>
        <v>0</v>
      </c>
      <c r="T106" s="82">
        <f>'T. Generadora'!W80</f>
        <v>0</v>
      </c>
      <c r="U106" s="82">
        <f>'T. Generadora'!X80</f>
        <v>0</v>
      </c>
      <c r="V106" s="82">
        <f>'T. Generadora'!Y80</f>
        <v>0</v>
      </c>
      <c r="W106" s="82">
        <f>'T. Generadora'!Z80</f>
        <v>0</v>
      </c>
      <c r="X106" s="248" t="s">
        <v>203</v>
      </c>
      <c r="Y106" s="248"/>
      <c r="Z106" s="248"/>
      <c r="AA106" s="248"/>
      <c r="AB106" s="248"/>
      <c r="AC106" s="248"/>
      <c r="AD106" s="248"/>
      <c r="AE106" s="248"/>
      <c r="AF106" s="248"/>
      <c r="AG106" s="249"/>
      <c r="AH106" s="250">
        <f>+'T. Generadora'!AT80</f>
        <v>2840000</v>
      </c>
      <c r="AI106" s="250">
        <f t="shared" si="0"/>
        <v>48135.593220338982</v>
      </c>
      <c r="AJ106" s="82"/>
      <c r="AK106" s="250"/>
      <c r="AL106" s="251"/>
      <c r="AM106" s="251">
        <f t="shared" si="1"/>
        <v>0</v>
      </c>
      <c r="AN106" s="250"/>
      <c r="AO106" s="252">
        <f t="shared" si="2"/>
        <v>-1</v>
      </c>
      <c r="AP106" s="1"/>
      <c r="AQ106" s="1"/>
      <c r="AR106" s="1"/>
      <c r="AS106" s="1"/>
      <c r="AT106" s="1"/>
      <c r="AU106" s="1"/>
    </row>
    <row r="107" spans="1:47" ht="12.75" customHeight="1" x14ac:dyDescent="0.35">
      <c r="A107" s="1"/>
      <c r="B107" s="244">
        <f>'T. Generadora'!A81</f>
        <v>79</v>
      </c>
      <c r="C107" s="244">
        <f>'T. Generadora'!B81</f>
        <v>1107</v>
      </c>
      <c r="D107" s="244" t="s">
        <v>202</v>
      </c>
      <c r="E107" s="82">
        <f>'T. Generadora'!C81</f>
        <v>1</v>
      </c>
      <c r="F107" s="82" t="str">
        <f>'T. Generadora'!D81</f>
        <v>Madison</v>
      </c>
      <c r="G107" s="82">
        <f>'T. Generadora'!E81</f>
        <v>11</v>
      </c>
      <c r="H107" s="245" t="str">
        <f>'T. Generadora'!G81</f>
        <v>7 M</v>
      </c>
      <c r="I107" s="245">
        <f>'T. Generadora'!H81</f>
        <v>64</v>
      </c>
      <c r="J107" s="245">
        <f>'T. Generadora'!I81</f>
        <v>7</v>
      </c>
      <c r="K107" s="245">
        <f>'T. Generadora'!J81</f>
        <v>0</v>
      </c>
      <c r="L107" s="245">
        <f>'T. Generadora'!L81</f>
        <v>71</v>
      </c>
      <c r="M107" s="245">
        <f>+'T. Generadora'!M81</f>
        <v>2</v>
      </c>
      <c r="N107" s="245">
        <f>'T. Generadora'!N81</f>
        <v>2</v>
      </c>
      <c r="O107" s="246">
        <f>'T. Generadora'!O81</f>
        <v>0</v>
      </c>
      <c r="P107" s="246">
        <f>'T. Generadora'!Q81</f>
        <v>0</v>
      </c>
      <c r="Q107" s="246">
        <f>'T. Generadora'!T81</f>
        <v>2</v>
      </c>
      <c r="R107" s="247">
        <f>'T. Generadora'!U81</f>
        <v>0</v>
      </c>
      <c r="S107" s="82">
        <f>'T. Generadora'!V81</f>
        <v>0</v>
      </c>
      <c r="T107" s="82">
        <f>'T. Generadora'!W81</f>
        <v>0</v>
      </c>
      <c r="U107" s="82">
        <f>'T. Generadora'!X81</f>
        <v>0</v>
      </c>
      <c r="V107" s="82">
        <f>'T. Generadora'!Y81</f>
        <v>0</v>
      </c>
      <c r="W107" s="82">
        <f>'T. Generadora'!Z81</f>
        <v>0</v>
      </c>
      <c r="X107" s="248" t="s">
        <v>203</v>
      </c>
      <c r="Y107" s="248"/>
      <c r="Z107" s="248"/>
      <c r="AA107" s="248"/>
      <c r="AB107" s="248"/>
      <c r="AC107" s="248"/>
      <c r="AD107" s="248"/>
      <c r="AE107" s="248"/>
      <c r="AF107" s="248"/>
      <c r="AG107" s="249"/>
      <c r="AH107" s="250">
        <f>+'T. Generadora'!AT81</f>
        <v>3220000</v>
      </c>
      <c r="AI107" s="250">
        <f t="shared" si="0"/>
        <v>45352.112676056335</v>
      </c>
      <c r="AJ107" s="82"/>
      <c r="AK107" s="250"/>
      <c r="AL107" s="251"/>
      <c r="AM107" s="251">
        <f t="shared" si="1"/>
        <v>0</v>
      </c>
      <c r="AN107" s="250"/>
      <c r="AO107" s="252">
        <f t="shared" si="2"/>
        <v>-1</v>
      </c>
      <c r="AP107" s="1"/>
      <c r="AQ107" s="1"/>
      <c r="AR107" s="1"/>
      <c r="AS107" s="1"/>
      <c r="AT107" s="1"/>
      <c r="AU107" s="1"/>
    </row>
    <row r="108" spans="1:47" ht="12.75" customHeight="1" x14ac:dyDescent="0.35">
      <c r="A108" s="1"/>
      <c r="B108" s="244" t="e">
        <f>'T. Generadora'!#REF!</f>
        <v>#REF!</v>
      </c>
      <c r="C108" s="244" t="e">
        <f>'T. Generadora'!#REF!</f>
        <v>#REF!</v>
      </c>
      <c r="D108" s="244" t="s">
        <v>202</v>
      </c>
      <c r="E108" s="82" t="e">
        <f>'T. Generadora'!#REF!</f>
        <v>#REF!</v>
      </c>
      <c r="F108" s="82" t="e">
        <f>'T. Generadora'!#REF!</f>
        <v>#REF!</v>
      </c>
      <c r="G108" s="82" t="e">
        <f>'T. Generadora'!#REF!</f>
        <v>#REF!</v>
      </c>
      <c r="H108" s="245" t="e">
        <f>'T. Generadora'!#REF!</f>
        <v>#REF!</v>
      </c>
      <c r="I108" s="245" t="e">
        <f>'T. Generadora'!#REF!</f>
        <v>#REF!</v>
      </c>
      <c r="J108" s="245" t="e">
        <f>'T. Generadora'!#REF!</f>
        <v>#REF!</v>
      </c>
      <c r="K108" s="245" t="e">
        <f>'T. Generadora'!#REF!</f>
        <v>#REF!</v>
      </c>
      <c r="L108" s="245" t="e">
        <f>'T. Generadora'!#REF!</f>
        <v>#REF!</v>
      </c>
      <c r="M108" s="245" t="e">
        <f>+'T. Generadora'!#REF!</f>
        <v>#REF!</v>
      </c>
      <c r="N108" s="245" t="e">
        <f>'T. Generadora'!#REF!</f>
        <v>#REF!</v>
      </c>
      <c r="O108" s="246" t="e">
        <f>'T. Generadora'!#REF!</f>
        <v>#REF!</v>
      </c>
      <c r="P108" s="246" t="e">
        <f>'T. Generadora'!#REF!</f>
        <v>#REF!</v>
      </c>
      <c r="Q108" s="246" t="e">
        <f>'T. Generadora'!#REF!</f>
        <v>#REF!</v>
      </c>
      <c r="R108" s="82" t="e">
        <f>'T. Generadora'!#REF!</f>
        <v>#REF!</v>
      </c>
      <c r="S108" s="82" t="e">
        <f>'T. Generadora'!#REF!</f>
        <v>#REF!</v>
      </c>
      <c r="T108" s="82" t="e">
        <f>'T. Generadora'!#REF!</f>
        <v>#REF!</v>
      </c>
      <c r="U108" s="82" t="e">
        <f>'T. Generadora'!#REF!</f>
        <v>#REF!</v>
      </c>
      <c r="V108" s="82" t="e">
        <f>'T. Generadora'!#REF!</f>
        <v>#REF!</v>
      </c>
      <c r="W108" s="82" t="e">
        <f>'T. Generadora'!#REF!</f>
        <v>#REF!</v>
      </c>
      <c r="X108" s="248" t="s">
        <v>203</v>
      </c>
      <c r="Y108" s="248"/>
      <c r="Z108" s="248"/>
      <c r="AA108" s="248"/>
      <c r="AB108" s="248"/>
      <c r="AC108" s="248"/>
      <c r="AD108" s="248"/>
      <c r="AE108" s="248"/>
      <c r="AF108" s="248"/>
      <c r="AG108" s="249"/>
      <c r="AH108" s="250" t="e">
        <f>+'T. Generadora'!#REF!</f>
        <v>#REF!</v>
      </c>
      <c r="AI108" s="250" t="e">
        <f t="shared" si="0"/>
        <v>#REF!</v>
      </c>
      <c r="AJ108" s="82"/>
      <c r="AK108" s="250"/>
      <c r="AL108" s="251"/>
      <c r="AM108" s="251" t="e">
        <f t="shared" si="1"/>
        <v>#REF!</v>
      </c>
      <c r="AN108" s="250"/>
      <c r="AO108" s="252" t="e">
        <f t="shared" si="2"/>
        <v>#REF!</v>
      </c>
      <c r="AP108" s="1"/>
      <c r="AQ108" s="1"/>
      <c r="AR108" s="1"/>
      <c r="AS108" s="1"/>
      <c r="AT108" s="1"/>
      <c r="AU108" s="1"/>
    </row>
    <row r="109" spans="1:47" ht="12.75" customHeight="1" x14ac:dyDescent="0.35">
      <c r="A109" s="1"/>
      <c r="B109" s="244" t="e">
        <f>'T. Generadora'!#REF!</f>
        <v>#REF!</v>
      </c>
      <c r="C109" s="244" t="e">
        <f>'T. Generadora'!#REF!</f>
        <v>#REF!</v>
      </c>
      <c r="D109" s="244" t="s">
        <v>202</v>
      </c>
      <c r="E109" s="82" t="e">
        <f>'T. Generadora'!#REF!</f>
        <v>#REF!</v>
      </c>
      <c r="F109" s="82" t="e">
        <f>'T. Generadora'!#REF!</f>
        <v>#REF!</v>
      </c>
      <c r="G109" s="82" t="e">
        <f>'T. Generadora'!#REF!</f>
        <v>#REF!</v>
      </c>
      <c r="H109" s="245" t="e">
        <f>'T. Generadora'!#REF!</f>
        <v>#REF!</v>
      </c>
      <c r="I109" s="245" t="e">
        <f>'T. Generadora'!#REF!</f>
        <v>#REF!</v>
      </c>
      <c r="J109" s="245" t="e">
        <f>'T. Generadora'!#REF!</f>
        <v>#REF!</v>
      </c>
      <c r="K109" s="245" t="e">
        <f>'T. Generadora'!#REF!</f>
        <v>#REF!</v>
      </c>
      <c r="L109" s="245" t="e">
        <f>'T. Generadora'!#REF!</f>
        <v>#REF!</v>
      </c>
      <c r="M109" s="245" t="e">
        <f>+'T. Generadora'!#REF!</f>
        <v>#REF!</v>
      </c>
      <c r="N109" s="245" t="e">
        <f>'T. Generadora'!#REF!</f>
        <v>#REF!</v>
      </c>
      <c r="O109" s="246" t="e">
        <f>'T. Generadora'!#REF!</f>
        <v>#REF!</v>
      </c>
      <c r="P109" s="246" t="e">
        <f>'T. Generadora'!#REF!</f>
        <v>#REF!</v>
      </c>
      <c r="Q109" s="246" t="e">
        <f>'T. Generadora'!#REF!</f>
        <v>#REF!</v>
      </c>
      <c r="R109" s="82" t="e">
        <f>'T. Generadora'!#REF!</f>
        <v>#REF!</v>
      </c>
      <c r="S109" s="82" t="e">
        <f>'T. Generadora'!#REF!</f>
        <v>#REF!</v>
      </c>
      <c r="T109" s="82" t="e">
        <f>'T. Generadora'!#REF!</f>
        <v>#REF!</v>
      </c>
      <c r="U109" s="82" t="e">
        <f>'T. Generadora'!#REF!</f>
        <v>#REF!</v>
      </c>
      <c r="V109" s="82" t="e">
        <f>'T. Generadora'!#REF!</f>
        <v>#REF!</v>
      </c>
      <c r="W109" s="82" t="e">
        <f>'T. Generadora'!#REF!</f>
        <v>#REF!</v>
      </c>
      <c r="X109" s="248" t="s">
        <v>203</v>
      </c>
      <c r="Y109" s="248"/>
      <c r="Z109" s="248"/>
      <c r="AA109" s="248"/>
      <c r="AB109" s="248"/>
      <c r="AC109" s="248"/>
      <c r="AD109" s="248"/>
      <c r="AE109" s="248"/>
      <c r="AF109" s="248"/>
      <c r="AG109" s="249"/>
      <c r="AH109" s="250" t="e">
        <f>+'T. Generadora'!#REF!</f>
        <v>#REF!</v>
      </c>
      <c r="AI109" s="250" t="e">
        <f t="shared" si="0"/>
        <v>#REF!</v>
      </c>
      <c r="AJ109" s="82"/>
      <c r="AK109" s="250"/>
      <c r="AL109" s="251"/>
      <c r="AM109" s="251" t="e">
        <f t="shared" si="1"/>
        <v>#REF!</v>
      </c>
      <c r="AN109" s="250"/>
      <c r="AO109" s="252" t="e">
        <f t="shared" si="2"/>
        <v>#REF!</v>
      </c>
      <c r="AP109" s="1"/>
      <c r="AQ109" s="1"/>
      <c r="AR109" s="1"/>
      <c r="AS109" s="1"/>
      <c r="AT109" s="1"/>
      <c r="AU109" s="1"/>
    </row>
    <row r="110" spans="1:47" ht="12.75" customHeight="1" x14ac:dyDescent="0.35">
      <c r="A110" s="1"/>
      <c r="B110" s="244" t="e">
        <f>'T. Generadora'!#REF!</f>
        <v>#REF!</v>
      </c>
      <c r="C110" s="244" t="e">
        <f>'T. Generadora'!#REF!</f>
        <v>#REF!</v>
      </c>
      <c r="D110" s="244" t="s">
        <v>202</v>
      </c>
      <c r="E110" s="82" t="e">
        <f>'T. Generadora'!#REF!</f>
        <v>#REF!</v>
      </c>
      <c r="F110" s="82" t="e">
        <f>'T. Generadora'!#REF!</f>
        <v>#REF!</v>
      </c>
      <c r="G110" s="82" t="e">
        <f>'T. Generadora'!#REF!</f>
        <v>#REF!</v>
      </c>
      <c r="H110" s="245" t="e">
        <f>'T. Generadora'!#REF!</f>
        <v>#REF!</v>
      </c>
      <c r="I110" s="245" t="e">
        <f>'T. Generadora'!#REF!</f>
        <v>#REF!</v>
      </c>
      <c r="J110" s="245" t="e">
        <f>'T. Generadora'!#REF!</f>
        <v>#REF!</v>
      </c>
      <c r="K110" s="245" t="e">
        <f>'T. Generadora'!#REF!</f>
        <v>#REF!</v>
      </c>
      <c r="L110" s="245" t="e">
        <f>'T. Generadora'!#REF!</f>
        <v>#REF!</v>
      </c>
      <c r="M110" s="245" t="e">
        <f>+'T. Generadora'!#REF!</f>
        <v>#REF!</v>
      </c>
      <c r="N110" s="245" t="e">
        <f>'T. Generadora'!#REF!</f>
        <v>#REF!</v>
      </c>
      <c r="O110" s="246" t="e">
        <f>'T. Generadora'!#REF!</f>
        <v>#REF!</v>
      </c>
      <c r="P110" s="246" t="e">
        <f>'T. Generadora'!#REF!</f>
        <v>#REF!</v>
      </c>
      <c r="Q110" s="246" t="e">
        <f>'T. Generadora'!#REF!</f>
        <v>#REF!</v>
      </c>
      <c r="R110" s="82" t="e">
        <f>'T. Generadora'!#REF!</f>
        <v>#REF!</v>
      </c>
      <c r="S110" s="82" t="e">
        <f>'T. Generadora'!#REF!</f>
        <v>#REF!</v>
      </c>
      <c r="T110" s="82" t="e">
        <f>'T. Generadora'!#REF!</f>
        <v>#REF!</v>
      </c>
      <c r="U110" s="82" t="e">
        <f>'T. Generadora'!#REF!</f>
        <v>#REF!</v>
      </c>
      <c r="V110" s="82" t="e">
        <f>'T. Generadora'!#REF!</f>
        <v>#REF!</v>
      </c>
      <c r="W110" s="82" t="e">
        <f>'T. Generadora'!#REF!</f>
        <v>#REF!</v>
      </c>
      <c r="X110" s="248" t="s">
        <v>203</v>
      </c>
      <c r="Y110" s="248"/>
      <c r="Z110" s="248"/>
      <c r="AA110" s="248"/>
      <c r="AB110" s="248"/>
      <c r="AC110" s="248"/>
      <c r="AD110" s="248"/>
      <c r="AE110" s="248"/>
      <c r="AF110" s="248"/>
      <c r="AG110" s="249"/>
      <c r="AH110" s="250" t="e">
        <f>+'T. Generadora'!#REF!</f>
        <v>#REF!</v>
      </c>
      <c r="AI110" s="250" t="e">
        <f t="shared" si="0"/>
        <v>#REF!</v>
      </c>
      <c r="AJ110" s="82"/>
      <c r="AK110" s="250"/>
      <c r="AL110" s="251"/>
      <c r="AM110" s="251" t="e">
        <f t="shared" si="1"/>
        <v>#REF!</v>
      </c>
      <c r="AN110" s="250"/>
      <c r="AO110" s="252" t="e">
        <f t="shared" si="2"/>
        <v>#REF!</v>
      </c>
      <c r="AP110" s="1"/>
      <c r="AQ110" s="1"/>
      <c r="AR110" s="1"/>
      <c r="AS110" s="1"/>
      <c r="AT110" s="1"/>
      <c r="AU110" s="1"/>
    </row>
    <row r="111" spans="1:47" ht="12.75" customHeight="1" x14ac:dyDescent="0.35">
      <c r="A111" s="1"/>
      <c r="B111" s="244" t="e">
        <f>'T. Generadora'!#REF!</f>
        <v>#REF!</v>
      </c>
      <c r="C111" s="244" t="e">
        <f>'T. Generadora'!#REF!</f>
        <v>#REF!</v>
      </c>
      <c r="D111" s="244" t="s">
        <v>202</v>
      </c>
      <c r="E111" s="82" t="e">
        <f>'T. Generadora'!#REF!</f>
        <v>#REF!</v>
      </c>
      <c r="F111" s="82" t="e">
        <f>'T. Generadora'!#REF!</f>
        <v>#REF!</v>
      </c>
      <c r="G111" s="82" t="e">
        <f>'T. Generadora'!#REF!</f>
        <v>#REF!</v>
      </c>
      <c r="H111" s="245" t="e">
        <f>'T. Generadora'!#REF!</f>
        <v>#REF!</v>
      </c>
      <c r="I111" s="245" t="e">
        <f>'T. Generadora'!#REF!</f>
        <v>#REF!</v>
      </c>
      <c r="J111" s="245" t="e">
        <f>'T. Generadora'!#REF!</f>
        <v>#REF!</v>
      </c>
      <c r="K111" s="245" t="e">
        <f>'T. Generadora'!#REF!</f>
        <v>#REF!</v>
      </c>
      <c r="L111" s="245" t="e">
        <f>'T. Generadora'!#REF!</f>
        <v>#REF!</v>
      </c>
      <c r="M111" s="245" t="e">
        <f>+'T. Generadora'!#REF!</f>
        <v>#REF!</v>
      </c>
      <c r="N111" s="245" t="e">
        <f>'T. Generadora'!#REF!</f>
        <v>#REF!</v>
      </c>
      <c r="O111" s="246" t="e">
        <f>'T. Generadora'!#REF!</f>
        <v>#REF!</v>
      </c>
      <c r="P111" s="246" t="e">
        <f>'T. Generadora'!#REF!</f>
        <v>#REF!</v>
      </c>
      <c r="Q111" s="246" t="e">
        <f>'T. Generadora'!#REF!</f>
        <v>#REF!</v>
      </c>
      <c r="R111" s="82" t="e">
        <f>'T. Generadora'!#REF!</f>
        <v>#REF!</v>
      </c>
      <c r="S111" s="82" t="e">
        <f>'T. Generadora'!#REF!</f>
        <v>#REF!</v>
      </c>
      <c r="T111" s="82" t="e">
        <f>'T. Generadora'!#REF!</f>
        <v>#REF!</v>
      </c>
      <c r="U111" s="82" t="e">
        <f>'T. Generadora'!#REF!</f>
        <v>#REF!</v>
      </c>
      <c r="V111" s="82" t="e">
        <f>'T. Generadora'!#REF!</f>
        <v>#REF!</v>
      </c>
      <c r="W111" s="82" t="e">
        <f>'T. Generadora'!#REF!</f>
        <v>#REF!</v>
      </c>
      <c r="X111" s="248" t="s">
        <v>203</v>
      </c>
      <c r="Y111" s="248"/>
      <c r="Z111" s="248"/>
      <c r="AA111" s="248"/>
      <c r="AB111" s="248"/>
      <c r="AC111" s="248"/>
      <c r="AD111" s="248"/>
      <c r="AE111" s="248"/>
      <c r="AF111" s="248"/>
      <c r="AG111" s="249"/>
      <c r="AH111" s="250" t="e">
        <f>+'T. Generadora'!#REF!</f>
        <v>#REF!</v>
      </c>
      <c r="AI111" s="250" t="e">
        <f t="shared" si="0"/>
        <v>#REF!</v>
      </c>
      <c r="AJ111" s="82"/>
      <c r="AK111" s="250"/>
      <c r="AL111" s="251"/>
      <c r="AM111" s="251" t="e">
        <f t="shared" si="1"/>
        <v>#REF!</v>
      </c>
      <c r="AN111" s="250"/>
      <c r="AO111" s="252" t="e">
        <f t="shared" si="2"/>
        <v>#REF!</v>
      </c>
      <c r="AP111" s="1"/>
      <c r="AQ111" s="1"/>
      <c r="AR111" s="1"/>
      <c r="AS111" s="1"/>
      <c r="AT111" s="1"/>
      <c r="AU111" s="1"/>
    </row>
    <row r="112" spans="1:47" ht="12.75" customHeight="1" x14ac:dyDescent="0.35">
      <c r="A112" s="1"/>
      <c r="B112" s="244">
        <f>'T. Generadora'!A83</f>
        <v>81</v>
      </c>
      <c r="C112" s="244">
        <f>'T. Generadora'!B83</f>
        <v>1201</v>
      </c>
      <c r="D112" s="244" t="s">
        <v>202</v>
      </c>
      <c r="E112" s="82">
        <f>'T. Generadora'!C83</f>
        <v>1</v>
      </c>
      <c r="F112" s="82" t="str">
        <f>'T. Generadora'!D83</f>
        <v>Madison</v>
      </c>
      <c r="G112" s="82">
        <f>'T. Generadora'!E83</f>
        <v>12</v>
      </c>
      <c r="H112" s="245" t="str">
        <f>'T. Generadora'!G83</f>
        <v>1 M</v>
      </c>
      <c r="I112" s="245">
        <f>'T. Generadora'!H83</f>
        <v>30</v>
      </c>
      <c r="J112" s="245">
        <f>'T. Generadora'!I83</f>
        <v>5</v>
      </c>
      <c r="K112" s="245">
        <f>'T. Generadora'!J83</f>
        <v>0</v>
      </c>
      <c r="L112" s="245">
        <f>'T. Generadora'!L83</f>
        <v>35</v>
      </c>
      <c r="M112" s="245">
        <f>+'T. Generadora'!M83</f>
        <v>1</v>
      </c>
      <c r="N112" s="245">
        <f>'T. Generadora'!N83</f>
        <v>1</v>
      </c>
      <c r="O112" s="246">
        <f>'T. Generadora'!O83</f>
        <v>0</v>
      </c>
      <c r="P112" s="246">
        <f>'T. Generadora'!Q83</f>
        <v>0</v>
      </c>
      <c r="Q112" s="246">
        <f>'T. Generadora'!T83</f>
        <v>1</v>
      </c>
      <c r="R112" s="247">
        <f>'T. Generadora'!U83</f>
        <v>0</v>
      </c>
      <c r="S112" s="82">
        <f>'T. Generadora'!V83</f>
        <v>0</v>
      </c>
      <c r="T112" s="82">
        <f>'T. Generadora'!W83</f>
        <v>0</v>
      </c>
      <c r="U112" s="82">
        <f>'T. Generadora'!X83</f>
        <v>0</v>
      </c>
      <c r="V112" s="82">
        <f>'T. Generadora'!Y83</f>
        <v>0</v>
      </c>
      <c r="W112" s="82">
        <f>'T. Generadora'!Z83</f>
        <v>0</v>
      </c>
      <c r="X112" s="248" t="s">
        <v>203</v>
      </c>
      <c r="Y112" s="248"/>
      <c r="Z112" s="248"/>
      <c r="AA112" s="248"/>
      <c r="AB112" s="248"/>
      <c r="AC112" s="248"/>
      <c r="AD112" s="248"/>
      <c r="AE112" s="248"/>
      <c r="AF112" s="248"/>
      <c r="AG112" s="249"/>
      <c r="AH112" s="250">
        <f>+'T. Generadora'!AT83</f>
        <v>1830000</v>
      </c>
      <c r="AI112" s="250">
        <f t="shared" si="0"/>
        <v>52285.714285714283</v>
      </c>
      <c r="AJ112" s="82"/>
      <c r="AK112" s="250"/>
      <c r="AL112" s="251"/>
      <c r="AM112" s="251">
        <f t="shared" si="1"/>
        <v>0</v>
      </c>
      <c r="AN112" s="250"/>
      <c r="AO112" s="252">
        <f t="shared" si="2"/>
        <v>-1</v>
      </c>
      <c r="AP112" s="1"/>
      <c r="AQ112" s="1"/>
      <c r="AR112" s="1"/>
      <c r="AS112" s="1"/>
      <c r="AT112" s="1"/>
      <c r="AU112" s="1"/>
    </row>
    <row r="113" spans="1:47" ht="12.75" customHeight="1" x14ac:dyDescent="0.35">
      <c r="A113" s="1"/>
      <c r="B113" s="244">
        <f>'T. Generadora'!A84</f>
        <v>82</v>
      </c>
      <c r="C113" s="244">
        <f>'T. Generadora'!B84</f>
        <v>1202</v>
      </c>
      <c r="D113" s="244" t="s">
        <v>202</v>
      </c>
      <c r="E113" s="82">
        <f>'T. Generadora'!C84</f>
        <v>1</v>
      </c>
      <c r="F113" s="82" t="str">
        <f>'T. Generadora'!D84</f>
        <v>Madison</v>
      </c>
      <c r="G113" s="82">
        <f>'T. Generadora'!E84</f>
        <v>12</v>
      </c>
      <c r="H113" s="245" t="str">
        <f>'T. Generadora'!G84</f>
        <v>2 M</v>
      </c>
      <c r="I113" s="245">
        <f>'T. Generadora'!H84</f>
        <v>59</v>
      </c>
      <c r="J113" s="245">
        <f>'T. Generadora'!I84</f>
        <v>8</v>
      </c>
      <c r="K113" s="245">
        <f>'T. Generadora'!J84</f>
        <v>0</v>
      </c>
      <c r="L113" s="245">
        <f>'T. Generadora'!L84</f>
        <v>67</v>
      </c>
      <c r="M113" s="245">
        <f>+'T. Generadora'!M84</f>
        <v>2</v>
      </c>
      <c r="N113" s="245">
        <f>'T. Generadora'!N84</f>
        <v>2</v>
      </c>
      <c r="O113" s="246">
        <f>'T. Generadora'!O84</f>
        <v>0</v>
      </c>
      <c r="P113" s="246">
        <f>'T. Generadora'!Q84</f>
        <v>0</v>
      </c>
      <c r="Q113" s="246">
        <f>'T. Generadora'!T84</f>
        <v>1</v>
      </c>
      <c r="R113" s="247">
        <f>'T. Generadora'!U84</f>
        <v>0</v>
      </c>
      <c r="S113" s="82">
        <f>'T. Generadora'!V84</f>
        <v>0</v>
      </c>
      <c r="T113" s="82">
        <f>'T. Generadora'!W84</f>
        <v>0</v>
      </c>
      <c r="U113" s="82">
        <f>'T. Generadora'!X84</f>
        <v>0</v>
      </c>
      <c r="V113" s="82">
        <f>'T. Generadora'!Y84</f>
        <v>0</v>
      </c>
      <c r="W113" s="82">
        <f>'T. Generadora'!Z84</f>
        <v>0</v>
      </c>
      <c r="X113" s="248" t="s">
        <v>203</v>
      </c>
      <c r="Y113" s="248"/>
      <c r="Z113" s="248"/>
      <c r="AA113" s="248"/>
      <c r="AB113" s="248"/>
      <c r="AC113" s="248"/>
      <c r="AD113" s="248"/>
      <c r="AE113" s="248"/>
      <c r="AF113" s="248"/>
      <c r="AG113" s="249"/>
      <c r="AH113" s="250">
        <f>+'T. Generadora'!AT84</f>
        <v>3120000</v>
      </c>
      <c r="AI113" s="250">
        <f t="shared" si="0"/>
        <v>46567.164179104475</v>
      </c>
      <c r="AJ113" s="82"/>
      <c r="AK113" s="250"/>
      <c r="AL113" s="251"/>
      <c r="AM113" s="251">
        <f t="shared" si="1"/>
        <v>0</v>
      </c>
      <c r="AN113" s="250"/>
      <c r="AO113" s="252">
        <f t="shared" si="2"/>
        <v>-1</v>
      </c>
      <c r="AP113" s="1"/>
      <c r="AQ113" s="1"/>
      <c r="AR113" s="1"/>
      <c r="AS113" s="1"/>
      <c r="AT113" s="1"/>
      <c r="AU113" s="1"/>
    </row>
    <row r="114" spans="1:47" ht="12.75" customHeight="1" x14ac:dyDescent="0.35">
      <c r="A114" s="1"/>
      <c r="B114" s="244">
        <f>'T. Generadora'!A85</f>
        <v>83</v>
      </c>
      <c r="C114" s="244">
        <f>'T. Generadora'!B85</f>
        <v>1203</v>
      </c>
      <c r="D114" s="244" t="s">
        <v>202</v>
      </c>
      <c r="E114" s="82">
        <f>'T. Generadora'!C85</f>
        <v>1</v>
      </c>
      <c r="F114" s="82" t="str">
        <f>'T. Generadora'!D85</f>
        <v>Madison</v>
      </c>
      <c r="G114" s="82">
        <f>'T. Generadora'!E85</f>
        <v>12</v>
      </c>
      <c r="H114" s="245" t="str">
        <f>'T. Generadora'!G85</f>
        <v>3 M</v>
      </c>
      <c r="I114" s="245">
        <f>'T. Generadora'!H85</f>
        <v>57</v>
      </c>
      <c r="J114" s="245">
        <f>'T. Generadora'!I85</f>
        <v>7</v>
      </c>
      <c r="K114" s="245">
        <f>'T. Generadora'!J85</f>
        <v>0</v>
      </c>
      <c r="L114" s="245">
        <f>'T. Generadora'!L85</f>
        <v>64</v>
      </c>
      <c r="M114" s="245">
        <f>+'T. Generadora'!M85</f>
        <v>2</v>
      </c>
      <c r="N114" s="245">
        <f>'T. Generadora'!N85</f>
        <v>2</v>
      </c>
      <c r="O114" s="246">
        <f>'T. Generadora'!O85</f>
        <v>0</v>
      </c>
      <c r="P114" s="246">
        <f>'T. Generadora'!Q85</f>
        <v>0</v>
      </c>
      <c r="Q114" s="246">
        <f>'T. Generadora'!T85</f>
        <v>1</v>
      </c>
      <c r="R114" s="247">
        <f>'T. Generadora'!U85</f>
        <v>0</v>
      </c>
      <c r="S114" s="82">
        <f>'T. Generadora'!V85</f>
        <v>0</v>
      </c>
      <c r="T114" s="82">
        <f>'T. Generadora'!W85</f>
        <v>0</v>
      </c>
      <c r="U114" s="82">
        <f>'T. Generadora'!X85</f>
        <v>0</v>
      </c>
      <c r="V114" s="82">
        <f>'T. Generadora'!Y85</f>
        <v>0</v>
      </c>
      <c r="W114" s="82">
        <f>'T. Generadora'!Z85</f>
        <v>0</v>
      </c>
      <c r="X114" s="248" t="s">
        <v>203</v>
      </c>
      <c r="Y114" s="248"/>
      <c r="Z114" s="248"/>
      <c r="AA114" s="248"/>
      <c r="AB114" s="248"/>
      <c r="AC114" s="248"/>
      <c r="AD114" s="248"/>
      <c r="AE114" s="248"/>
      <c r="AF114" s="248"/>
      <c r="AG114" s="249"/>
      <c r="AH114" s="250">
        <f>+'T. Generadora'!AT85</f>
        <v>3020000</v>
      </c>
      <c r="AI114" s="250">
        <f t="shared" si="0"/>
        <v>47187.5</v>
      </c>
      <c r="AJ114" s="82"/>
      <c r="AK114" s="250"/>
      <c r="AL114" s="251"/>
      <c r="AM114" s="251">
        <f t="shared" si="1"/>
        <v>0</v>
      </c>
      <c r="AN114" s="250"/>
      <c r="AO114" s="252">
        <f t="shared" si="2"/>
        <v>-1</v>
      </c>
      <c r="AP114" s="1"/>
      <c r="AQ114" s="1"/>
      <c r="AR114" s="1"/>
      <c r="AS114" s="1"/>
      <c r="AT114" s="1"/>
      <c r="AU114" s="1"/>
    </row>
    <row r="115" spans="1:47" ht="12.75" customHeight="1" x14ac:dyDescent="0.35">
      <c r="A115" s="1"/>
      <c r="B115" s="244">
        <f>'T. Generadora'!A86</f>
        <v>84</v>
      </c>
      <c r="C115" s="244">
        <f>'T. Generadora'!B86</f>
        <v>1204</v>
      </c>
      <c r="D115" s="244" t="s">
        <v>202</v>
      </c>
      <c r="E115" s="82">
        <f>'T. Generadora'!C86</f>
        <v>1</v>
      </c>
      <c r="F115" s="82" t="str">
        <f>'T. Generadora'!D86</f>
        <v>Madison</v>
      </c>
      <c r="G115" s="82">
        <f>'T. Generadora'!E86</f>
        <v>12</v>
      </c>
      <c r="H115" s="245" t="str">
        <f>'T. Generadora'!G86</f>
        <v>4 M</v>
      </c>
      <c r="I115" s="245">
        <f>'T. Generadora'!H86</f>
        <v>59</v>
      </c>
      <c r="J115" s="245">
        <f>'T. Generadora'!I86</f>
        <v>13</v>
      </c>
      <c r="K115" s="245">
        <f>'T. Generadora'!J86</f>
        <v>0</v>
      </c>
      <c r="L115" s="245">
        <f>'T. Generadora'!L86</f>
        <v>72</v>
      </c>
      <c r="M115" s="245">
        <f>+'T. Generadora'!M86</f>
        <v>2</v>
      </c>
      <c r="N115" s="245">
        <f>'T. Generadora'!N86</f>
        <v>2</v>
      </c>
      <c r="O115" s="246">
        <f>'T. Generadora'!O86</f>
        <v>0</v>
      </c>
      <c r="P115" s="246">
        <f>'T. Generadora'!Q86</f>
        <v>0</v>
      </c>
      <c r="Q115" s="246">
        <f>'T. Generadora'!T86</f>
        <v>2</v>
      </c>
      <c r="R115" s="247">
        <f>'T. Generadora'!U86</f>
        <v>0</v>
      </c>
      <c r="S115" s="82">
        <f>'T. Generadora'!V86</f>
        <v>0</v>
      </c>
      <c r="T115" s="82">
        <f>'T. Generadora'!W86</f>
        <v>0</v>
      </c>
      <c r="U115" s="82">
        <f>'T. Generadora'!X86</f>
        <v>0</v>
      </c>
      <c r="V115" s="82">
        <f>'T. Generadora'!Y86</f>
        <v>0</v>
      </c>
      <c r="W115" s="82">
        <f>'T. Generadora'!Z86</f>
        <v>0</v>
      </c>
      <c r="X115" s="248" t="s">
        <v>203</v>
      </c>
      <c r="Y115" s="248"/>
      <c r="Z115" s="248"/>
      <c r="AA115" s="248"/>
      <c r="AB115" s="248"/>
      <c r="AC115" s="248"/>
      <c r="AD115" s="248"/>
      <c r="AE115" s="248"/>
      <c r="AF115" s="248"/>
      <c r="AG115" s="249"/>
      <c r="AH115" s="250">
        <f>+'T. Generadora'!AT86</f>
        <v>3260000</v>
      </c>
      <c r="AI115" s="250">
        <f t="shared" si="0"/>
        <v>45277.777777777781</v>
      </c>
      <c r="AJ115" s="82"/>
      <c r="AK115" s="250"/>
      <c r="AL115" s="251"/>
      <c r="AM115" s="251">
        <f t="shared" si="1"/>
        <v>0</v>
      </c>
      <c r="AN115" s="250"/>
      <c r="AO115" s="252">
        <f t="shared" si="2"/>
        <v>-1</v>
      </c>
      <c r="AP115" s="1"/>
      <c r="AQ115" s="1"/>
      <c r="AR115" s="1"/>
      <c r="AS115" s="1"/>
      <c r="AT115" s="1"/>
      <c r="AU115" s="1"/>
    </row>
    <row r="116" spans="1:47" ht="12.75" customHeight="1" x14ac:dyDescent="0.35">
      <c r="A116" s="1"/>
      <c r="B116" s="244">
        <f>'T. Generadora'!A87</f>
        <v>85</v>
      </c>
      <c r="C116" s="244">
        <f>'T. Generadora'!B87</f>
        <v>1205</v>
      </c>
      <c r="D116" s="244" t="s">
        <v>202</v>
      </c>
      <c r="E116" s="82">
        <f>'T. Generadora'!C87</f>
        <v>1</v>
      </c>
      <c r="F116" s="82" t="str">
        <f>'T. Generadora'!D87</f>
        <v>Madison</v>
      </c>
      <c r="G116" s="82">
        <f>'T. Generadora'!E87</f>
        <v>12</v>
      </c>
      <c r="H116" s="245" t="str">
        <f>'T. Generadora'!G87</f>
        <v>5 M</v>
      </c>
      <c r="I116" s="245">
        <f>'T. Generadora'!H87</f>
        <v>56</v>
      </c>
      <c r="J116" s="245">
        <f>'T. Generadora'!I87</f>
        <v>12</v>
      </c>
      <c r="K116" s="245">
        <f>'T. Generadora'!J87</f>
        <v>0</v>
      </c>
      <c r="L116" s="245">
        <f>'T. Generadora'!L87</f>
        <v>68</v>
      </c>
      <c r="M116" s="245">
        <f>+'T. Generadora'!M87</f>
        <v>2</v>
      </c>
      <c r="N116" s="245">
        <f>'T. Generadora'!N87</f>
        <v>2</v>
      </c>
      <c r="O116" s="246">
        <f>'T. Generadora'!O87</f>
        <v>0</v>
      </c>
      <c r="P116" s="246">
        <f>'T. Generadora'!Q87</f>
        <v>0</v>
      </c>
      <c r="Q116" s="246">
        <f>'T. Generadora'!T87</f>
        <v>1</v>
      </c>
      <c r="R116" s="247">
        <f>'T. Generadora'!U87</f>
        <v>0</v>
      </c>
      <c r="S116" s="82">
        <f>'T. Generadora'!V87</f>
        <v>0</v>
      </c>
      <c r="T116" s="82">
        <f>'T. Generadora'!W87</f>
        <v>0</v>
      </c>
      <c r="U116" s="82">
        <f>'T. Generadora'!X87</f>
        <v>0</v>
      </c>
      <c r="V116" s="82">
        <f>'T. Generadora'!Y87</f>
        <v>0</v>
      </c>
      <c r="W116" s="82">
        <f>'T. Generadora'!Z87</f>
        <v>0</v>
      </c>
      <c r="X116" s="248" t="s">
        <v>203</v>
      </c>
      <c r="Y116" s="248"/>
      <c r="Z116" s="248"/>
      <c r="AA116" s="248"/>
      <c r="AB116" s="248"/>
      <c r="AC116" s="248"/>
      <c r="AD116" s="248"/>
      <c r="AE116" s="248"/>
      <c r="AF116" s="248"/>
      <c r="AG116" s="249"/>
      <c r="AH116" s="250">
        <f>+'T. Generadora'!AT87</f>
        <v>3150000</v>
      </c>
      <c r="AI116" s="250">
        <f t="shared" si="0"/>
        <v>46323.529411764706</v>
      </c>
      <c r="AJ116" s="82"/>
      <c r="AK116" s="250"/>
      <c r="AL116" s="251"/>
      <c r="AM116" s="251">
        <f t="shared" si="1"/>
        <v>0</v>
      </c>
      <c r="AN116" s="250"/>
      <c r="AO116" s="252">
        <f t="shared" si="2"/>
        <v>-1</v>
      </c>
      <c r="AP116" s="1"/>
      <c r="AQ116" s="1"/>
      <c r="AR116" s="1"/>
      <c r="AS116" s="1"/>
      <c r="AT116" s="1"/>
      <c r="AU116" s="1"/>
    </row>
    <row r="117" spans="1:47" ht="12.75" customHeight="1" x14ac:dyDescent="0.35">
      <c r="A117" s="1"/>
      <c r="B117" s="244">
        <f>'T. Generadora'!A88</f>
        <v>86</v>
      </c>
      <c r="C117" s="244">
        <f>'T. Generadora'!B88</f>
        <v>1206</v>
      </c>
      <c r="D117" s="244" t="s">
        <v>202</v>
      </c>
      <c r="E117" s="82">
        <f>'T. Generadora'!C88</f>
        <v>1</v>
      </c>
      <c r="F117" s="82" t="str">
        <f>'T. Generadora'!D88</f>
        <v>Madison</v>
      </c>
      <c r="G117" s="82">
        <f>'T. Generadora'!E88</f>
        <v>12</v>
      </c>
      <c r="H117" s="245" t="str">
        <f>'T. Generadora'!G88</f>
        <v>6 M</v>
      </c>
      <c r="I117" s="245">
        <f>'T. Generadora'!H88</f>
        <v>52</v>
      </c>
      <c r="J117" s="245">
        <f>'T. Generadora'!I88</f>
        <v>7</v>
      </c>
      <c r="K117" s="245">
        <f>'T. Generadora'!J88</f>
        <v>0</v>
      </c>
      <c r="L117" s="245">
        <f>'T. Generadora'!L88</f>
        <v>59</v>
      </c>
      <c r="M117" s="245">
        <f>+'T. Generadora'!M88</f>
        <v>2</v>
      </c>
      <c r="N117" s="245">
        <f>'T. Generadora'!N88</f>
        <v>2</v>
      </c>
      <c r="O117" s="246">
        <f>'T. Generadora'!O88</f>
        <v>0</v>
      </c>
      <c r="P117" s="246">
        <f>'T. Generadora'!Q88</f>
        <v>0</v>
      </c>
      <c r="Q117" s="246">
        <f>'T. Generadora'!T88</f>
        <v>1</v>
      </c>
      <c r="R117" s="247">
        <f>'T. Generadora'!U88</f>
        <v>0</v>
      </c>
      <c r="S117" s="82">
        <f>'T. Generadora'!V88</f>
        <v>0</v>
      </c>
      <c r="T117" s="82">
        <f>'T. Generadora'!W88</f>
        <v>0</v>
      </c>
      <c r="U117" s="82">
        <f>'T. Generadora'!X88</f>
        <v>0</v>
      </c>
      <c r="V117" s="82">
        <f>'T. Generadora'!Y88</f>
        <v>0</v>
      </c>
      <c r="W117" s="82">
        <f>'T. Generadora'!Z88</f>
        <v>0</v>
      </c>
      <c r="X117" s="248" t="s">
        <v>203</v>
      </c>
      <c r="Y117" s="248"/>
      <c r="Z117" s="248"/>
      <c r="AA117" s="248"/>
      <c r="AB117" s="248"/>
      <c r="AC117" s="248"/>
      <c r="AD117" s="248"/>
      <c r="AE117" s="248"/>
      <c r="AF117" s="248"/>
      <c r="AG117" s="249"/>
      <c r="AH117" s="250">
        <f>+'T. Generadora'!AT88</f>
        <v>2870000</v>
      </c>
      <c r="AI117" s="250">
        <f t="shared" si="0"/>
        <v>48644.067796610172</v>
      </c>
      <c r="AJ117" s="82"/>
      <c r="AK117" s="250"/>
      <c r="AL117" s="251"/>
      <c r="AM117" s="251">
        <f t="shared" si="1"/>
        <v>0</v>
      </c>
      <c r="AN117" s="250"/>
      <c r="AO117" s="252">
        <f t="shared" si="2"/>
        <v>-1</v>
      </c>
      <c r="AP117" s="1"/>
      <c r="AQ117" s="1"/>
      <c r="AR117" s="1"/>
      <c r="AS117" s="1"/>
      <c r="AT117" s="1"/>
      <c r="AU117" s="1"/>
    </row>
    <row r="118" spans="1:47" ht="12.75" customHeight="1" x14ac:dyDescent="0.35">
      <c r="A118" s="1"/>
      <c r="B118" s="244">
        <f>'T. Generadora'!A89</f>
        <v>87</v>
      </c>
      <c r="C118" s="244">
        <f>'T. Generadora'!B89</f>
        <v>1207</v>
      </c>
      <c r="D118" s="244" t="s">
        <v>202</v>
      </c>
      <c r="E118" s="82">
        <f>'T. Generadora'!C89</f>
        <v>1</v>
      </c>
      <c r="F118" s="82" t="str">
        <f>'T. Generadora'!D89</f>
        <v>Madison</v>
      </c>
      <c r="G118" s="82">
        <f>'T. Generadora'!E89</f>
        <v>12</v>
      </c>
      <c r="H118" s="245" t="str">
        <f>'T. Generadora'!G89</f>
        <v>7 M</v>
      </c>
      <c r="I118" s="245">
        <f>'T. Generadora'!H89</f>
        <v>64</v>
      </c>
      <c r="J118" s="245">
        <f>'T. Generadora'!I89</f>
        <v>7</v>
      </c>
      <c r="K118" s="245">
        <f>'T. Generadora'!J89</f>
        <v>0</v>
      </c>
      <c r="L118" s="245">
        <f>'T. Generadora'!L89</f>
        <v>71</v>
      </c>
      <c r="M118" s="245">
        <f>+'T. Generadora'!M89</f>
        <v>2</v>
      </c>
      <c r="N118" s="245">
        <f>'T. Generadora'!N89</f>
        <v>2</v>
      </c>
      <c r="O118" s="246">
        <f>'T. Generadora'!O89</f>
        <v>0</v>
      </c>
      <c r="P118" s="246">
        <f>'T. Generadora'!Q89</f>
        <v>0</v>
      </c>
      <c r="Q118" s="246">
        <f>'T. Generadora'!T89</f>
        <v>2</v>
      </c>
      <c r="R118" s="247">
        <f>'T. Generadora'!U89</f>
        <v>0</v>
      </c>
      <c r="S118" s="82">
        <f>'T. Generadora'!V89</f>
        <v>0</v>
      </c>
      <c r="T118" s="82">
        <f>'T. Generadora'!W89</f>
        <v>0</v>
      </c>
      <c r="U118" s="82">
        <f>'T. Generadora'!X89</f>
        <v>0</v>
      </c>
      <c r="V118" s="82">
        <f>'T. Generadora'!Y89</f>
        <v>0</v>
      </c>
      <c r="W118" s="82">
        <f>'T. Generadora'!Z89</f>
        <v>0</v>
      </c>
      <c r="X118" s="248" t="s">
        <v>203</v>
      </c>
      <c r="Y118" s="248"/>
      <c r="Z118" s="248"/>
      <c r="AA118" s="248"/>
      <c r="AB118" s="248"/>
      <c r="AC118" s="248"/>
      <c r="AD118" s="248"/>
      <c r="AE118" s="248"/>
      <c r="AF118" s="248"/>
      <c r="AG118" s="249"/>
      <c r="AH118" s="250">
        <f>+'T. Generadora'!AT89</f>
        <v>3250000</v>
      </c>
      <c r="AI118" s="250">
        <f t="shared" si="0"/>
        <v>45774.647887323947</v>
      </c>
      <c r="AJ118" s="82"/>
      <c r="AK118" s="250"/>
      <c r="AL118" s="251"/>
      <c r="AM118" s="251">
        <f t="shared" si="1"/>
        <v>0</v>
      </c>
      <c r="AN118" s="250"/>
      <c r="AO118" s="252">
        <f t="shared" si="2"/>
        <v>-1</v>
      </c>
      <c r="AP118" s="1"/>
      <c r="AQ118" s="1"/>
      <c r="AR118" s="1"/>
      <c r="AS118" s="1"/>
      <c r="AT118" s="1"/>
      <c r="AU118" s="1"/>
    </row>
    <row r="119" spans="1:47" ht="12.75" customHeight="1" x14ac:dyDescent="0.35">
      <c r="A119" s="1"/>
      <c r="B119" s="244" t="e">
        <f>'T. Generadora'!#REF!</f>
        <v>#REF!</v>
      </c>
      <c r="C119" s="244" t="e">
        <f>'T. Generadora'!#REF!</f>
        <v>#REF!</v>
      </c>
      <c r="D119" s="244" t="s">
        <v>202</v>
      </c>
      <c r="E119" s="82" t="e">
        <f>'T. Generadora'!#REF!</f>
        <v>#REF!</v>
      </c>
      <c r="F119" s="82" t="e">
        <f>'T. Generadora'!#REF!</f>
        <v>#REF!</v>
      </c>
      <c r="G119" s="82" t="e">
        <f>'T. Generadora'!#REF!</f>
        <v>#REF!</v>
      </c>
      <c r="H119" s="245" t="e">
        <f>'T. Generadora'!#REF!</f>
        <v>#REF!</v>
      </c>
      <c r="I119" s="245" t="e">
        <f>'T. Generadora'!#REF!</f>
        <v>#REF!</v>
      </c>
      <c r="J119" s="245" t="e">
        <f>'T. Generadora'!#REF!</f>
        <v>#REF!</v>
      </c>
      <c r="K119" s="245" t="e">
        <f>'T. Generadora'!#REF!</f>
        <v>#REF!</v>
      </c>
      <c r="L119" s="245" t="e">
        <f>'T. Generadora'!#REF!</f>
        <v>#REF!</v>
      </c>
      <c r="M119" s="245" t="e">
        <f>+'T. Generadora'!#REF!</f>
        <v>#REF!</v>
      </c>
      <c r="N119" s="245" t="e">
        <f>'T. Generadora'!#REF!</f>
        <v>#REF!</v>
      </c>
      <c r="O119" s="246" t="e">
        <f>'T. Generadora'!#REF!</f>
        <v>#REF!</v>
      </c>
      <c r="P119" s="246" t="e">
        <f>'T. Generadora'!#REF!</f>
        <v>#REF!</v>
      </c>
      <c r="Q119" s="246" t="e">
        <f>'T. Generadora'!#REF!</f>
        <v>#REF!</v>
      </c>
      <c r="R119" s="82" t="e">
        <f>'T. Generadora'!#REF!</f>
        <v>#REF!</v>
      </c>
      <c r="S119" s="82" t="e">
        <f>'T. Generadora'!#REF!</f>
        <v>#REF!</v>
      </c>
      <c r="T119" s="82" t="e">
        <f>'T. Generadora'!#REF!</f>
        <v>#REF!</v>
      </c>
      <c r="U119" s="82" t="e">
        <f>'T. Generadora'!#REF!</f>
        <v>#REF!</v>
      </c>
      <c r="V119" s="82" t="e">
        <f>'T. Generadora'!#REF!</f>
        <v>#REF!</v>
      </c>
      <c r="W119" s="82" t="e">
        <f>'T. Generadora'!#REF!</f>
        <v>#REF!</v>
      </c>
      <c r="X119" s="248" t="s">
        <v>203</v>
      </c>
      <c r="Y119" s="248"/>
      <c r="Z119" s="248"/>
      <c r="AA119" s="248"/>
      <c r="AB119" s="248"/>
      <c r="AC119" s="248"/>
      <c r="AD119" s="248"/>
      <c r="AE119" s="248"/>
      <c r="AF119" s="248"/>
      <c r="AG119" s="249"/>
      <c r="AH119" s="250" t="e">
        <f>+'T. Generadora'!#REF!</f>
        <v>#REF!</v>
      </c>
      <c r="AI119" s="250" t="e">
        <f t="shared" si="0"/>
        <v>#REF!</v>
      </c>
      <c r="AJ119" s="82"/>
      <c r="AK119" s="250"/>
      <c r="AL119" s="251"/>
      <c r="AM119" s="251" t="e">
        <f t="shared" si="1"/>
        <v>#REF!</v>
      </c>
      <c r="AN119" s="250"/>
      <c r="AO119" s="252" t="e">
        <f t="shared" si="2"/>
        <v>#REF!</v>
      </c>
      <c r="AP119" s="1"/>
      <c r="AQ119" s="1"/>
      <c r="AR119" s="1"/>
      <c r="AS119" s="1"/>
      <c r="AT119" s="1"/>
      <c r="AU119" s="1"/>
    </row>
    <row r="120" spans="1:47" ht="12.75" customHeight="1" x14ac:dyDescent="0.35">
      <c r="A120" s="1"/>
      <c r="B120" s="244" t="e">
        <f>'T. Generadora'!#REF!</f>
        <v>#REF!</v>
      </c>
      <c r="C120" s="244" t="e">
        <f>'T. Generadora'!#REF!</f>
        <v>#REF!</v>
      </c>
      <c r="D120" s="244" t="s">
        <v>202</v>
      </c>
      <c r="E120" s="82" t="e">
        <f>'T. Generadora'!#REF!</f>
        <v>#REF!</v>
      </c>
      <c r="F120" s="82" t="e">
        <f>'T. Generadora'!#REF!</f>
        <v>#REF!</v>
      </c>
      <c r="G120" s="82" t="e">
        <f>'T. Generadora'!#REF!</f>
        <v>#REF!</v>
      </c>
      <c r="H120" s="245" t="e">
        <f>'T. Generadora'!#REF!</f>
        <v>#REF!</v>
      </c>
      <c r="I120" s="245" t="e">
        <f>'T. Generadora'!#REF!</f>
        <v>#REF!</v>
      </c>
      <c r="J120" s="245" t="e">
        <f>'T. Generadora'!#REF!</f>
        <v>#REF!</v>
      </c>
      <c r="K120" s="245" t="e">
        <f>'T. Generadora'!#REF!</f>
        <v>#REF!</v>
      </c>
      <c r="L120" s="245" t="e">
        <f>'T. Generadora'!#REF!</f>
        <v>#REF!</v>
      </c>
      <c r="M120" s="245" t="e">
        <f>+'T. Generadora'!#REF!</f>
        <v>#REF!</v>
      </c>
      <c r="N120" s="245" t="e">
        <f>'T. Generadora'!#REF!</f>
        <v>#REF!</v>
      </c>
      <c r="O120" s="246" t="e">
        <f>'T. Generadora'!#REF!</f>
        <v>#REF!</v>
      </c>
      <c r="P120" s="246" t="e">
        <f>'T. Generadora'!#REF!</f>
        <v>#REF!</v>
      </c>
      <c r="Q120" s="246" t="e">
        <f>'T. Generadora'!#REF!</f>
        <v>#REF!</v>
      </c>
      <c r="R120" s="82" t="e">
        <f>'T. Generadora'!#REF!</f>
        <v>#REF!</v>
      </c>
      <c r="S120" s="82" t="e">
        <f>'T. Generadora'!#REF!</f>
        <v>#REF!</v>
      </c>
      <c r="T120" s="82" t="e">
        <f>'T. Generadora'!#REF!</f>
        <v>#REF!</v>
      </c>
      <c r="U120" s="82" t="e">
        <f>'T. Generadora'!#REF!</f>
        <v>#REF!</v>
      </c>
      <c r="V120" s="82" t="e">
        <f>'T. Generadora'!#REF!</f>
        <v>#REF!</v>
      </c>
      <c r="W120" s="82" t="e">
        <f>'T. Generadora'!#REF!</f>
        <v>#REF!</v>
      </c>
      <c r="X120" s="248" t="s">
        <v>203</v>
      </c>
      <c r="Y120" s="248"/>
      <c r="Z120" s="248"/>
      <c r="AA120" s="248"/>
      <c r="AB120" s="248"/>
      <c r="AC120" s="248"/>
      <c r="AD120" s="248"/>
      <c r="AE120" s="248"/>
      <c r="AF120" s="248"/>
      <c r="AG120" s="249"/>
      <c r="AH120" s="250" t="e">
        <f>+'T. Generadora'!#REF!</f>
        <v>#REF!</v>
      </c>
      <c r="AI120" s="250" t="e">
        <f t="shared" si="0"/>
        <v>#REF!</v>
      </c>
      <c r="AJ120" s="82"/>
      <c r="AK120" s="250"/>
      <c r="AL120" s="251"/>
      <c r="AM120" s="251" t="e">
        <f t="shared" si="1"/>
        <v>#REF!</v>
      </c>
      <c r="AN120" s="250"/>
      <c r="AO120" s="252" t="e">
        <f t="shared" si="2"/>
        <v>#REF!</v>
      </c>
      <c r="AP120" s="1"/>
      <c r="AQ120" s="1"/>
      <c r="AR120" s="1"/>
      <c r="AS120" s="1"/>
      <c r="AT120" s="1"/>
      <c r="AU120" s="1"/>
    </row>
    <row r="121" spans="1:47" ht="12.75" customHeight="1" x14ac:dyDescent="0.35">
      <c r="A121" s="1"/>
      <c r="B121" s="244" t="e">
        <f>'T. Generadora'!#REF!</f>
        <v>#REF!</v>
      </c>
      <c r="C121" s="244" t="e">
        <f>'T. Generadora'!#REF!</f>
        <v>#REF!</v>
      </c>
      <c r="D121" s="244" t="s">
        <v>202</v>
      </c>
      <c r="E121" s="82" t="e">
        <f>'T. Generadora'!#REF!</f>
        <v>#REF!</v>
      </c>
      <c r="F121" s="82" t="e">
        <f>'T. Generadora'!#REF!</f>
        <v>#REF!</v>
      </c>
      <c r="G121" s="82" t="e">
        <f>'T. Generadora'!#REF!</f>
        <v>#REF!</v>
      </c>
      <c r="H121" s="245" t="e">
        <f>'T. Generadora'!#REF!</f>
        <v>#REF!</v>
      </c>
      <c r="I121" s="245" t="e">
        <f>'T. Generadora'!#REF!</f>
        <v>#REF!</v>
      </c>
      <c r="J121" s="245" t="e">
        <f>'T. Generadora'!#REF!</f>
        <v>#REF!</v>
      </c>
      <c r="K121" s="245" t="e">
        <f>'T. Generadora'!#REF!</f>
        <v>#REF!</v>
      </c>
      <c r="L121" s="245" t="e">
        <f>'T. Generadora'!#REF!</f>
        <v>#REF!</v>
      </c>
      <c r="M121" s="245" t="e">
        <f>+'T. Generadora'!#REF!</f>
        <v>#REF!</v>
      </c>
      <c r="N121" s="245" t="e">
        <f>'T. Generadora'!#REF!</f>
        <v>#REF!</v>
      </c>
      <c r="O121" s="246" t="e">
        <f>'T. Generadora'!#REF!</f>
        <v>#REF!</v>
      </c>
      <c r="P121" s="246" t="e">
        <f>'T. Generadora'!#REF!</f>
        <v>#REF!</v>
      </c>
      <c r="Q121" s="246" t="e">
        <f>'T. Generadora'!#REF!</f>
        <v>#REF!</v>
      </c>
      <c r="R121" s="82" t="e">
        <f>'T. Generadora'!#REF!</f>
        <v>#REF!</v>
      </c>
      <c r="S121" s="82" t="e">
        <f>'T. Generadora'!#REF!</f>
        <v>#REF!</v>
      </c>
      <c r="T121" s="82" t="e">
        <f>'T. Generadora'!#REF!</f>
        <v>#REF!</v>
      </c>
      <c r="U121" s="82" t="e">
        <f>'T. Generadora'!#REF!</f>
        <v>#REF!</v>
      </c>
      <c r="V121" s="82" t="e">
        <f>'T. Generadora'!#REF!</f>
        <v>#REF!</v>
      </c>
      <c r="W121" s="82" t="e">
        <f>'T. Generadora'!#REF!</f>
        <v>#REF!</v>
      </c>
      <c r="X121" s="248" t="s">
        <v>203</v>
      </c>
      <c r="Y121" s="248"/>
      <c r="Z121" s="248"/>
      <c r="AA121" s="248"/>
      <c r="AB121" s="248"/>
      <c r="AC121" s="248"/>
      <c r="AD121" s="248"/>
      <c r="AE121" s="248"/>
      <c r="AF121" s="248"/>
      <c r="AG121" s="249"/>
      <c r="AH121" s="250" t="e">
        <f>+'T. Generadora'!#REF!</f>
        <v>#REF!</v>
      </c>
      <c r="AI121" s="250" t="e">
        <f t="shared" si="0"/>
        <v>#REF!</v>
      </c>
      <c r="AJ121" s="82"/>
      <c r="AK121" s="250"/>
      <c r="AL121" s="251"/>
      <c r="AM121" s="251" t="e">
        <f t="shared" si="1"/>
        <v>#REF!</v>
      </c>
      <c r="AN121" s="250"/>
      <c r="AO121" s="252" t="e">
        <f t="shared" si="2"/>
        <v>#REF!</v>
      </c>
      <c r="AP121" s="1"/>
      <c r="AQ121" s="1"/>
      <c r="AR121" s="1"/>
      <c r="AS121" s="1"/>
      <c r="AT121" s="1"/>
      <c r="AU121" s="1"/>
    </row>
    <row r="122" spans="1:47" ht="12.75" customHeight="1" x14ac:dyDescent="0.35">
      <c r="A122" s="1"/>
      <c r="B122" s="244" t="e">
        <f>'T. Generadora'!#REF!</f>
        <v>#REF!</v>
      </c>
      <c r="C122" s="244" t="e">
        <f>'T. Generadora'!#REF!</f>
        <v>#REF!</v>
      </c>
      <c r="D122" s="244" t="s">
        <v>202</v>
      </c>
      <c r="E122" s="82" t="e">
        <f>'T. Generadora'!#REF!</f>
        <v>#REF!</v>
      </c>
      <c r="F122" s="82" t="e">
        <f>'T. Generadora'!#REF!</f>
        <v>#REF!</v>
      </c>
      <c r="G122" s="82" t="e">
        <f>'T. Generadora'!#REF!</f>
        <v>#REF!</v>
      </c>
      <c r="H122" s="245" t="e">
        <f>'T. Generadora'!#REF!</f>
        <v>#REF!</v>
      </c>
      <c r="I122" s="245" t="e">
        <f>'T. Generadora'!#REF!</f>
        <v>#REF!</v>
      </c>
      <c r="J122" s="245" t="e">
        <f>'T. Generadora'!#REF!</f>
        <v>#REF!</v>
      </c>
      <c r="K122" s="245" t="e">
        <f>'T. Generadora'!#REF!</f>
        <v>#REF!</v>
      </c>
      <c r="L122" s="245" t="e">
        <f>'T. Generadora'!#REF!</f>
        <v>#REF!</v>
      </c>
      <c r="M122" s="245" t="e">
        <f>+'T. Generadora'!#REF!</f>
        <v>#REF!</v>
      </c>
      <c r="N122" s="245" t="e">
        <f>'T. Generadora'!#REF!</f>
        <v>#REF!</v>
      </c>
      <c r="O122" s="246" t="e">
        <f>'T. Generadora'!#REF!</f>
        <v>#REF!</v>
      </c>
      <c r="P122" s="246" t="e">
        <f>'T. Generadora'!#REF!</f>
        <v>#REF!</v>
      </c>
      <c r="Q122" s="246" t="e">
        <f>'T. Generadora'!#REF!</f>
        <v>#REF!</v>
      </c>
      <c r="R122" s="82" t="e">
        <f>'T. Generadora'!#REF!</f>
        <v>#REF!</v>
      </c>
      <c r="S122" s="82" t="e">
        <f>'T. Generadora'!#REF!</f>
        <v>#REF!</v>
      </c>
      <c r="T122" s="82" t="e">
        <f>'T. Generadora'!#REF!</f>
        <v>#REF!</v>
      </c>
      <c r="U122" s="82" t="e">
        <f>'T. Generadora'!#REF!</f>
        <v>#REF!</v>
      </c>
      <c r="V122" s="82" t="e">
        <f>'T. Generadora'!#REF!</f>
        <v>#REF!</v>
      </c>
      <c r="W122" s="82" t="e">
        <f>'T. Generadora'!#REF!</f>
        <v>#REF!</v>
      </c>
      <c r="X122" s="248" t="s">
        <v>203</v>
      </c>
      <c r="Y122" s="248"/>
      <c r="Z122" s="248"/>
      <c r="AA122" s="248"/>
      <c r="AB122" s="248"/>
      <c r="AC122" s="248"/>
      <c r="AD122" s="248"/>
      <c r="AE122" s="248"/>
      <c r="AF122" s="248"/>
      <c r="AG122" s="249"/>
      <c r="AH122" s="250" t="e">
        <f>+'T. Generadora'!#REF!</f>
        <v>#REF!</v>
      </c>
      <c r="AI122" s="250" t="e">
        <f t="shared" si="0"/>
        <v>#REF!</v>
      </c>
      <c r="AJ122" s="82"/>
      <c r="AK122" s="250"/>
      <c r="AL122" s="251"/>
      <c r="AM122" s="251" t="e">
        <f t="shared" si="1"/>
        <v>#REF!</v>
      </c>
      <c r="AN122" s="250"/>
      <c r="AO122" s="252" t="e">
        <f t="shared" si="2"/>
        <v>#REF!</v>
      </c>
      <c r="AP122" s="1"/>
      <c r="AQ122" s="1"/>
      <c r="AR122" s="1"/>
      <c r="AS122" s="1"/>
      <c r="AT122" s="1"/>
      <c r="AU122" s="1"/>
    </row>
    <row r="123" spans="1:47" ht="12.75" customHeight="1" x14ac:dyDescent="0.35">
      <c r="A123" s="1"/>
      <c r="B123" s="244">
        <f>'T. Generadora'!A91</f>
        <v>89</v>
      </c>
      <c r="C123" s="244">
        <f>'T. Generadora'!B91</f>
        <v>1401</v>
      </c>
      <c r="D123" s="244" t="s">
        <v>202</v>
      </c>
      <c r="E123" s="82">
        <f>'T. Generadora'!C91</f>
        <v>1</v>
      </c>
      <c r="F123" s="82" t="str">
        <f>'T. Generadora'!D91</f>
        <v>Madison</v>
      </c>
      <c r="G123" s="82">
        <f>'T. Generadora'!E91</f>
        <v>14</v>
      </c>
      <c r="H123" s="245" t="str">
        <f>'T. Generadora'!G91</f>
        <v>1 M</v>
      </c>
      <c r="I123" s="245">
        <f>'T. Generadora'!H91</f>
        <v>30</v>
      </c>
      <c r="J123" s="245">
        <f>'T. Generadora'!I91</f>
        <v>5</v>
      </c>
      <c r="K123" s="245">
        <f>'T. Generadora'!J91</f>
        <v>0</v>
      </c>
      <c r="L123" s="245">
        <f>'T. Generadora'!L91</f>
        <v>35</v>
      </c>
      <c r="M123" s="245">
        <f>+'T. Generadora'!M91</f>
        <v>1</v>
      </c>
      <c r="N123" s="245">
        <f>'T. Generadora'!N91</f>
        <v>1</v>
      </c>
      <c r="O123" s="246">
        <f>'T. Generadora'!O91</f>
        <v>0</v>
      </c>
      <c r="P123" s="246">
        <f>'T. Generadora'!Q91</f>
        <v>0</v>
      </c>
      <c r="Q123" s="246">
        <f>'T. Generadora'!T91</f>
        <v>1</v>
      </c>
      <c r="R123" s="247">
        <f>'T. Generadora'!U91</f>
        <v>0</v>
      </c>
      <c r="S123" s="82">
        <f>'T. Generadora'!V91</f>
        <v>0</v>
      </c>
      <c r="T123" s="82">
        <f>'T. Generadora'!W91</f>
        <v>0</v>
      </c>
      <c r="U123" s="82">
        <f>'T. Generadora'!X91</f>
        <v>0</v>
      </c>
      <c r="V123" s="82">
        <f>'T. Generadora'!Y91</f>
        <v>0</v>
      </c>
      <c r="W123" s="82">
        <f>'T. Generadora'!Z91</f>
        <v>0</v>
      </c>
      <c r="X123" s="248" t="s">
        <v>203</v>
      </c>
      <c r="Y123" s="248"/>
      <c r="Z123" s="248"/>
      <c r="AA123" s="248"/>
      <c r="AB123" s="248"/>
      <c r="AC123" s="248"/>
      <c r="AD123" s="248"/>
      <c r="AE123" s="248"/>
      <c r="AF123" s="248"/>
      <c r="AG123" s="249"/>
      <c r="AH123" s="250">
        <f>+'T. Generadora'!AT91</f>
        <v>1850000</v>
      </c>
      <c r="AI123" s="250">
        <f t="shared" si="0"/>
        <v>52857.142857142855</v>
      </c>
      <c r="AJ123" s="82"/>
      <c r="AK123" s="250"/>
      <c r="AL123" s="251"/>
      <c r="AM123" s="251">
        <f t="shared" si="1"/>
        <v>0</v>
      </c>
      <c r="AN123" s="250"/>
      <c r="AO123" s="252">
        <f t="shared" si="2"/>
        <v>-1</v>
      </c>
      <c r="AP123" s="1"/>
      <c r="AQ123" s="1"/>
      <c r="AR123" s="1"/>
      <c r="AS123" s="1"/>
      <c r="AT123" s="1"/>
      <c r="AU123" s="1"/>
    </row>
    <row r="124" spans="1:47" ht="12.75" customHeight="1" x14ac:dyDescent="0.35">
      <c r="A124" s="1"/>
      <c r="B124" s="244">
        <f>'T. Generadora'!A92</f>
        <v>90</v>
      </c>
      <c r="C124" s="244">
        <f>'T. Generadora'!B92</f>
        <v>1402</v>
      </c>
      <c r="D124" s="244" t="s">
        <v>202</v>
      </c>
      <c r="E124" s="82">
        <f>'T. Generadora'!C92</f>
        <v>1</v>
      </c>
      <c r="F124" s="82" t="str">
        <f>'T. Generadora'!D92</f>
        <v>Madison</v>
      </c>
      <c r="G124" s="82">
        <f>'T. Generadora'!E92</f>
        <v>14</v>
      </c>
      <c r="H124" s="245" t="str">
        <f>'T. Generadora'!G92</f>
        <v>2 M</v>
      </c>
      <c r="I124" s="245">
        <f>'T. Generadora'!H92</f>
        <v>59</v>
      </c>
      <c r="J124" s="245">
        <f>'T. Generadora'!I92</f>
        <v>8</v>
      </c>
      <c r="K124" s="245">
        <f>'T. Generadora'!J92</f>
        <v>0</v>
      </c>
      <c r="L124" s="245">
        <f>'T. Generadora'!L92</f>
        <v>67</v>
      </c>
      <c r="M124" s="245">
        <f>+'T. Generadora'!M92</f>
        <v>2</v>
      </c>
      <c r="N124" s="245">
        <f>'T. Generadora'!N92</f>
        <v>2</v>
      </c>
      <c r="O124" s="246">
        <f>'T. Generadora'!O92</f>
        <v>0</v>
      </c>
      <c r="P124" s="246">
        <f>'T. Generadora'!Q92</f>
        <v>0</v>
      </c>
      <c r="Q124" s="246">
        <f>'T. Generadora'!T92</f>
        <v>1</v>
      </c>
      <c r="R124" s="247">
        <f>'T. Generadora'!U92</f>
        <v>0</v>
      </c>
      <c r="S124" s="82">
        <f>'T. Generadora'!V92</f>
        <v>0</v>
      </c>
      <c r="T124" s="82">
        <f>'T. Generadora'!W92</f>
        <v>0</v>
      </c>
      <c r="U124" s="82">
        <f>'T. Generadora'!X92</f>
        <v>0</v>
      </c>
      <c r="V124" s="82">
        <f>'T. Generadora'!Y92</f>
        <v>0</v>
      </c>
      <c r="W124" s="82">
        <f>'T. Generadora'!Z92</f>
        <v>0</v>
      </c>
      <c r="X124" s="248" t="s">
        <v>203</v>
      </c>
      <c r="Y124" s="248"/>
      <c r="Z124" s="248"/>
      <c r="AA124" s="248"/>
      <c r="AB124" s="248"/>
      <c r="AC124" s="248"/>
      <c r="AD124" s="248"/>
      <c r="AE124" s="248"/>
      <c r="AF124" s="248"/>
      <c r="AG124" s="249"/>
      <c r="AH124" s="250">
        <f>+'T. Generadora'!AT92</f>
        <v>3150000</v>
      </c>
      <c r="AI124" s="250">
        <f t="shared" si="0"/>
        <v>47014.925373134327</v>
      </c>
      <c r="AJ124" s="82"/>
      <c r="AK124" s="250"/>
      <c r="AL124" s="251"/>
      <c r="AM124" s="251">
        <f t="shared" si="1"/>
        <v>0</v>
      </c>
      <c r="AN124" s="250"/>
      <c r="AO124" s="252">
        <f t="shared" si="2"/>
        <v>-1</v>
      </c>
      <c r="AP124" s="1"/>
      <c r="AQ124" s="1"/>
      <c r="AR124" s="1"/>
      <c r="AS124" s="1"/>
      <c r="AT124" s="1"/>
      <c r="AU124" s="1"/>
    </row>
    <row r="125" spans="1:47" ht="12.75" customHeight="1" x14ac:dyDescent="0.35">
      <c r="A125" s="1"/>
      <c r="B125" s="244">
        <f>'T. Generadora'!A93</f>
        <v>91</v>
      </c>
      <c r="C125" s="244">
        <f>'T. Generadora'!B93</f>
        <v>1403</v>
      </c>
      <c r="D125" s="244" t="s">
        <v>202</v>
      </c>
      <c r="E125" s="82">
        <f>'T. Generadora'!C93</f>
        <v>1</v>
      </c>
      <c r="F125" s="82" t="str">
        <f>'T. Generadora'!D93</f>
        <v>Madison</v>
      </c>
      <c r="G125" s="82">
        <f>'T. Generadora'!E93</f>
        <v>14</v>
      </c>
      <c r="H125" s="245" t="str">
        <f>'T. Generadora'!G93</f>
        <v>3 M</v>
      </c>
      <c r="I125" s="245">
        <f>'T. Generadora'!H93</f>
        <v>57</v>
      </c>
      <c r="J125" s="245">
        <f>'T. Generadora'!I93</f>
        <v>7</v>
      </c>
      <c r="K125" s="245">
        <f>'T. Generadora'!J93</f>
        <v>0</v>
      </c>
      <c r="L125" s="245">
        <f>'T. Generadora'!L93</f>
        <v>64</v>
      </c>
      <c r="M125" s="245">
        <f>+'T. Generadora'!M93</f>
        <v>2</v>
      </c>
      <c r="N125" s="245">
        <f>'T. Generadora'!N93</f>
        <v>2</v>
      </c>
      <c r="O125" s="246">
        <f>'T. Generadora'!O93</f>
        <v>0</v>
      </c>
      <c r="P125" s="246">
        <f>'T. Generadora'!Q93</f>
        <v>0</v>
      </c>
      <c r="Q125" s="246">
        <f>'T. Generadora'!T93</f>
        <v>1</v>
      </c>
      <c r="R125" s="247">
        <f>'T. Generadora'!U93</f>
        <v>0</v>
      </c>
      <c r="S125" s="82">
        <f>'T. Generadora'!V93</f>
        <v>0</v>
      </c>
      <c r="T125" s="82">
        <f>'T. Generadora'!W93</f>
        <v>0</v>
      </c>
      <c r="U125" s="82">
        <f>'T. Generadora'!X93</f>
        <v>0</v>
      </c>
      <c r="V125" s="82">
        <f>'T. Generadora'!Y93</f>
        <v>0</v>
      </c>
      <c r="W125" s="82">
        <f>'T. Generadora'!Z93</f>
        <v>0</v>
      </c>
      <c r="X125" s="248" t="s">
        <v>203</v>
      </c>
      <c r="Y125" s="248"/>
      <c r="Z125" s="248"/>
      <c r="AA125" s="248"/>
      <c r="AB125" s="248"/>
      <c r="AC125" s="248"/>
      <c r="AD125" s="248"/>
      <c r="AE125" s="248"/>
      <c r="AF125" s="248"/>
      <c r="AG125" s="249"/>
      <c r="AH125" s="250">
        <f>+'T. Generadora'!AT93</f>
        <v>3040000</v>
      </c>
      <c r="AI125" s="250">
        <f t="shared" si="0"/>
        <v>47500</v>
      </c>
      <c r="AJ125" s="82"/>
      <c r="AK125" s="250"/>
      <c r="AL125" s="251"/>
      <c r="AM125" s="251">
        <f t="shared" si="1"/>
        <v>0</v>
      </c>
      <c r="AN125" s="250"/>
      <c r="AO125" s="252">
        <f t="shared" si="2"/>
        <v>-1</v>
      </c>
      <c r="AP125" s="1"/>
      <c r="AQ125" s="1"/>
      <c r="AR125" s="1"/>
      <c r="AS125" s="1"/>
      <c r="AT125" s="1"/>
      <c r="AU125" s="1"/>
    </row>
    <row r="126" spans="1:47" ht="12.75" customHeight="1" x14ac:dyDescent="0.35">
      <c r="A126" s="1"/>
      <c r="B126" s="244">
        <f>'T. Generadora'!A94</f>
        <v>92</v>
      </c>
      <c r="C126" s="244">
        <f>'T. Generadora'!B94</f>
        <v>1404</v>
      </c>
      <c r="D126" s="244" t="s">
        <v>202</v>
      </c>
      <c r="E126" s="82">
        <f>'T. Generadora'!C94</f>
        <v>1</v>
      </c>
      <c r="F126" s="82" t="str">
        <f>'T. Generadora'!D94</f>
        <v>Madison</v>
      </c>
      <c r="G126" s="82">
        <f>'T. Generadora'!E94</f>
        <v>14</v>
      </c>
      <c r="H126" s="245" t="str">
        <f>'T. Generadora'!G94</f>
        <v>4 M</v>
      </c>
      <c r="I126" s="245">
        <f>'T. Generadora'!H94</f>
        <v>59</v>
      </c>
      <c r="J126" s="245">
        <f>'T. Generadora'!I94</f>
        <v>13</v>
      </c>
      <c r="K126" s="245">
        <f>'T. Generadora'!J94</f>
        <v>0</v>
      </c>
      <c r="L126" s="245">
        <f>'T. Generadora'!L94</f>
        <v>72</v>
      </c>
      <c r="M126" s="245">
        <f>+'T. Generadora'!M94</f>
        <v>2</v>
      </c>
      <c r="N126" s="245">
        <f>'T. Generadora'!N94</f>
        <v>2</v>
      </c>
      <c r="O126" s="246">
        <f>'T. Generadora'!O94</f>
        <v>0</v>
      </c>
      <c r="P126" s="246">
        <f>'T. Generadora'!Q94</f>
        <v>0</v>
      </c>
      <c r="Q126" s="246">
        <f>'T. Generadora'!T94</f>
        <v>2</v>
      </c>
      <c r="R126" s="247">
        <f>'T. Generadora'!U94</f>
        <v>0</v>
      </c>
      <c r="S126" s="82">
        <f>'T. Generadora'!V94</f>
        <v>0</v>
      </c>
      <c r="T126" s="82">
        <f>'T. Generadora'!W94</f>
        <v>0</v>
      </c>
      <c r="U126" s="82">
        <f>'T. Generadora'!X94</f>
        <v>0</v>
      </c>
      <c r="V126" s="82">
        <f>'T. Generadora'!Y94</f>
        <v>0</v>
      </c>
      <c r="W126" s="82">
        <f>'T. Generadora'!Z94</f>
        <v>0</v>
      </c>
      <c r="X126" s="248" t="s">
        <v>203</v>
      </c>
      <c r="Y126" s="248"/>
      <c r="Z126" s="248"/>
      <c r="AA126" s="248"/>
      <c r="AB126" s="248"/>
      <c r="AC126" s="248"/>
      <c r="AD126" s="248"/>
      <c r="AE126" s="248"/>
      <c r="AF126" s="248"/>
      <c r="AG126" s="249"/>
      <c r="AH126" s="250">
        <f>+'T. Generadora'!AT94</f>
        <v>3290000</v>
      </c>
      <c r="AI126" s="250">
        <f t="shared" si="0"/>
        <v>45694.444444444445</v>
      </c>
      <c r="AJ126" s="82"/>
      <c r="AK126" s="250"/>
      <c r="AL126" s="251"/>
      <c r="AM126" s="251">
        <f t="shared" si="1"/>
        <v>0</v>
      </c>
      <c r="AN126" s="250"/>
      <c r="AO126" s="252">
        <f t="shared" si="2"/>
        <v>-1</v>
      </c>
      <c r="AP126" s="1"/>
      <c r="AQ126" s="1"/>
      <c r="AR126" s="1"/>
      <c r="AS126" s="1"/>
      <c r="AT126" s="1"/>
      <c r="AU126" s="1"/>
    </row>
    <row r="127" spans="1:47" ht="12.75" customHeight="1" x14ac:dyDescent="0.35">
      <c r="A127" s="1"/>
      <c r="B127" s="244">
        <f>'T. Generadora'!A95</f>
        <v>93</v>
      </c>
      <c r="C127" s="244">
        <f>'T. Generadora'!B95</f>
        <v>1405</v>
      </c>
      <c r="D127" s="244" t="s">
        <v>202</v>
      </c>
      <c r="E127" s="82">
        <f>'T. Generadora'!C95</f>
        <v>1</v>
      </c>
      <c r="F127" s="82" t="str">
        <f>'T. Generadora'!D95</f>
        <v>Madison</v>
      </c>
      <c r="G127" s="82">
        <f>'T. Generadora'!E95</f>
        <v>14</v>
      </c>
      <c r="H127" s="245" t="str">
        <f>'T. Generadora'!G95</f>
        <v>5 M</v>
      </c>
      <c r="I127" s="245">
        <f>'T. Generadora'!H95</f>
        <v>56</v>
      </c>
      <c r="J127" s="245">
        <f>'T. Generadora'!I95</f>
        <v>12</v>
      </c>
      <c r="K127" s="245">
        <f>'T. Generadora'!J95</f>
        <v>0</v>
      </c>
      <c r="L127" s="245">
        <f>'T. Generadora'!L95</f>
        <v>68</v>
      </c>
      <c r="M127" s="245">
        <f>+'T. Generadora'!M95</f>
        <v>2</v>
      </c>
      <c r="N127" s="245">
        <f>'T. Generadora'!N95</f>
        <v>2</v>
      </c>
      <c r="O127" s="246">
        <f>'T. Generadora'!O95</f>
        <v>0</v>
      </c>
      <c r="P127" s="246">
        <f>'T. Generadora'!Q95</f>
        <v>0</v>
      </c>
      <c r="Q127" s="246">
        <f>'T. Generadora'!T95</f>
        <v>1</v>
      </c>
      <c r="R127" s="247">
        <f>'T. Generadora'!U95</f>
        <v>0</v>
      </c>
      <c r="S127" s="82">
        <f>'T. Generadora'!V95</f>
        <v>0</v>
      </c>
      <c r="T127" s="82">
        <f>'T. Generadora'!W95</f>
        <v>0</v>
      </c>
      <c r="U127" s="82">
        <f>'T. Generadora'!X95</f>
        <v>0</v>
      </c>
      <c r="V127" s="82">
        <f>'T. Generadora'!Y95</f>
        <v>0</v>
      </c>
      <c r="W127" s="82">
        <f>'T. Generadora'!Z95</f>
        <v>0</v>
      </c>
      <c r="X127" s="248" t="s">
        <v>203</v>
      </c>
      <c r="Y127" s="248"/>
      <c r="Z127" s="248"/>
      <c r="AA127" s="248"/>
      <c r="AB127" s="248"/>
      <c r="AC127" s="248"/>
      <c r="AD127" s="248"/>
      <c r="AE127" s="248"/>
      <c r="AF127" s="248"/>
      <c r="AG127" s="249"/>
      <c r="AH127" s="250">
        <f>+'T. Generadora'!AT95</f>
        <v>3180000</v>
      </c>
      <c r="AI127" s="250">
        <f t="shared" si="0"/>
        <v>46764.705882352944</v>
      </c>
      <c r="AJ127" s="82"/>
      <c r="AK127" s="250"/>
      <c r="AL127" s="251"/>
      <c r="AM127" s="251">
        <f t="shared" si="1"/>
        <v>0</v>
      </c>
      <c r="AN127" s="250"/>
      <c r="AO127" s="252">
        <f t="shared" si="2"/>
        <v>-1</v>
      </c>
      <c r="AP127" s="1"/>
      <c r="AQ127" s="1"/>
      <c r="AR127" s="1"/>
      <c r="AS127" s="1"/>
      <c r="AT127" s="1"/>
      <c r="AU127" s="1"/>
    </row>
    <row r="128" spans="1:47" ht="12.75" customHeight="1" x14ac:dyDescent="0.35">
      <c r="A128" s="1"/>
      <c r="B128" s="244">
        <f>'T. Generadora'!A96</f>
        <v>94</v>
      </c>
      <c r="C128" s="244">
        <f>'T. Generadora'!B96</f>
        <v>1406</v>
      </c>
      <c r="D128" s="244" t="s">
        <v>202</v>
      </c>
      <c r="E128" s="82">
        <f>'T. Generadora'!C96</f>
        <v>1</v>
      </c>
      <c r="F128" s="82" t="str">
        <f>'T. Generadora'!D96</f>
        <v>Madison</v>
      </c>
      <c r="G128" s="82">
        <f>'T. Generadora'!E96</f>
        <v>14</v>
      </c>
      <c r="H128" s="245" t="str">
        <f>'T. Generadora'!G96</f>
        <v>6 M</v>
      </c>
      <c r="I128" s="245">
        <f>'T. Generadora'!H96</f>
        <v>52</v>
      </c>
      <c r="J128" s="245">
        <f>'T. Generadora'!I96</f>
        <v>7</v>
      </c>
      <c r="K128" s="245">
        <f>'T. Generadora'!J96</f>
        <v>0</v>
      </c>
      <c r="L128" s="245">
        <f>'T. Generadora'!L96</f>
        <v>59</v>
      </c>
      <c r="M128" s="245">
        <f>+'T. Generadora'!M96</f>
        <v>2</v>
      </c>
      <c r="N128" s="245">
        <f>'T. Generadora'!N96</f>
        <v>2</v>
      </c>
      <c r="O128" s="246">
        <f>'T. Generadora'!O96</f>
        <v>0</v>
      </c>
      <c r="P128" s="246">
        <f>'T. Generadora'!Q96</f>
        <v>0</v>
      </c>
      <c r="Q128" s="246">
        <f>'T. Generadora'!T96</f>
        <v>1</v>
      </c>
      <c r="R128" s="247">
        <f>'T. Generadora'!U96</f>
        <v>0</v>
      </c>
      <c r="S128" s="82">
        <f>'T. Generadora'!V96</f>
        <v>0</v>
      </c>
      <c r="T128" s="82">
        <f>'T. Generadora'!W96</f>
        <v>0</v>
      </c>
      <c r="U128" s="82">
        <f>'T. Generadora'!X96</f>
        <v>0</v>
      </c>
      <c r="V128" s="82">
        <f>'T. Generadora'!Y96</f>
        <v>0</v>
      </c>
      <c r="W128" s="82">
        <f>'T. Generadora'!Z96</f>
        <v>0</v>
      </c>
      <c r="X128" s="248" t="s">
        <v>203</v>
      </c>
      <c r="Y128" s="248"/>
      <c r="Z128" s="248"/>
      <c r="AA128" s="248"/>
      <c r="AB128" s="248"/>
      <c r="AC128" s="248"/>
      <c r="AD128" s="248"/>
      <c r="AE128" s="248"/>
      <c r="AF128" s="248"/>
      <c r="AG128" s="249"/>
      <c r="AH128" s="250">
        <f>+'T. Generadora'!AT96</f>
        <v>2890000</v>
      </c>
      <c r="AI128" s="250">
        <f t="shared" si="0"/>
        <v>48983.050847457627</v>
      </c>
      <c r="AJ128" s="82"/>
      <c r="AK128" s="250"/>
      <c r="AL128" s="251"/>
      <c r="AM128" s="251">
        <f t="shared" si="1"/>
        <v>0</v>
      </c>
      <c r="AN128" s="250"/>
      <c r="AO128" s="252">
        <f t="shared" si="2"/>
        <v>-1</v>
      </c>
      <c r="AP128" s="1"/>
      <c r="AQ128" s="1"/>
      <c r="AR128" s="1"/>
      <c r="AS128" s="1"/>
      <c r="AT128" s="1"/>
      <c r="AU128" s="1"/>
    </row>
    <row r="129" spans="1:47" ht="12.75" customHeight="1" x14ac:dyDescent="0.35">
      <c r="A129" s="1"/>
      <c r="B129" s="244">
        <f>'T. Generadora'!A97</f>
        <v>95</v>
      </c>
      <c r="C129" s="244">
        <f>'T. Generadora'!B97</f>
        <v>1407</v>
      </c>
      <c r="D129" s="244" t="s">
        <v>202</v>
      </c>
      <c r="E129" s="82">
        <f>'T. Generadora'!C97</f>
        <v>1</v>
      </c>
      <c r="F129" s="82" t="str">
        <f>'T. Generadora'!D97</f>
        <v>Madison</v>
      </c>
      <c r="G129" s="82">
        <f>'T. Generadora'!E97</f>
        <v>14</v>
      </c>
      <c r="H129" s="245" t="str">
        <f>'T. Generadora'!G97</f>
        <v>7 M</v>
      </c>
      <c r="I129" s="245">
        <f>'T. Generadora'!H97</f>
        <v>64</v>
      </c>
      <c r="J129" s="245">
        <f>'T. Generadora'!I97</f>
        <v>7</v>
      </c>
      <c r="K129" s="245">
        <f>'T. Generadora'!J97</f>
        <v>0</v>
      </c>
      <c r="L129" s="245">
        <f>'T. Generadora'!L97</f>
        <v>71</v>
      </c>
      <c r="M129" s="245">
        <f>+'T. Generadora'!M97</f>
        <v>2</v>
      </c>
      <c r="N129" s="245">
        <f>'T. Generadora'!N97</f>
        <v>2</v>
      </c>
      <c r="O129" s="246">
        <f>'T. Generadora'!O97</f>
        <v>0</v>
      </c>
      <c r="P129" s="246">
        <f>'T. Generadora'!Q97</f>
        <v>0</v>
      </c>
      <c r="Q129" s="246">
        <f>'T. Generadora'!T97</f>
        <v>2</v>
      </c>
      <c r="R129" s="247">
        <f>'T. Generadora'!U97</f>
        <v>0</v>
      </c>
      <c r="S129" s="82">
        <f>'T. Generadora'!V97</f>
        <v>0</v>
      </c>
      <c r="T129" s="82">
        <f>'T. Generadora'!W97</f>
        <v>0</v>
      </c>
      <c r="U129" s="82">
        <f>'T. Generadora'!X97</f>
        <v>0</v>
      </c>
      <c r="V129" s="82">
        <f>'T. Generadora'!Y97</f>
        <v>0</v>
      </c>
      <c r="W129" s="82">
        <f>'T. Generadora'!Z97</f>
        <v>0</v>
      </c>
      <c r="X129" s="248" t="s">
        <v>203</v>
      </c>
      <c r="Y129" s="248"/>
      <c r="Z129" s="248"/>
      <c r="AA129" s="248"/>
      <c r="AB129" s="248"/>
      <c r="AC129" s="248"/>
      <c r="AD129" s="248"/>
      <c r="AE129" s="248"/>
      <c r="AF129" s="248"/>
      <c r="AG129" s="249"/>
      <c r="AH129" s="250">
        <f>+'T. Generadora'!AT97</f>
        <v>3270000</v>
      </c>
      <c r="AI129" s="250">
        <f t="shared" si="0"/>
        <v>46056.338028169012</v>
      </c>
      <c r="AJ129" s="82"/>
      <c r="AK129" s="250"/>
      <c r="AL129" s="251"/>
      <c r="AM129" s="251">
        <f t="shared" si="1"/>
        <v>0</v>
      </c>
      <c r="AN129" s="250"/>
      <c r="AO129" s="252">
        <f t="shared" si="2"/>
        <v>-1</v>
      </c>
      <c r="AP129" s="1"/>
      <c r="AQ129" s="1"/>
      <c r="AR129" s="1"/>
      <c r="AS129" s="1"/>
      <c r="AT129" s="1"/>
      <c r="AU129" s="1"/>
    </row>
    <row r="130" spans="1:47" ht="12.75" customHeight="1" x14ac:dyDescent="0.35">
      <c r="A130" s="1"/>
      <c r="B130" s="244" t="e">
        <f>'T. Generadora'!#REF!</f>
        <v>#REF!</v>
      </c>
      <c r="C130" s="244" t="e">
        <f>'T. Generadora'!#REF!</f>
        <v>#REF!</v>
      </c>
      <c r="D130" s="244" t="s">
        <v>202</v>
      </c>
      <c r="E130" s="82" t="e">
        <f>'T. Generadora'!#REF!</f>
        <v>#REF!</v>
      </c>
      <c r="F130" s="82" t="e">
        <f>'T. Generadora'!#REF!</f>
        <v>#REF!</v>
      </c>
      <c r="G130" s="82" t="e">
        <f>'T. Generadora'!#REF!</f>
        <v>#REF!</v>
      </c>
      <c r="H130" s="245" t="e">
        <f>'T. Generadora'!#REF!</f>
        <v>#REF!</v>
      </c>
      <c r="I130" s="245" t="e">
        <f>'T. Generadora'!#REF!</f>
        <v>#REF!</v>
      </c>
      <c r="J130" s="245" t="e">
        <f>'T. Generadora'!#REF!</f>
        <v>#REF!</v>
      </c>
      <c r="K130" s="245" t="e">
        <f>'T. Generadora'!#REF!</f>
        <v>#REF!</v>
      </c>
      <c r="L130" s="245" t="e">
        <f>'T. Generadora'!#REF!</f>
        <v>#REF!</v>
      </c>
      <c r="M130" s="245" t="e">
        <f>+'T. Generadora'!#REF!</f>
        <v>#REF!</v>
      </c>
      <c r="N130" s="245" t="e">
        <f>'T. Generadora'!#REF!</f>
        <v>#REF!</v>
      </c>
      <c r="O130" s="246" t="e">
        <f>'T. Generadora'!#REF!</f>
        <v>#REF!</v>
      </c>
      <c r="P130" s="246" t="e">
        <f>'T. Generadora'!#REF!</f>
        <v>#REF!</v>
      </c>
      <c r="Q130" s="246" t="e">
        <f>'T. Generadora'!#REF!</f>
        <v>#REF!</v>
      </c>
      <c r="R130" s="82" t="e">
        <f>'T. Generadora'!#REF!</f>
        <v>#REF!</v>
      </c>
      <c r="S130" s="82" t="e">
        <f>'T. Generadora'!#REF!</f>
        <v>#REF!</v>
      </c>
      <c r="T130" s="82" t="e">
        <f>'T. Generadora'!#REF!</f>
        <v>#REF!</v>
      </c>
      <c r="U130" s="82" t="e">
        <f>'T. Generadora'!#REF!</f>
        <v>#REF!</v>
      </c>
      <c r="V130" s="82" t="e">
        <f>'T. Generadora'!#REF!</f>
        <v>#REF!</v>
      </c>
      <c r="W130" s="82" t="e">
        <f>'T. Generadora'!#REF!</f>
        <v>#REF!</v>
      </c>
      <c r="X130" s="248" t="s">
        <v>203</v>
      </c>
      <c r="Y130" s="248"/>
      <c r="Z130" s="248"/>
      <c r="AA130" s="248"/>
      <c r="AB130" s="248"/>
      <c r="AC130" s="248"/>
      <c r="AD130" s="248"/>
      <c r="AE130" s="248"/>
      <c r="AF130" s="248"/>
      <c r="AG130" s="249"/>
      <c r="AH130" s="250" t="e">
        <f>+'T. Generadora'!#REF!</f>
        <v>#REF!</v>
      </c>
      <c r="AI130" s="250" t="e">
        <f t="shared" si="0"/>
        <v>#REF!</v>
      </c>
      <c r="AJ130" s="82"/>
      <c r="AK130" s="250"/>
      <c r="AL130" s="251"/>
      <c r="AM130" s="251" t="e">
        <f t="shared" si="1"/>
        <v>#REF!</v>
      </c>
      <c r="AN130" s="250"/>
      <c r="AO130" s="252" t="e">
        <f t="shared" si="2"/>
        <v>#REF!</v>
      </c>
      <c r="AP130" s="1"/>
      <c r="AQ130" s="1"/>
      <c r="AR130" s="1"/>
      <c r="AS130" s="1"/>
      <c r="AT130" s="1"/>
      <c r="AU130" s="1"/>
    </row>
    <row r="131" spans="1:47" ht="12.75" customHeight="1" x14ac:dyDescent="0.35">
      <c r="A131" s="1"/>
      <c r="B131" s="244" t="e">
        <f>'T. Generadora'!#REF!</f>
        <v>#REF!</v>
      </c>
      <c r="C131" s="244" t="e">
        <f>'T. Generadora'!#REF!</f>
        <v>#REF!</v>
      </c>
      <c r="D131" s="244" t="s">
        <v>202</v>
      </c>
      <c r="E131" s="82" t="e">
        <f>'T. Generadora'!#REF!</f>
        <v>#REF!</v>
      </c>
      <c r="F131" s="82" t="e">
        <f>'T. Generadora'!#REF!</f>
        <v>#REF!</v>
      </c>
      <c r="G131" s="82" t="e">
        <f>'T. Generadora'!#REF!</f>
        <v>#REF!</v>
      </c>
      <c r="H131" s="245" t="e">
        <f>'T. Generadora'!#REF!</f>
        <v>#REF!</v>
      </c>
      <c r="I131" s="245" t="e">
        <f>'T. Generadora'!#REF!</f>
        <v>#REF!</v>
      </c>
      <c r="J131" s="245" t="e">
        <f>'T. Generadora'!#REF!</f>
        <v>#REF!</v>
      </c>
      <c r="K131" s="245" t="e">
        <f>'T. Generadora'!#REF!</f>
        <v>#REF!</v>
      </c>
      <c r="L131" s="245" t="e">
        <f>'T. Generadora'!#REF!</f>
        <v>#REF!</v>
      </c>
      <c r="M131" s="245" t="e">
        <f>+'T. Generadora'!#REF!</f>
        <v>#REF!</v>
      </c>
      <c r="N131" s="245" t="e">
        <f>'T. Generadora'!#REF!</f>
        <v>#REF!</v>
      </c>
      <c r="O131" s="246" t="e">
        <f>'T. Generadora'!#REF!</f>
        <v>#REF!</v>
      </c>
      <c r="P131" s="246" t="e">
        <f>'T. Generadora'!#REF!</f>
        <v>#REF!</v>
      </c>
      <c r="Q131" s="246" t="e">
        <f>'T. Generadora'!#REF!</f>
        <v>#REF!</v>
      </c>
      <c r="R131" s="82" t="e">
        <f>'T. Generadora'!#REF!</f>
        <v>#REF!</v>
      </c>
      <c r="S131" s="82" t="e">
        <f>'T. Generadora'!#REF!</f>
        <v>#REF!</v>
      </c>
      <c r="T131" s="82" t="e">
        <f>'T. Generadora'!#REF!</f>
        <v>#REF!</v>
      </c>
      <c r="U131" s="82" t="e">
        <f>'T. Generadora'!#REF!</f>
        <v>#REF!</v>
      </c>
      <c r="V131" s="82" t="e">
        <f>'T. Generadora'!#REF!</f>
        <v>#REF!</v>
      </c>
      <c r="W131" s="82" t="e">
        <f>'T. Generadora'!#REF!</f>
        <v>#REF!</v>
      </c>
      <c r="X131" s="248" t="s">
        <v>203</v>
      </c>
      <c r="Y131" s="248"/>
      <c r="Z131" s="248"/>
      <c r="AA131" s="248"/>
      <c r="AB131" s="248"/>
      <c r="AC131" s="248"/>
      <c r="AD131" s="248"/>
      <c r="AE131" s="248"/>
      <c r="AF131" s="248"/>
      <c r="AG131" s="249"/>
      <c r="AH131" s="250" t="e">
        <f>+'T. Generadora'!#REF!</f>
        <v>#REF!</v>
      </c>
      <c r="AI131" s="250" t="e">
        <f t="shared" si="0"/>
        <v>#REF!</v>
      </c>
      <c r="AJ131" s="82"/>
      <c r="AK131" s="250"/>
      <c r="AL131" s="251"/>
      <c r="AM131" s="251" t="e">
        <f t="shared" si="1"/>
        <v>#REF!</v>
      </c>
      <c r="AN131" s="250"/>
      <c r="AO131" s="252" t="e">
        <f t="shared" si="2"/>
        <v>#REF!</v>
      </c>
      <c r="AP131" s="1"/>
      <c r="AQ131" s="1"/>
      <c r="AR131" s="1"/>
      <c r="AS131" s="1"/>
      <c r="AT131" s="1"/>
      <c r="AU131" s="1"/>
    </row>
    <row r="132" spans="1:47" ht="12.75" customHeight="1" x14ac:dyDescent="0.35">
      <c r="A132" s="1"/>
      <c r="B132" s="244" t="e">
        <f>'T. Generadora'!#REF!</f>
        <v>#REF!</v>
      </c>
      <c r="C132" s="244" t="e">
        <f>'T. Generadora'!#REF!</f>
        <v>#REF!</v>
      </c>
      <c r="D132" s="244" t="s">
        <v>202</v>
      </c>
      <c r="E132" s="82" t="e">
        <f>'T. Generadora'!#REF!</f>
        <v>#REF!</v>
      </c>
      <c r="F132" s="82" t="e">
        <f>'T. Generadora'!#REF!</f>
        <v>#REF!</v>
      </c>
      <c r="G132" s="82" t="e">
        <f>'T. Generadora'!#REF!</f>
        <v>#REF!</v>
      </c>
      <c r="H132" s="245" t="e">
        <f>'T. Generadora'!#REF!</f>
        <v>#REF!</v>
      </c>
      <c r="I132" s="245" t="e">
        <f>'T. Generadora'!#REF!</f>
        <v>#REF!</v>
      </c>
      <c r="J132" s="245" t="e">
        <f>'T. Generadora'!#REF!</f>
        <v>#REF!</v>
      </c>
      <c r="K132" s="245" t="e">
        <f>'T. Generadora'!#REF!</f>
        <v>#REF!</v>
      </c>
      <c r="L132" s="245" t="e">
        <f>'T. Generadora'!#REF!</f>
        <v>#REF!</v>
      </c>
      <c r="M132" s="245" t="e">
        <f>+'T. Generadora'!#REF!</f>
        <v>#REF!</v>
      </c>
      <c r="N132" s="245" t="e">
        <f>'T. Generadora'!#REF!</f>
        <v>#REF!</v>
      </c>
      <c r="O132" s="246" t="e">
        <f>'T. Generadora'!#REF!</f>
        <v>#REF!</v>
      </c>
      <c r="P132" s="246" t="e">
        <f>'T. Generadora'!#REF!</f>
        <v>#REF!</v>
      </c>
      <c r="Q132" s="246" t="e">
        <f>'T. Generadora'!#REF!</f>
        <v>#REF!</v>
      </c>
      <c r="R132" s="82" t="e">
        <f>'T. Generadora'!#REF!</f>
        <v>#REF!</v>
      </c>
      <c r="S132" s="82" t="e">
        <f>'T. Generadora'!#REF!</f>
        <v>#REF!</v>
      </c>
      <c r="T132" s="82" t="e">
        <f>'T. Generadora'!#REF!</f>
        <v>#REF!</v>
      </c>
      <c r="U132" s="82" t="e">
        <f>'T. Generadora'!#REF!</f>
        <v>#REF!</v>
      </c>
      <c r="V132" s="82" t="e">
        <f>'T. Generadora'!#REF!</f>
        <v>#REF!</v>
      </c>
      <c r="W132" s="82" t="e">
        <f>'T. Generadora'!#REF!</f>
        <v>#REF!</v>
      </c>
      <c r="X132" s="248" t="s">
        <v>203</v>
      </c>
      <c r="Y132" s="248"/>
      <c r="Z132" s="248"/>
      <c r="AA132" s="248"/>
      <c r="AB132" s="248"/>
      <c r="AC132" s="248"/>
      <c r="AD132" s="248"/>
      <c r="AE132" s="248"/>
      <c r="AF132" s="248"/>
      <c r="AG132" s="249"/>
      <c r="AH132" s="250" t="e">
        <f>+'T. Generadora'!#REF!</f>
        <v>#REF!</v>
      </c>
      <c r="AI132" s="250" t="e">
        <f t="shared" si="0"/>
        <v>#REF!</v>
      </c>
      <c r="AJ132" s="82"/>
      <c r="AK132" s="250"/>
      <c r="AL132" s="251"/>
      <c r="AM132" s="251" t="e">
        <f t="shared" si="1"/>
        <v>#REF!</v>
      </c>
      <c r="AN132" s="250"/>
      <c r="AO132" s="252" t="e">
        <f t="shared" si="2"/>
        <v>#REF!</v>
      </c>
      <c r="AP132" s="1"/>
      <c r="AQ132" s="1"/>
      <c r="AR132" s="1"/>
      <c r="AS132" s="1"/>
      <c r="AT132" s="1"/>
      <c r="AU132" s="1"/>
    </row>
    <row r="133" spans="1:47" ht="12.75" customHeight="1" x14ac:dyDescent="0.35">
      <c r="A133" s="1"/>
      <c r="B133" s="244" t="e">
        <f>'T. Generadora'!#REF!</f>
        <v>#REF!</v>
      </c>
      <c r="C133" s="244" t="e">
        <f>'T. Generadora'!#REF!</f>
        <v>#REF!</v>
      </c>
      <c r="D133" s="244" t="s">
        <v>202</v>
      </c>
      <c r="E133" s="82" t="e">
        <f>'T. Generadora'!#REF!</f>
        <v>#REF!</v>
      </c>
      <c r="F133" s="82" t="e">
        <f>'T. Generadora'!#REF!</f>
        <v>#REF!</v>
      </c>
      <c r="G133" s="82" t="e">
        <f>'T. Generadora'!#REF!</f>
        <v>#REF!</v>
      </c>
      <c r="H133" s="245" t="e">
        <f>'T. Generadora'!#REF!</f>
        <v>#REF!</v>
      </c>
      <c r="I133" s="245" t="e">
        <f>'T. Generadora'!#REF!</f>
        <v>#REF!</v>
      </c>
      <c r="J133" s="245" t="e">
        <f>'T. Generadora'!#REF!</f>
        <v>#REF!</v>
      </c>
      <c r="K133" s="245" t="e">
        <f>'T. Generadora'!#REF!</f>
        <v>#REF!</v>
      </c>
      <c r="L133" s="245" t="e">
        <f>'T. Generadora'!#REF!</f>
        <v>#REF!</v>
      </c>
      <c r="M133" s="245" t="e">
        <f>+'T. Generadora'!#REF!</f>
        <v>#REF!</v>
      </c>
      <c r="N133" s="245" t="e">
        <f>'T. Generadora'!#REF!</f>
        <v>#REF!</v>
      </c>
      <c r="O133" s="246" t="e">
        <f>'T. Generadora'!#REF!</f>
        <v>#REF!</v>
      </c>
      <c r="P133" s="246" t="e">
        <f>'T. Generadora'!#REF!</f>
        <v>#REF!</v>
      </c>
      <c r="Q133" s="246" t="e">
        <f>'T. Generadora'!#REF!</f>
        <v>#REF!</v>
      </c>
      <c r="R133" s="82" t="e">
        <f>'T. Generadora'!#REF!</f>
        <v>#REF!</v>
      </c>
      <c r="S133" s="82" t="e">
        <f>'T. Generadora'!#REF!</f>
        <v>#REF!</v>
      </c>
      <c r="T133" s="82" t="e">
        <f>'T. Generadora'!#REF!</f>
        <v>#REF!</v>
      </c>
      <c r="U133" s="82" t="e">
        <f>'T. Generadora'!#REF!</f>
        <v>#REF!</v>
      </c>
      <c r="V133" s="82" t="e">
        <f>'T. Generadora'!#REF!</f>
        <v>#REF!</v>
      </c>
      <c r="W133" s="82" t="e">
        <f>'T. Generadora'!#REF!</f>
        <v>#REF!</v>
      </c>
      <c r="X133" s="248" t="s">
        <v>203</v>
      </c>
      <c r="Y133" s="248"/>
      <c r="Z133" s="248"/>
      <c r="AA133" s="248"/>
      <c r="AB133" s="248"/>
      <c r="AC133" s="248"/>
      <c r="AD133" s="248"/>
      <c r="AE133" s="248"/>
      <c r="AF133" s="248"/>
      <c r="AG133" s="249"/>
      <c r="AH133" s="250" t="e">
        <f>+'T. Generadora'!#REF!</f>
        <v>#REF!</v>
      </c>
      <c r="AI133" s="250" t="e">
        <f t="shared" si="0"/>
        <v>#REF!</v>
      </c>
      <c r="AJ133" s="82"/>
      <c r="AK133" s="250"/>
      <c r="AL133" s="251"/>
      <c r="AM133" s="251" t="e">
        <f t="shared" si="1"/>
        <v>#REF!</v>
      </c>
      <c r="AN133" s="250"/>
      <c r="AO133" s="252" t="e">
        <f t="shared" si="2"/>
        <v>#REF!</v>
      </c>
      <c r="AP133" s="1"/>
      <c r="AQ133" s="1"/>
      <c r="AR133" s="1"/>
      <c r="AS133" s="1"/>
      <c r="AT133" s="1"/>
      <c r="AU133" s="1"/>
    </row>
    <row r="134" spans="1:47" ht="12.75" customHeight="1" x14ac:dyDescent="0.35">
      <c r="A134" s="1"/>
      <c r="B134" s="244">
        <f>'T. Generadora'!A99</f>
        <v>97</v>
      </c>
      <c r="C134" s="244">
        <f>'T. Generadora'!B99</f>
        <v>1501</v>
      </c>
      <c r="D134" s="244" t="s">
        <v>202</v>
      </c>
      <c r="E134" s="82">
        <f>'T. Generadora'!C99</f>
        <v>1</v>
      </c>
      <c r="F134" s="82" t="str">
        <f>'T. Generadora'!D99</f>
        <v>Madison</v>
      </c>
      <c r="G134" s="82">
        <f>'T. Generadora'!E99</f>
        <v>15</v>
      </c>
      <c r="H134" s="245" t="str">
        <f>'T. Generadora'!G99</f>
        <v>1 M</v>
      </c>
      <c r="I134" s="245">
        <f>'T. Generadora'!H99</f>
        <v>30</v>
      </c>
      <c r="J134" s="245">
        <f>'T. Generadora'!I99</f>
        <v>5</v>
      </c>
      <c r="K134" s="245">
        <f>'T. Generadora'!J99</f>
        <v>0</v>
      </c>
      <c r="L134" s="245">
        <f>'T. Generadora'!L99</f>
        <v>35</v>
      </c>
      <c r="M134" s="245">
        <f>+'T. Generadora'!M99</f>
        <v>1</v>
      </c>
      <c r="N134" s="245">
        <f>'T. Generadora'!N99</f>
        <v>1</v>
      </c>
      <c r="O134" s="246">
        <f>'T. Generadora'!O99</f>
        <v>0</v>
      </c>
      <c r="P134" s="246">
        <f>'T. Generadora'!Q99</f>
        <v>0</v>
      </c>
      <c r="Q134" s="246">
        <f>'T. Generadora'!T99</f>
        <v>1</v>
      </c>
      <c r="R134" s="247">
        <f>'T. Generadora'!U99</f>
        <v>0</v>
      </c>
      <c r="S134" s="82">
        <f>'T. Generadora'!V99</f>
        <v>0</v>
      </c>
      <c r="T134" s="82">
        <f>'T. Generadora'!W99</f>
        <v>0</v>
      </c>
      <c r="U134" s="82">
        <f>'T. Generadora'!X99</f>
        <v>0</v>
      </c>
      <c r="V134" s="82">
        <f>'T. Generadora'!Y99</f>
        <v>0</v>
      </c>
      <c r="W134" s="82">
        <f>'T. Generadora'!Z99</f>
        <v>0</v>
      </c>
      <c r="X134" s="248" t="s">
        <v>203</v>
      </c>
      <c r="Y134" s="248"/>
      <c r="Z134" s="248"/>
      <c r="AA134" s="248"/>
      <c r="AB134" s="248"/>
      <c r="AC134" s="248"/>
      <c r="AD134" s="248"/>
      <c r="AE134" s="248"/>
      <c r="AF134" s="248"/>
      <c r="AG134" s="249"/>
      <c r="AH134" s="250">
        <f>+'T. Generadora'!AT99</f>
        <v>1870000</v>
      </c>
      <c r="AI134" s="250">
        <f t="shared" si="0"/>
        <v>53428.571428571428</v>
      </c>
      <c r="AJ134" s="82"/>
      <c r="AK134" s="250"/>
      <c r="AL134" s="251"/>
      <c r="AM134" s="251">
        <f t="shared" si="1"/>
        <v>0</v>
      </c>
      <c r="AN134" s="250"/>
      <c r="AO134" s="252">
        <f t="shared" si="2"/>
        <v>-1</v>
      </c>
      <c r="AP134" s="1"/>
      <c r="AQ134" s="1"/>
      <c r="AR134" s="1"/>
      <c r="AS134" s="1"/>
      <c r="AT134" s="1"/>
      <c r="AU134" s="1"/>
    </row>
    <row r="135" spans="1:47" ht="12.75" customHeight="1" x14ac:dyDescent="0.35">
      <c r="A135" s="1"/>
      <c r="B135" s="244">
        <f>'T. Generadora'!A100</f>
        <v>98</v>
      </c>
      <c r="C135" s="244">
        <f>'T. Generadora'!B100</f>
        <v>1502</v>
      </c>
      <c r="D135" s="244" t="s">
        <v>202</v>
      </c>
      <c r="E135" s="82">
        <f>'T. Generadora'!C100</f>
        <v>1</v>
      </c>
      <c r="F135" s="82" t="str">
        <f>'T. Generadora'!D100</f>
        <v>Madison</v>
      </c>
      <c r="G135" s="82">
        <f>'T. Generadora'!E100</f>
        <v>15</v>
      </c>
      <c r="H135" s="245" t="str">
        <f>'T. Generadora'!G100</f>
        <v>2 M</v>
      </c>
      <c r="I135" s="245">
        <f>'T. Generadora'!H100</f>
        <v>59</v>
      </c>
      <c r="J135" s="245">
        <f>'T. Generadora'!I100</f>
        <v>8</v>
      </c>
      <c r="K135" s="245">
        <f>'T. Generadora'!J100</f>
        <v>0</v>
      </c>
      <c r="L135" s="245">
        <f>'T. Generadora'!L100</f>
        <v>67</v>
      </c>
      <c r="M135" s="245">
        <f>+'T. Generadora'!M100</f>
        <v>2</v>
      </c>
      <c r="N135" s="245">
        <f>'T. Generadora'!N100</f>
        <v>2</v>
      </c>
      <c r="O135" s="246">
        <f>'T. Generadora'!O100</f>
        <v>0</v>
      </c>
      <c r="P135" s="246">
        <f>'T. Generadora'!Q100</f>
        <v>0</v>
      </c>
      <c r="Q135" s="246">
        <f>'T. Generadora'!T100</f>
        <v>1</v>
      </c>
      <c r="R135" s="247">
        <f>'T. Generadora'!U100</f>
        <v>0</v>
      </c>
      <c r="S135" s="82">
        <f>'T. Generadora'!V100</f>
        <v>0</v>
      </c>
      <c r="T135" s="82">
        <f>'T. Generadora'!W100</f>
        <v>0</v>
      </c>
      <c r="U135" s="82">
        <f>'T. Generadora'!X100</f>
        <v>0</v>
      </c>
      <c r="V135" s="82">
        <f>'T. Generadora'!Y100</f>
        <v>0</v>
      </c>
      <c r="W135" s="82">
        <f>'T. Generadora'!Z100</f>
        <v>0</v>
      </c>
      <c r="X135" s="248" t="s">
        <v>203</v>
      </c>
      <c r="Y135" s="248"/>
      <c r="Z135" s="248"/>
      <c r="AA135" s="248"/>
      <c r="AB135" s="248"/>
      <c r="AC135" s="248"/>
      <c r="AD135" s="248"/>
      <c r="AE135" s="248"/>
      <c r="AF135" s="248"/>
      <c r="AG135" s="249"/>
      <c r="AH135" s="250">
        <f>+'T. Generadora'!AT100</f>
        <v>3180000</v>
      </c>
      <c r="AI135" s="250">
        <f t="shared" si="0"/>
        <v>47462.686567164179</v>
      </c>
      <c r="AJ135" s="82"/>
      <c r="AK135" s="250"/>
      <c r="AL135" s="251"/>
      <c r="AM135" s="251">
        <f t="shared" si="1"/>
        <v>0</v>
      </c>
      <c r="AN135" s="250"/>
      <c r="AO135" s="252">
        <f t="shared" si="2"/>
        <v>-1</v>
      </c>
      <c r="AP135" s="1"/>
      <c r="AQ135" s="1"/>
      <c r="AR135" s="1"/>
      <c r="AS135" s="1"/>
      <c r="AT135" s="1"/>
      <c r="AU135" s="1"/>
    </row>
    <row r="136" spans="1:47" ht="12.75" customHeight="1" x14ac:dyDescent="0.35">
      <c r="A136" s="1"/>
      <c r="B136" s="244">
        <f>'T. Generadora'!A101</f>
        <v>99</v>
      </c>
      <c r="C136" s="244">
        <f>'T. Generadora'!B101</f>
        <v>1503</v>
      </c>
      <c r="D136" s="244" t="s">
        <v>202</v>
      </c>
      <c r="E136" s="82">
        <f>'T. Generadora'!C101</f>
        <v>1</v>
      </c>
      <c r="F136" s="82" t="str">
        <f>'T. Generadora'!D101</f>
        <v>Madison</v>
      </c>
      <c r="G136" s="82">
        <f>'T. Generadora'!E101</f>
        <v>15</v>
      </c>
      <c r="H136" s="245" t="str">
        <f>'T. Generadora'!G101</f>
        <v>3 M</v>
      </c>
      <c r="I136" s="245">
        <f>'T. Generadora'!H101</f>
        <v>57</v>
      </c>
      <c r="J136" s="245">
        <f>'T. Generadora'!I101</f>
        <v>7</v>
      </c>
      <c r="K136" s="245">
        <f>'T. Generadora'!J101</f>
        <v>0</v>
      </c>
      <c r="L136" s="245">
        <f>'T. Generadora'!L101</f>
        <v>64</v>
      </c>
      <c r="M136" s="245">
        <f>+'T. Generadora'!M101</f>
        <v>2</v>
      </c>
      <c r="N136" s="245">
        <f>'T. Generadora'!N101</f>
        <v>2</v>
      </c>
      <c r="O136" s="246">
        <f>'T. Generadora'!O101</f>
        <v>0</v>
      </c>
      <c r="P136" s="246">
        <f>'T. Generadora'!Q101</f>
        <v>0</v>
      </c>
      <c r="Q136" s="246">
        <f>'T. Generadora'!T101</f>
        <v>1</v>
      </c>
      <c r="R136" s="247">
        <f>'T. Generadora'!U101</f>
        <v>0</v>
      </c>
      <c r="S136" s="82">
        <f>'T. Generadora'!V101</f>
        <v>0</v>
      </c>
      <c r="T136" s="82">
        <f>'T. Generadora'!W101</f>
        <v>0</v>
      </c>
      <c r="U136" s="82">
        <f>'T. Generadora'!X101</f>
        <v>0</v>
      </c>
      <c r="V136" s="82">
        <f>'T. Generadora'!Y101</f>
        <v>0</v>
      </c>
      <c r="W136" s="82">
        <f>'T. Generadora'!Z101</f>
        <v>0</v>
      </c>
      <c r="X136" s="248" t="s">
        <v>203</v>
      </c>
      <c r="Y136" s="248"/>
      <c r="Z136" s="248"/>
      <c r="AA136" s="248"/>
      <c r="AB136" s="248"/>
      <c r="AC136" s="248"/>
      <c r="AD136" s="248"/>
      <c r="AE136" s="248"/>
      <c r="AF136" s="248"/>
      <c r="AG136" s="249"/>
      <c r="AH136" s="250">
        <f>+'T. Generadora'!AT101</f>
        <v>3070000</v>
      </c>
      <c r="AI136" s="250">
        <f t="shared" si="0"/>
        <v>47968.75</v>
      </c>
      <c r="AJ136" s="82"/>
      <c r="AK136" s="250"/>
      <c r="AL136" s="251"/>
      <c r="AM136" s="251">
        <f t="shared" si="1"/>
        <v>0</v>
      </c>
      <c r="AN136" s="250"/>
      <c r="AO136" s="252">
        <f t="shared" si="2"/>
        <v>-1</v>
      </c>
      <c r="AP136" s="1"/>
      <c r="AQ136" s="1"/>
      <c r="AR136" s="1"/>
      <c r="AS136" s="1"/>
      <c r="AT136" s="1"/>
      <c r="AU136" s="1"/>
    </row>
    <row r="137" spans="1:47" ht="12.75" customHeight="1" x14ac:dyDescent="0.35">
      <c r="A137" s="1"/>
      <c r="B137" s="244">
        <f>'T. Generadora'!A102</f>
        <v>100</v>
      </c>
      <c r="C137" s="244">
        <f>'T. Generadora'!B102</f>
        <v>1504</v>
      </c>
      <c r="D137" s="244" t="s">
        <v>202</v>
      </c>
      <c r="E137" s="82">
        <f>'T. Generadora'!C102</f>
        <v>1</v>
      </c>
      <c r="F137" s="82" t="str">
        <f>'T. Generadora'!D102</f>
        <v>Madison</v>
      </c>
      <c r="G137" s="82">
        <f>'T. Generadora'!E102</f>
        <v>15</v>
      </c>
      <c r="H137" s="245" t="str">
        <f>'T. Generadora'!G102</f>
        <v>4 M</v>
      </c>
      <c r="I137" s="245">
        <f>'T. Generadora'!H102</f>
        <v>59</v>
      </c>
      <c r="J137" s="245">
        <f>'T. Generadora'!I102</f>
        <v>13</v>
      </c>
      <c r="K137" s="245">
        <f>'T. Generadora'!J102</f>
        <v>0</v>
      </c>
      <c r="L137" s="245">
        <f>'T. Generadora'!L102</f>
        <v>72</v>
      </c>
      <c r="M137" s="245">
        <f>+'T. Generadora'!M102</f>
        <v>2</v>
      </c>
      <c r="N137" s="245">
        <f>'T. Generadora'!N102</f>
        <v>2</v>
      </c>
      <c r="O137" s="246">
        <f>'T. Generadora'!O102</f>
        <v>0</v>
      </c>
      <c r="P137" s="246">
        <f>'T. Generadora'!Q102</f>
        <v>0</v>
      </c>
      <c r="Q137" s="246">
        <f>'T. Generadora'!T102</f>
        <v>2</v>
      </c>
      <c r="R137" s="247">
        <f>'T. Generadora'!U102</f>
        <v>0</v>
      </c>
      <c r="S137" s="82">
        <f>'T. Generadora'!V102</f>
        <v>0</v>
      </c>
      <c r="T137" s="82">
        <f>'T. Generadora'!W102</f>
        <v>0</v>
      </c>
      <c r="U137" s="82">
        <f>'T. Generadora'!X102</f>
        <v>0</v>
      </c>
      <c r="V137" s="82">
        <f>'T. Generadora'!Y102</f>
        <v>0</v>
      </c>
      <c r="W137" s="82">
        <f>'T. Generadora'!Z102</f>
        <v>0</v>
      </c>
      <c r="X137" s="248" t="s">
        <v>203</v>
      </c>
      <c r="Y137" s="248"/>
      <c r="Z137" s="248"/>
      <c r="AA137" s="248"/>
      <c r="AB137" s="248"/>
      <c r="AC137" s="248"/>
      <c r="AD137" s="248"/>
      <c r="AE137" s="248"/>
      <c r="AF137" s="248"/>
      <c r="AG137" s="249"/>
      <c r="AH137" s="250">
        <f>+'T. Generadora'!AT102</f>
        <v>3320000</v>
      </c>
      <c r="AI137" s="250">
        <f t="shared" si="0"/>
        <v>46111.111111111109</v>
      </c>
      <c r="AJ137" s="82"/>
      <c r="AK137" s="250"/>
      <c r="AL137" s="251"/>
      <c r="AM137" s="251">
        <f t="shared" si="1"/>
        <v>0</v>
      </c>
      <c r="AN137" s="250"/>
      <c r="AO137" s="252">
        <f t="shared" si="2"/>
        <v>-1</v>
      </c>
      <c r="AP137" s="1"/>
      <c r="AQ137" s="1"/>
      <c r="AR137" s="1"/>
      <c r="AS137" s="1"/>
      <c r="AT137" s="1"/>
      <c r="AU137" s="1"/>
    </row>
    <row r="138" spans="1:47" ht="12.75" customHeight="1" x14ac:dyDescent="0.35">
      <c r="A138" s="1"/>
      <c r="B138" s="244">
        <f>'T. Generadora'!A103</f>
        <v>101</v>
      </c>
      <c r="C138" s="244">
        <f>'T. Generadora'!B103</f>
        <v>1505</v>
      </c>
      <c r="D138" s="244" t="s">
        <v>202</v>
      </c>
      <c r="E138" s="82">
        <f>'T. Generadora'!C103</f>
        <v>1</v>
      </c>
      <c r="F138" s="82" t="str">
        <f>'T. Generadora'!D103</f>
        <v>Madison</v>
      </c>
      <c r="G138" s="82">
        <f>'T. Generadora'!E103</f>
        <v>15</v>
      </c>
      <c r="H138" s="245" t="str">
        <f>'T. Generadora'!G103</f>
        <v>5 M</v>
      </c>
      <c r="I138" s="245">
        <f>'T. Generadora'!H103</f>
        <v>56</v>
      </c>
      <c r="J138" s="245">
        <f>'T. Generadora'!I103</f>
        <v>12</v>
      </c>
      <c r="K138" s="245">
        <f>'T. Generadora'!J103</f>
        <v>0</v>
      </c>
      <c r="L138" s="245">
        <f>'T. Generadora'!L103</f>
        <v>68</v>
      </c>
      <c r="M138" s="245">
        <f>+'T. Generadora'!M103</f>
        <v>2</v>
      </c>
      <c r="N138" s="245">
        <f>'T. Generadora'!N103</f>
        <v>2</v>
      </c>
      <c r="O138" s="246">
        <f>'T. Generadora'!O103</f>
        <v>0</v>
      </c>
      <c r="P138" s="246">
        <f>'T. Generadora'!Q103</f>
        <v>0</v>
      </c>
      <c r="Q138" s="246">
        <f>'T. Generadora'!T103</f>
        <v>1</v>
      </c>
      <c r="R138" s="247">
        <f>'T. Generadora'!U103</f>
        <v>0</v>
      </c>
      <c r="S138" s="82">
        <f>'T. Generadora'!V103</f>
        <v>0</v>
      </c>
      <c r="T138" s="82">
        <f>'T. Generadora'!W103</f>
        <v>0</v>
      </c>
      <c r="U138" s="82">
        <f>'T. Generadora'!X103</f>
        <v>0</v>
      </c>
      <c r="V138" s="82">
        <f>'T. Generadora'!Y103</f>
        <v>0</v>
      </c>
      <c r="W138" s="82">
        <f>'T. Generadora'!Z103</f>
        <v>0</v>
      </c>
      <c r="X138" s="248" t="s">
        <v>203</v>
      </c>
      <c r="Y138" s="248"/>
      <c r="Z138" s="248"/>
      <c r="AA138" s="248"/>
      <c r="AB138" s="248"/>
      <c r="AC138" s="248"/>
      <c r="AD138" s="248"/>
      <c r="AE138" s="248"/>
      <c r="AF138" s="248"/>
      <c r="AG138" s="249"/>
      <c r="AH138" s="250">
        <f>+'T. Generadora'!AT103</f>
        <v>3210000</v>
      </c>
      <c r="AI138" s="250">
        <f t="shared" si="0"/>
        <v>47205.882352941175</v>
      </c>
      <c r="AJ138" s="82"/>
      <c r="AK138" s="250"/>
      <c r="AL138" s="251"/>
      <c r="AM138" s="251">
        <f t="shared" si="1"/>
        <v>0</v>
      </c>
      <c r="AN138" s="250"/>
      <c r="AO138" s="252">
        <f t="shared" si="2"/>
        <v>-1</v>
      </c>
      <c r="AP138" s="1"/>
      <c r="AQ138" s="1"/>
      <c r="AR138" s="1"/>
      <c r="AS138" s="1"/>
      <c r="AT138" s="1"/>
      <c r="AU138" s="1"/>
    </row>
    <row r="139" spans="1:47" ht="12.75" customHeight="1" x14ac:dyDescent="0.35">
      <c r="A139" s="1"/>
      <c r="B139" s="244">
        <f>'T. Generadora'!A104</f>
        <v>102</v>
      </c>
      <c r="C139" s="244">
        <f>'T. Generadora'!B104</f>
        <v>1506</v>
      </c>
      <c r="D139" s="244" t="s">
        <v>202</v>
      </c>
      <c r="E139" s="82">
        <f>'T. Generadora'!C104</f>
        <v>1</v>
      </c>
      <c r="F139" s="82" t="str">
        <f>'T. Generadora'!D104</f>
        <v>Madison</v>
      </c>
      <c r="G139" s="82">
        <f>'T. Generadora'!E104</f>
        <v>15</v>
      </c>
      <c r="H139" s="245" t="str">
        <f>'T. Generadora'!G104</f>
        <v>6 M</v>
      </c>
      <c r="I139" s="245">
        <f>'T. Generadora'!H104</f>
        <v>52</v>
      </c>
      <c r="J139" s="245">
        <f>'T. Generadora'!I104</f>
        <v>7</v>
      </c>
      <c r="K139" s="245">
        <f>'T. Generadora'!J104</f>
        <v>0</v>
      </c>
      <c r="L139" s="245">
        <f>'T. Generadora'!L104</f>
        <v>59</v>
      </c>
      <c r="M139" s="245">
        <f>+'T. Generadora'!M104</f>
        <v>2</v>
      </c>
      <c r="N139" s="245">
        <f>'T. Generadora'!N104</f>
        <v>2</v>
      </c>
      <c r="O139" s="246">
        <f>'T. Generadora'!O104</f>
        <v>0</v>
      </c>
      <c r="P139" s="246">
        <f>'T. Generadora'!Q104</f>
        <v>0</v>
      </c>
      <c r="Q139" s="246">
        <f>'T. Generadora'!T104</f>
        <v>1</v>
      </c>
      <c r="R139" s="247">
        <f>'T. Generadora'!U104</f>
        <v>0</v>
      </c>
      <c r="S139" s="82">
        <f>'T. Generadora'!V104</f>
        <v>0</v>
      </c>
      <c r="T139" s="82">
        <f>'T. Generadora'!W104</f>
        <v>0</v>
      </c>
      <c r="U139" s="82">
        <f>'T. Generadora'!X104</f>
        <v>0</v>
      </c>
      <c r="V139" s="82">
        <f>'T. Generadora'!Y104</f>
        <v>0</v>
      </c>
      <c r="W139" s="82">
        <f>'T. Generadora'!Z104</f>
        <v>0</v>
      </c>
      <c r="X139" s="248" t="s">
        <v>203</v>
      </c>
      <c r="Y139" s="248"/>
      <c r="Z139" s="248"/>
      <c r="AA139" s="248"/>
      <c r="AB139" s="248"/>
      <c r="AC139" s="248"/>
      <c r="AD139" s="248"/>
      <c r="AE139" s="248"/>
      <c r="AF139" s="248"/>
      <c r="AG139" s="249"/>
      <c r="AH139" s="250">
        <f>+'T. Generadora'!AT104</f>
        <v>2920000</v>
      </c>
      <c r="AI139" s="250">
        <f t="shared" si="0"/>
        <v>49491.52542372881</v>
      </c>
      <c r="AJ139" s="82"/>
      <c r="AK139" s="250"/>
      <c r="AL139" s="251"/>
      <c r="AM139" s="251">
        <f t="shared" si="1"/>
        <v>0</v>
      </c>
      <c r="AN139" s="250"/>
      <c r="AO139" s="252">
        <f t="shared" si="2"/>
        <v>-1</v>
      </c>
      <c r="AP139" s="1"/>
      <c r="AQ139" s="1"/>
      <c r="AR139" s="1"/>
      <c r="AS139" s="1"/>
      <c r="AT139" s="1"/>
      <c r="AU139" s="1"/>
    </row>
    <row r="140" spans="1:47" ht="12.75" customHeight="1" x14ac:dyDescent="0.35">
      <c r="A140" s="1"/>
      <c r="B140" s="244">
        <f>'T. Generadora'!A105</f>
        <v>103</v>
      </c>
      <c r="C140" s="244">
        <f>'T. Generadora'!B105</f>
        <v>1507</v>
      </c>
      <c r="D140" s="244" t="s">
        <v>202</v>
      </c>
      <c r="E140" s="82">
        <f>'T. Generadora'!C105</f>
        <v>1</v>
      </c>
      <c r="F140" s="82" t="str">
        <f>'T. Generadora'!D105</f>
        <v>Madison</v>
      </c>
      <c r="G140" s="82">
        <f>'T. Generadora'!E105</f>
        <v>15</v>
      </c>
      <c r="H140" s="245" t="str">
        <f>'T. Generadora'!G105</f>
        <v>7 M</v>
      </c>
      <c r="I140" s="245">
        <f>'T. Generadora'!H105</f>
        <v>64</v>
      </c>
      <c r="J140" s="245">
        <f>'T. Generadora'!I105</f>
        <v>7</v>
      </c>
      <c r="K140" s="245">
        <f>'T. Generadora'!J105</f>
        <v>0</v>
      </c>
      <c r="L140" s="245">
        <f>'T. Generadora'!L105</f>
        <v>71</v>
      </c>
      <c r="M140" s="245">
        <f>+'T. Generadora'!M105</f>
        <v>2</v>
      </c>
      <c r="N140" s="245">
        <f>'T. Generadora'!N105</f>
        <v>2</v>
      </c>
      <c r="O140" s="246">
        <f>'T. Generadora'!O105</f>
        <v>0</v>
      </c>
      <c r="P140" s="246">
        <f>'T. Generadora'!Q105</f>
        <v>0</v>
      </c>
      <c r="Q140" s="246">
        <f>'T. Generadora'!T105</f>
        <v>2</v>
      </c>
      <c r="R140" s="247">
        <f>'T. Generadora'!U105</f>
        <v>0</v>
      </c>
      <c r="S140" s="82">
        <f>'T. Generadora'!V105</f>
        <v>0</v>
      </c>
      <c r="T140" s="82">
        <f>'T. Generadora'!W105</f>
        <v>0</v>
      </c>
      <c r="U140" s="82">
        <f>'T. Generadora'!X105</f>
        <v>0</v>
      </c>
      <c r="V140" s="82">
        <f>'T. Generadora'!Y105</f>
        <v>0</v>
      </c>
      <c r="W140" s="82">
        <f>'T. Generadora'!Z105</f>
        <v>0</v>
      </c>
      <c r="X140" s="248" t="s">
        <v>203</v>
      </c>
      <c r="Y140" s="248"/>
      <c r="Z140" s="248"/>
      <c r="AA140" s="248"/>
      <c r="AB140" s="248"/>
      <c r="AC140" s="248"/>
      <c r="AD140" s="248"/>
      <c r="AE140" s="248"/>
      <c r="AF140" s="248"/>
      <c r="AG140" s="249"/>
      <c r="AH140" s="250">
        <f>+'T. Generadora'!AT105</f>
        <v>3300000</v>
      </c>
      <c r="AI140" s="250">
        <f t="shared" si="0"/>
        <v>46478.873239436616</v>
      </c>
      <c r="AJ140" s="82"/>
      <c r="AK140" s="250"/>
      <c r="AL140" s="251"/>
      <c r="AM140" s="251">
        <f t="shared" si="1"/>
        <v>0</v>
      </c>
      <c r="AN140" s="250"/>
      <c r="AO140" s="252">
        <f t="shared" si="2"/>
        <v>-1</v>
      </c>
      <c r="AP140" s="1"/>
      <c r="AQ140" s="1"/>
      <c r="AR140" s="1"/>
      <c r="AS140" s="1"/>
      <c r="AT140" s="1"/>
      <c r="AU140" s="1"/>
    </row>
    <row r="141" spans="1:47" ht="12.75" customHeight="1" x14ac:dyDescent="0.35">
      <c r="A141" s="1"/>
      <c r="B141" s="244" t="e">
        <f>'T. Generadora'!#REF!</f>
        <v>#REF!</v>
      </c>
      <c r="C141" s="244" t="e">
        <f>'T. Generadora'!#REF!</f>
        <v>#REF!</v>
      </c>
      <c r="D141" s="244" t="s">
        <v>202</v>
      </c>
      <c r="E141" s="82" t="e">
        <f>'T. Generadora'!#REF!</f>
        <v>#REF!</v>
      </c>
      <c r="F141" s="82" t="e">
        <f>'T. Generadora'!#REF!</f>
        <v>#REF!</v>
      </c>
      <c r="G141" s="82" t="e">
        <f>'T. Generadora'!#REF!</f>
        <v>#REF!</v>
      </c>
      <c r="H141" s="245" t="e">
        <f>'T. Generadora'!#REF!</f>
        <v>#REF!</v>
      </c>
      <c r="I141" s="245" t="e">
        <f>'T. Generadora'!#REF!</f>
        <v>#REF!</v>
      </c>
      <c r="J141" s="245" t="e">
        <f>'T. Generadora'!#REF!</f>
        <v>#REF!</v>
      </c>
      <c r="K141" s="245" t="e">
        <f>'T. Generadora'!#REF!</f>
        <v>#REF!</v>
      </c>
      <c r="L141" s="245" t="e">
        <f>'T. Generadora'!#REF!</f>
        <v>#REF!</v>
      </c>
      <c r="M141" s="245" t="e">
        <f>+'T. Generadora'!#REF!</f>
        <v>#REF!</v>
      </c>
      <c r="N141" s="245" t="e">
        <f>'T. Generadora'!#REF!</f>
        <v>#REF!</v>
      </c>
      <c r="O141" s="246" t="e">
        <f>'T. Generadora'!#REF!</f>
        <v>#REF!</v>
      </c>
      <c r="P141" s="246" t="e">
        <f>'T. Generadora'!#REF!</f>
        <v>#REF!</v>
      </c>
      <c r="Q141" s="246" t="e">
        <f>'T. Generadora'!#REF!</f>
        <v>#REF!</v>
      </c>
      <c r="R141" s="82" t="e">
        <f>'T. Generadora'!#REF!</f>
        <v>#REF!</v>
      </c>
      <c r="S141" s="82" t="e">
        <f>'T. Generadora'!#REF!</f>
        <v>#REF!</v>
      </c>
      <c r="T141" s="82" t="e">
        <f>'T. Generadora'!#REF!</f>
        <v>#REF!</v>
      </c>
      <c r="U141" s="82" t="e">
        <f>'T. Generadora'!#REF!</f>
        <v>#REF!</v>
      </c>
      <c r="V141" s="82" t="e">
        <f>'T. Generadora'!#REF!</f>
        <v>#REF!</v>
      </c>
      <c r="W141" s="82" t="e">
        <f>'T. Generadora'!#REF!</f>
        <v>#REF!</v>
      </c>
      <c r="X141" s="248" t="s">
        <v>203</v>
      </c>
      <c r="Y141" s="248"/>
      <c r="Z141" s="248"/>
      <c r="AA141" s="248"/>
      <c r="AB141" s="248"/>
      <c r="AC141" s="248"/>
      <c r="AD141" s="248"/>
      <c r="AE141" s="248"/>
      <c r="AF141" s="248"/>
      <c r="AG141" s="249"/>
      <c r="AH141" s="250" t="e">
        <f>+'T. Generadora'!#REF!</f>
        <v>#REF!</v>
      </c>
      <c r="AI141" s="250" t="e">
        <f t="shared" si="0"/>
        <v>#REF!</v>
      </c>
      <c r="AJ141" s="82"/>
      <c r="AK141" s="250"/>
      <c r="AL141" s="251"/>
      <c r="AM141" s="251" t="e">
        <f t="shared" si="1"/>
        <v>#REF!</v>
      </c>
      <c r="AN141" s="250"/>
      <c r="AO141" s="252" t="e">
        <f t="shared" si="2"/>
        <v>#REF!</v>
      </c>
      <c r="AP141" s="1"/>
      <c r="AQ141" s="1"/>
      <c r="AR141" s="1"/>
      <c r="AS141" s="1"/>
      <c r="AT141" s="1"/>
      <c r="AU141" s="1"/>
    </row>
    <row r="142" spans="1:47" ht="12.75" customHeight="1" x14ac:dyDescent="0.35">
      <c r="A142" s="1"/>
      <c r="B142" s="244" t="e">
        <f>'T. Generadora'!#REF!</f>
        <v>#REF!</v>
      </c>
      <c r="C142" s="244" t="e">
        <f>'T. Generadora'!#REF!</f>
        <v>#REF!</v>
      </c>
      <c r="D142" s="244" t="s">
        <v>202</v>
      </c>
      <c r="E142" s="82" t="e">
        <f>'T. Generadora'!#REF!</f>
        <v>#REF!</v>
      </c>
      <c r="F142" s="82" t="e">
        <f>'T. Generadora'!#REF!</f>
        <v>#REF!</v>
      </c>
      <c r="G142" s="82" t="e">
        <f>'T. Generadora'!#REF!</f>
        <v>#REF!</v>
      </c>
      <c r="H142" s="245" t="e">
        <f>'T. Generadora'!#REF!</f>
        <v>#REF!</v>
      </c>
      <c r="I142" s="245" t="e">
        <f>'T. Generadora'!#REF!</f>
        <v>#REF!</v>
      </c>
      <c r="J142" s="245" t="e">
        <f>'T. Generadora'!#REF!</f>
        <v>#REF!</v>
      </c>
      <c r="K142" s="245" t="e">
        <f>'T. Generadora'!#REF!</f>
        <v>#REF!</v>
      </c>
      <c r="L142" s="245" t="e">
        <f>'T. Generadora'!#REF!</f>
        <v>#REF!</v>
      </c>
      <c r="M142" s="245" t="e">
        <f>+'T. Generadora'!#REF!</f>
        <v>#REF!</v>
      </c>
      <c r="N142" s="245" t="e">
        <f>'T. Generadora'!#REF!</f>
        <v>#REF!</v>
      </c>
      <c r="O142" s="246" t="e">
        <f>'T. Generadora'!#REF!</f>
        <v>#REF!</v>
      </c>
      <c r="P142" s="246" t="e">
        <f>'T. Generadora'!#REF!</f>
        <v>#REF!</v>
      </c>
      <c r="Q142" s="246" t="e">
        <f>'T. Generadora'!#REF!</f>
        <v>#REF!</v>
      </c>
      <c r="R142" s="82" t="e">
        <f>'T. Generadora'!#REF!</f>
        <v>#REF!</v>
      </c>
      <c r="S142" s="82" t="e">
        <f>'T. Generadora'!#REF!</f>
        <v>#REF!</v>
      </c>
      <c r="T142" s="82" t="e">
        <f>'T. Generadora'!#REF!</f>
        <v>#REF!</v>
      </c>
      <c r="U142" s="82" t="e">
        <f>'T. Generadora'!#REF!</f>
        <v>#REF!</v>
      </c>
      <c r="V142" s="82" t="e">
        <f>'T. Generadora'!#REF!</f>
        <v>#REF!</v>
      </c>
      <c r="W142" s="82" t="e">
        <f>'T. Generadora'!#REF!</f>
        <v>#REF!</v>
      </c>
      <c r="X142" s="248" t="s">
        <v>203</v>
      </c>
      <c r="Y142" s="248"/>
      <c r="Z142" s="248"/>
      <c r="AA142" s="248"/>
      <c r="AB142" s="248"/>
      <c r="AC142" s="248"/>
      <c r="AD142" s="248"/>
      <c r="AE142" s="248"/>
      <c r="AF142" s="248"/>
      <c r="AG142" s="249"/>
      <c r="AH142" s="250" t="e">
        <f>+'T. Generadora'!#REF!</f>
        <v>#REF!</v>
      </c>
      <c r="AI142" s="250" t="e">
        <f t="shared" si="0"/>
        <v>#REF!</v>
      </c>
      <c r="AJ142" s="82"/>
      <c r="AK142" s="250"/>
      <c r="AL142" s="251"/>
      <c r="AM142" s="251" t="e">
        <f t="shared" si="1"/>
        <v>#REF!</v>
      </c>
      <c r="AN142" s="250"/>
      <c r="AO142" s="252" t="e">
        <f t="shared" si="2"/>
        <v>#REF!</v>
      </c>
      <c r="AP142" s="1"/>
      <c r="AQ142" s="1"/>
      <c r="AR142" s="1"/>
      <c r="AS142" s="1"/>
      <c r="AT142" s="1"/>
      <c r="AU142" s="1"/>
    </row>
    <row r="143" spans="1:47" ht="12.75" customHeight="1" x14ac:dyDescent="0.35">
      <c r="A143" s="1"/>
      <c r="B143" s="244" t="e">
        <f>'T. Generadora'!#REF!</f>
        <v>#REF!</v>
      </c>
      <c r="C143" s="244" t="e">
        <f>'T. Generadora'!#REF!</f>
        <v>#REF!</v>
      </c>
      <c r="D143" s="244" t="s">
        <v>202</v>
      </c>
      <c r="E143" s="82" t="e">
        <f>'T. Generadora'!#REF!</f>
        <v>#REF!</v>
      </c>
      <c r="F143" s="82" t="e">
        <f>'T. Generadora'!#REF!</f>
        <v>#REF!</v>
      </c>
      <c r="G143" s="82" t="e">
        <f>'T. Generadora'!#REF!</f>
        <v>#REF!</v>
      </c>
      <c r="H143" s="245" t="e">
        <f>'T. Generadora'!#REF!</f>
        <v>#REF!</v>
      </c>
      <c r="I143" s="245" t="e">
        <f>'T. Generadora'!#REF!</f>
        <v>#REF!</v>
      </c>
      <c r="J143" s="245" t="e">
        <f>'T. Generadora'!#REF!</f>
        <v>#REF!</v>
      </c>
      <c r="K143" s="245" t="e">
        <f>'T. Generadora'!#REF!</f>
        <v>#REF!</v>
      </c>
      <c r="L143" s="245" t="e">
        <f>'T. Generadora'!#REF!</f>
        <v>#REF!</v>
      </c>
      <c r="M143" s="245" t="e">
        <f>+'T. Generadora'!#REF!</f>
        <v>#REF!</v>
      </c>
      <c r="N143" s="245" t="e">
        <f>'T. Generadora'!#REF!</f>
        <v>#REF!</v>
      </c>
      <c r="O143" s="246" t="e">
        <f>'T. Generadora'!#REF!</f>
        <v>#REF!</v>
      </c>
      <c r="P143" s="246" t="e">
        <f>'T. Generadora'!#REF!</f>
        <v>#REF!</v>
      </c>
      <c r="Q143" s="246" t="e">
        <f>'T. Generadora'!#REF!</f>
        <v>#REF!</v>
      </c>
      <c r="R143" s="82" t="e">
        <f>'T. Generadora'!#REF!</f>
        <v>#REF!</v>
      </c>
      <c r="S143" s="82" t="e">
        <f>'T. Generadora'!#REF!</f>
        <v>#REF!</v>
      </c>
      <c r="T143" s="82" t="e">
        <f>'T. Generadora'!#REF!</f>
        <v>#REF!</v>
      </c>
      <c r="U143" s="82" t="e">
        <f>'T. Generadora'!#REF!</f>
        <v>#REF!</v>
      </c>
      <c r="V143" s="82" t="e">
        <f>'T. Generadora'!#REF!</f>
        <v>#REF!</v>
      </c>
      <c r="W143" s="82" t="e">
        <f>'T. Generadora'!#REF!</f>
        <v>#REF!</v>
      </c>
      <c r="X143" s="248" t="s">
        <v>203</v>
      </c>
      <c r="Y143" s="248"/>
      <c r="Z143" s="248"/>
      <c r="AA143" s="248"/>
      <c r="AB143" s="248"/>
      <c r="AC143" s="248"/>
      <c r="AD143" s="248"/>
      <c r="AE143" s="248"/>
      <c r="AF143" s="248"/>
      <c r="AG143" s="249"/>
      <c r="AH143" s="250" t="e">
        <f>+'T. Generadora'!#REF!</f>
        <v>#REF!</v>
      </c>
      <c r="AI143" s="250" t="e">
        <f t="shared" si="0"/>
        <v>#REF!</v>
      </c>
      <c r="AJ143" s="82"/>
      <c r="AK143" s="250"/>
      <c r="AL143" s="251"/>
      <c r="AM143" s="251" t="e">
        <f t="shared" si="1"/>
        <v>#REF!</v>
      </c>
      <c r="AN143" s="250"/>
      <c r="AO143" s="252" t="e">
        <f t="shared" si="2"/>
        <v>#REF!</v>
      </c>
      <c r="AP143" s="1"/>
      <c r="AQ143" s="1"/>
      <c r="AR143" s="1"/>
      <c r="AS143" s="1"/>
      <c r="AT143" s="1"/>
      <c r="AU143" s="1"/>
    </row>
    <row r="144" spans="1:47" ht="12.75" customHeight="1" x14ac:dyDescent="0.35">
      <c r="A144" s="1"/>
      <c r="B144" s="244" t="e">
        <f>'T. Generadora'!#REF!</f>
        <v>#REF!</v>
      </c>
      <c r="C144" s="244" t="e">
        <f>'T. Generadora'!#REF!</f>
        <v>#REF!</v>
      </c>
      <c r="D144" s="244" t="s">
        <v>202</v>
      </c>
      <c r="E144" s="82" t="e">
        <f>'T. Generadora'!#REF!</f>
        <v>#REF!</v>
      </c>
      <c r="F144" s="82" t="e">
        <f>'T. Generadora'!#REF!</f>
        <v>#REF!</v>
      </c>
      <c r="G144" s="82" t="e">
        <f>'T. Generadora'!#REF!</f>
        <v>#REF!</v>
      </c>
      <c r="H144" s="245" t="e">
        <f>'T. Generadora'!#REF!</f>
        <v>#REF!</v>
      </c>
      <c r="I144" s="245" t="e">
        <f>'T. Generadora'!#REF!</f>
        <v>#REF!</v>
      </c>
      <c r="J144" s="245" t="e">
        <f>'T. Generadora'!#REF!</f>
        <v>#REF!</v>
      </c>
      <c r="K144" s="245" t="e">
        <f>'T. Generadora'!#REF!</f>
        <v>#REF!</v>
      </c>
      <c r="L144" s="245" t="e">
        <f>'T. Generadora'!#REF!</f>
        <v>#REF!</v>
      </c>
      <c r="M144" s="245" t="e">
        <f>+'T. Generadora'!#REF!</f>
        <v>#REF!</v>
      </c>
      <c r="N144" s="245" t="e">
        <f>'T. Generadora'!#REF!</f>
        <v>#REF!</v>
      </c>
      <c r="O144" s="246" t="e">
        <f>'T. Generadora'!#REF!</f>
        <v>#REF!</v>
      </c>
      <c r="P144" s="246" t="e">
        <f>'T. Generadora'!#REF!</f>
        <v>#REF!</v>
      </c>
      <c r="Q144" s="246" t="e">
        <f>'T. Generadora'!#REF!</f>
        <v>#REF!</v>
      </c>
      <c r="R144" s="82" t="e">
        <f>'T. Generadora'!#REF!</f>
        <v>#REF!</v>
      </c>
      <c r="S144" s="82" t="e">
        <f>'T. Generadora'!#REF!</f>
        <v>#REF!</v>
      </c>
      <c r="T144" s="82" t="e">
        <f>'T. Generadora'!#REF!</f>
        <v>#REF!</v>
      </c>
      <c r="U144" s="82" t="e">
        <f>'T. Generadora'!#REF!</f>
        <v>#REF!</v>
      </c>
      <c r="V144" s="82" t="e">
        <f>'T. Generadora'!#REF!</f>
        <v>#REF!</v>
      </c>
      <c r="W144" s="82" t="e">
        <f>'T. Generadora'!#REF!</f>
        <v>#REF!</v>
      </c>
      <c r="X144" s="248" t="s">
        <v>203</v>
      </c>
      <c r="Y144" s="248"/>
      <c r="Z144" s="248"/>
      <c r="AA144" s="248"/>
      <c r="AB144" s="248"/>
      <c r="AC144" s="248"/>
      <c r="AD144" s="248"/>
      <c r="AE144" s="248"/>
      <c r="AF144" s="248"/>
      <c r="AG144" s="249"/>
      <c r="AH144" s="250" t="e">
        <f>+'T. Generadora'!#REF!</f>
        <v>#REF!</v>
      </c>
      <c r="AI144" s="250" t="e">
        <f t="shared" si="0"/>
        <v>#REF!</v>
      </c>
      <c r="AJ144" s="82"/>
      <c r="AK144" s="250"/>
      <c r="AL144" s="251"/>
      <c r="AM144" s="251" t="e">
        <f t="shared" si="1"/>
        <v>#REF!</v>
      </c>
      <c r="AN144" s="250"/>
      <c r="AO144" s="252" t="e">
        <f t="shared" si="2"/>
        <v>#REF!</v>
      </c>
      <c r="AP144" s="1"/>
      <c r="AQ144" s="1"/>
      <c r="AR144" s="1"/>
      <c r="AS144" s="1"/>
      <c r="AT144" s="1"/>
      <c r="AU144" s="1"/>
    </row>
    <row r="145" spans="1:47" ht="12.75" customHeight="1" x14ac:dyDescent="0.35">
      <c r="A145" s="1"/>
      <c r="B145" s="244">
        <f>'T. Generadora'!A107</f>
        <v>105</v>
      </c>
      <c r="C145" s="244">
        <f>'T. Generadora'!B107</f>
        <v>1601</v>
      </c>
      <c r="D145" s="244" t="s">
        <v>202</v>
      </c>
      <c r="E145" s="82">
        <f>'T. Generadora'!C107</f>
        <v>1</v>
      </c>
      <c r="F145" s="82" t="str">
        <f>'T. Generadora'!D107</f>
        <v>Madison</v>
      </c>
      <c r="G145" s="82">
        <f>'T. Generadora'!E107</f>
        <v>16</v>
      </c>
      <c r="H145" s="245" t="str">
        <f>'T. Generadora'!G107</f>
        <v>1 M</v>
      </c>
      <c r="I145" s="245">
        <f>'T. Generadora'!H107</f>
        <v>30</v>
      </c>
      <c r="J145" s="245">
        <f>'T. Generadora'!I107</f>
        <v>5</v>
      </c>
      <c r="K145" s="245">
        <f>'T. Generadora'!J107</f>
        <v>0</v>
      </c>
      <c r="L145" s="245">
        <f>'T. Generadora'!L107</f>
        <v>35</v>
      </c>
      <c r="M145" s="245">
        <f>+'T. Generadora'!M107</f>
        <v>1</v>
      </c>
      <c r="N145" s="245">
        <f>'T. Generadora'!N107</f>
        <v>1</v>
      </c>
      <c r="O145" s="246">
        <f>'T. Generadora'!O107</f>
        <v>0</v>
      </c>
      <c r="P145" s="246">
        <f>'T. Generadora'!Q107</f>
        <v>0</v>
      </c>
      <c r="Q145" s="246">
        <f>'T. Generadora'!T107</f>
        <v>1</v>
      </c>
      <c r="R145" s="247">
        <f>'T. Generadora'!U107</f>
        <v>0</v>
      </c>
      <c r="S145" s="82">
        <f>'T. Generadora'!V107</f>
        <v>0</v>
      </c>
      <c r="T145" s="82">
        <f>'T. Generadora'!W107</f>
        <v>0</v>
      </c>
      <c r="U145" s="82">
        <f>'T. Generadora'!X107</f>
        <v>0</v>
      </c>
      <c r="V145" s="82">
        <f>'T. Generadora'!Y107</f>
        <v>0</v>
      </c>
      <c r="W145" s="82">
        <f>'T. Generadora'!Z107</f>
        <v>0</v>
      </c>
      <c r="X145" s="248" t="s">
        <v>203</v>
      </c>
      <c r="Y145" s="248"/>
      <c r="Z145" s="248"/>
      <c r="AA145" s="248"/>
      <c r="AB145" s="248"/>
      <c r="AC145" s="248"/>
      <c r="AD145" s="248"/>
      <c r="AE145" s="248"/>
      <c r="AF145" s="248"/>
      <c r="AG145" s="249"/>
      <c r="AH145" s="250">
        <f>+'T. Generadora'!AT107</f>
        <v>1880000</v>
      </c>
      <c r="AI145" s="250">
        <f t="shared" si="0"/>
        <v>53714.285714285717</v>
      </c>
      <c r="AJ145" s="82"/>
      <c r="AK145" s="250"/>
      <c r="AL145" s="251"/>
      <c r="AM145" s="251">
        <f t="shared" si="1"/>
        <v>0</v>
      </c>
      <c r="AN145" s="250"/>
      <c r="AO145" s="252">
        <f t="shared" si="2"/>
        <v>-1</v>
      </c>
      <c r="AP145" s="1"/>
      <c r="AQ145" s="1"/>
      <c r="AR145" s="1"/>
      <c r="AS145" s="1"/>
      <c r="AT145" s="1"/>
      <c r="AU145" s="1"/>
    </row>
    <row r="146" spans="1:47" ht="12.75" customHeight="1" x14ac:dyDescent="0.35">
      <c r="A146" s="1"/>
      <c r="B146" s="244">
        <f>'T. Generadora'!A108</f>
        <v>106</v>
      </c>
      <c r="C146" s="244">
        <f>'T. Generadora'!B108</f>
        <v>1602</v>
      </c>
      <c r="D146" s="244" t="s">
        <v>202</v>
      </c>
      <c r="E146" s="82">
        <f>'T. Generadora'!C108</f>
        <v>1</v>
      </c>
      <c r="F146" s="82" t="str">
        <f>'T. Generadora'!D108</f>
        <v>Madison</v>
      </c>
      <c r="G146" s="82">
        <f>'T. Generadora'!E108</f>
        <v>16</v>
      </c>
      <c r="H146" s="245" t="str">
        <f>'T. Generadora'!G108</f>
        <v>2 M</v>
      </c>
      <c r="I146" s="245">
        <f>'T. Generadora'!H108</f>
        <v>59</v>
      </c>
      <c r="J146" s="245">
        <f>'T. Generadora'!I108</f>
        <v>8</v>
      </c>
      <c r="K146" s="245">
        <f>'T. Generadora'!J108</f>
        <v>0</v>
      </c>
      <c r="L146" s="245">
        <f>'T. Generadora'!L108</f>
        <v>67</v>
      </c>
      <c r="M146" s="245">
        <f>+'T. Generadora'!M108</f>
        <v>2</v>
      </c>
      <c r="N146" s="245">
        <f>'T. Generadora'!N108</f>
        <v>2</v>
      </c>
      <c r="O146" s="246">
        <f>'T. Generadora'!O108</f>
        <v>0</v>
      </c>
      <c r="P146" s="246">
        <f>'T. Generadora'!Q108</f>
        <v>0</v>
      </c>
      <c r="Q146" s="246">
        <f>'T. Generadora'!T108</f>
        <v>1</v>
      </c>
      <c r="R146" s="247">
        <f>'T. Generadora'!U108</f>
        <v>0</v>
      </c>
      <c r="S146" s="82">
        <f>'T. Generadora'!V108</f>
        <v>0</v>
      </c>
      <c r="T146" s="82">
        <f>'T. Generadora'!W108</f>
        <v>0</v>
      </c>
      <c r="U146" s="82">
        <f>'T. Generadora'!X108</f>
        <v>0</v>
      </c>
      <c r="V146" s="82">
        <f>'T. Generadora'!Y108</f>
        <v>0</v>
      </c>
      <c r="W146" s="82">
        <f>'T. Generadora'!Z108</f>
        <v>0</v>
      </c>
      <c r="X146" s="248" t="s">
        <v>203</v>
      </c>
      <c r="Y146" s="248"/>
      <c r="Z146" s="248"/>
      <c r="AA146" s="248"/>
      <c r="AB146" s="248"/>
      <c r="AC146" s="248"/>
      <c r="AD146" s="248"/>
      <c r="AE146" s="248"/>
      <c r="AF146" s="248"/>
      <c r="AG146" s="249"/>
      <c r="AH146" s="250">
        <f>+'T. Generadora'!AT108</f>
        <v>3210000</v>
      </c>
      <c r="AI146" s="250">
        <f t="shared" si="0"/>
        <v>47910.447761194031</v>
      </c>
      <c r="AJ146" s="82"/>
      <c r="AK146" s="250"/>
      <c r="AL146" s="251"/>
      <c r="AM146" s="251">
        <f t="shared" si="1"/>
        <v>0</v>
      </c>
      <c r="AN146" s="250"/>
      <c r="AO146" s="252">
        <f t="shared" si="2"/>
        <v>-1</v>
      </c>
      <c r="AP146" s="1"/>
      <c r="AQ146" s="1"/>
      <c r="AR146" s="1"/>
      <c r="AS146" s="1"/>
      <c r="AT146" s="1"/>
      <c r="AU146" s="1"/>
    </row>
    <row r="147" spans="1:47" ht="12.75" customHeight="1" x14ac:dyDescent="0.35">
      <c r="A147" s="1"/>
      <c r="B147" s="244">
        <f>'T. Generadora'!A109</f>
        <v>107</v>
      </c>
      <c r="C147" s="244">
        <f>'T. Generadora'!B109</f>
        <v>1603</v>
      </c>
      <c r="D147" s="244" t="s">
        <v>202</v>
      </c>
      <c r="E147" s="82">
        <f>'T. Generadora'!C109</f>
        <v>1</v>
      </c>
      <c r="F147" s="82" t="str">
        <f>'T. Generadora'!D109</f>
        <v>Madison</v>
      </c>
      <c r="G147" s="82">
        <f>'T. Generadora'!E109</f>
        <v>16</v>
      </c>
      <c r="H147" s="245" t="str">
        <f>'T. Generadora'!G109</f>
        <v>3 M</v>
      </c>
      <c r="I147" s="245">
        <f>'T. Generadora'!H109</f>
        <v>57</v>
      </c>
      <c r="J147" s="245">
        <f>'T. Generadora'!I109</f>
        <v>7</v>
      </c>
      <c r="K147" s="245">
        <f>'T. Generadora'!J109</f>
        <v>0</v>
      </c>
      <c r="L147" s="245">
        <f>'T. Generadora'!L109</f>
        <v>64</v>
      </c>
      <c r="M147" s="245">
        <f>+'T. Generadora'!M109</f>
        <v>2</v>
      </c>
      <c r="N147" s="245">
        <f>'T. Generadora'!N109</f>
        <v>2</v>
      </c>
      <c r="O147" s="246">
        <f>'T. Generadora'!O109</f>
        <v>0</v>
      </c>
      <c r="P147" s="246">
        <f>'T. Generadora'!Q109</f>
        <v>0</v>
      </c>
      <c r="Q147" s="246">
        <f>'T. Generadora'!T109</f>
        <v>1</v>
      </c>
      <c r="R147" s="247">
        <f>'T. Generadora'!U109</f>
        <v>0</v>
      </c>
      <c r="S147" s="82">
        <f>'T. Generadora'!V109</f>
        <v>0</v>
      </c>
      <c r="T147" s="82">
        <f>'T. Generadora'!W109</f>
        <v>0</v>
      </c>
      <c r="U147" s="82">
        <f>'T. Generadora'!X109</f>
        <v>0</v>
      </c>
      <c r="V147" s="82">
        <f>'T. Generadora'!Y109</f>
        <v>0</v>
      </c>
      <c r="W147" s="82">
        <f>'T. Generadora'!Z109</f>
        <v>0</v>
      </c>
      <c r="X147" s="248" t="s">
        <v>203</v>
      </c>
      <c r="Y147" s="248"/>
      <c r="Z147" s="248"/>
      <c r="AA147" s="248"/>
      <c r="AB147" s="248"/>
      <c r="AC147" s="248"/>
      <c r="AD147" s="248"/>
      <c r="AE147" s="248"/>
      <c r="AF147" s="248"/>
      <c r="AG147" s="249"/>
      <c r="AH147" s="250">
        <f>+'T. Generadora'!AT109</f>
        <v>3100000</v>
      </c>
      <c r="AI147" s="250">
        <f t="shared" si="0"/>
        <v>48437.5</v>
      </c>
      <c r="AJ147" s="82"/>
      <c r="AK147" s="250"/>
      <c r="AL147" s="251"/>
      <c r="AM147" s="251">
        <f t="shared" si="1"/>
        <v>0</v>
      </c>
      <c r="AN147" s="250"/>
      <c r="AO147" s="252">
        <f t="shared" si="2"/>
        <v>-1</v>
      </c>
      <c r="AP147" s="1"/>
      <c r="AQ147" s="1"/>
      <c r="AR147" s="1"/>
      <c r="AS147" s="1"/>
      <c r="AT147" s="1"/>
      <c r="AU147" s="1"/>
    </row>
    <row r="148" spans="1:47" ht="12.75" customHeight="1" x14ac:dyDescent="0.35">
      <c r="A148" s="1"/>
      <c r="B148" s="244">
        <f>'T. Generadora'!A110</f>
        <v>108</v>
      </c>
      <c r="C148" s="244">
        <f>'T. Generadora'!B110</f>
        <v>1604</v>
      </c>
      <c r="D148" s="244" t="s">
        <v>202</v>
      </c>
      <c r="E148" s="82">
        <f>'T. Generadora'!C110</f>
        <v>1</v>
      </c>
      <c r="F148" s="82" t="str">
        <f>'T. Generadora'!D110</f>
        <v>Madison</v>
      </c>
      <c r="G148" s="82">
        <f>'T. Generadora'!E110</f>
        <v>16</v>
      </c>
      <c r="H148" s="245" t="str">
        <f>'T. Generadora'!G110</f>
        <v>4 M</v>
      </c>
      <c r="I148" s="245">
        <f>'T. Generadora'!H110</f>
        <v>59</v>
      </c>
      <c r="J148" s="245">
        <f>'T. Generadora'!I110</f>
        <v>13</v>
      </c>
      <c r="K148" s="245">
        <f>'T. Generadora'!J110</f>
        <v>0</v>
      </c>
      <c r="L148" s="245">
        <f>'T. Generadora'!L110</f>
        <v>72</v>
      </c>
      <c r="M148" s="245">
        <f>+'T. Generadora'!M110</f>
        <v>2</v>
      </c>
      <c r="N148" s="245">
        <f>'T. Generadora'!N110</f>
        <v>2</v>
      </c>
      <c r="O148" s="246">
        <f>'T. Generadora'!O110</f>
        <v>0</v>
      </c>
      <c r="P148" s="246">
        <f>'T. Generadora'!Q110</f>
        <v>0</v>
      </c>
      <c r="Q148" s="246">
        <f>'T. Generadora'!T110</f>
        <v>2</v>
      </c>
      <c r="R148" s="247">
        <f>'T. Generadora'!U110</f>
        <v>0</v>
      </c>
      <c r="S148" s="82">
        <f>'T. Generadora'!V110</f>
        <v>0</v>
      </c>
      <c r="T148" s="82">
        <f>'T. Generadora'!W110</f>
        <v>0</v>
      </c>
      <c r="U148" s="82">
        <f>'T. Generadora'!X110</f>
        <v>0</v>
      </c>
      <c r="V148" s="82">
        <f>'T. Generadora'!Y110</f>
        <v>0</v>
      </c>
      <c r="W148" s="82">
        <f>'T. Generadora'!Z110</f>
        <v>0</v>
      </c>
      <c r="X148" s="248" t="s">
        <v>203</v>
      </c>
      <c r="Y148" s="248"/>
      <c r="Z148" s="248"/>
      <c r="AA148" s="248"/>
      <c r="AB148" s="248"/>
      <c r="AC148" s="248"/>
      <c r="AD148" s="248"/>
      <c r="AE148" s="248"/>
      <c r="AF148" s="248"/>
      <c r="AG148" s="249"/>
      <c r="AH148" s="250">
        <f>+'T. Generadora'!AT110</f>
        <v>3350000</v>
      </c>
      <c r="AI148" s="250">
        <f t="shared" si="0"/>
        <v>46527.777777777781</v>
      </c>
      <c r="AJ148" s="82"/>
      <c r="AK148" s="250"/>
      <c r="AL148" s="251"/>
      <c r="AM148" s="251">
        <f t="shared" si="1"/>
        <v>0</v>
      </c>
      <c r="AN148" s="250"/>
      <c r="AO148" s="252">
        <f t="shared" si="2"/>
        <v>-1</v>
      </c>
      <c r="AP148" s="1"/>
      <c r="AQ148" s="1"/>
      <c r="AR148" s="1"/>
      <c r="AS148" s="1"/>
      <c r="AT148" s="1"/>
      <c r="AU148" s="1"/>
    </row>
    <row r="149" spans="1:47" ht="12.75" customHeight="1" x14ac:dyDescent="0.35">
      <c r="A149" s="1"/>
      <c r="B149" s="244">
        <f>'T. Generadora'!A111</f>
        <v>109</v>
      </c>
      <c r="C149" s="244">
        <f>'T. Generadora'!B111</f>
        <v>1605</v>
      </c>
      <c r="D149" s="244" t="s">
        <v>202</v>
      </c>
      <c r="E149" s="82">
        <f>'T. Generadora'!C111</f>
        <v>1</v>
      </c>
      <c r="F149" s="82" t="str">
        <f>'T. Generadora'!D111</f>
        <v>Madison</v>
      </c>
      <c r="G149" s="82">
        <f>'T. Generadora'!E111</f>
        <v>16</v>
      </c>
      <c r="H149" s="245" t="str">
        <f>'T. Generadora'!G111</f>
        <v>5 M</v>
      </c>
      <c r="I149" s="245">
        <f>'T. Generadora'!H111</f>
        <v>56</v>
      </c>
      <c r="J149" s="245">
        <f>'T. Generadora'!I111</f>
        <v>12</v>
      </c>
      <c r="K149" s="245">
        <f>'T. Generadora'!J111</f>
        <v>0</v>
      </c>
      <c r="L149" s="245">
        <f>'T. Generadora'!L111</f>
        <v>68</v>
      </c>
      <c r="M149" s="245">
        <f>+'T. Generadora'!M111</f>
        <v>2</v>
      </c>
      <c r="N149" s="245">
        <f>'T. Generadora'!N111</f>
        <v>2</v>
      </c>
      <c r="O149" s="246">
        <f>'T. Generadora'!O111</f>
        <v>0</v>
      </c>
      <c r="P149" s="246">
        <f>'T. Generadora'!Q111</f>
        <v>0</v>
      </c>
      <c r="Q149" s="246">
        <f>'T. Generadora'!T111</f>
        <v>1</v>
      </c>
      <c r="R149" s="247">
        <f>'T. Generadora'!U111</f>
        <v>0</v>
      </c>
      <c r="S149" s="82">
        <f>'T. Generadora'!V111</f>
        <v>0</v>
      </c>
      <c r="T149" s="82">
        <f>'T. Generadora'!W111</f>
        <v>0</v>
      </c>
      <c r="U149" s="82">
        <f>'T. Generadora'!X111</f>
        <v>0</v>
      </c>
      <c r="V149" s="82">
        <f>'T. Generadora'!Y111</f>
        <v>0</v>
      </c>
      <c r="W149" s="82">
        <f>'T. Generadora'!Z111</f>
        <v>0</v>
      </c>
      <c r="X149" s="248" t="s">
        <v>203</v>
      </c>
      <c r="Y149" s="248"/>
      <c r="Z149" s="248"/>
      <c r="AA149" s="248"/>
      <c r="AB149" s="248"/>
      <c r="AC149" s="248"/>
      <c r="AD149" s="248"/>
      <c r="AE149" s="248"/>
      <c r="AF149" s="248"/>
      <c r="AG149" s="249"/>
      <c r="AH149" s="250">
        <f>+'T. Generadora'!AT111</f>
        <v>3230000</v>
      </c>
      <c r="AI149" s="250">
        <f t="shared" si="0"/>
        <v>47500</v>
      </c>
      <c r="AJ149" s="82"/>
      <c r="AK149" s="250"/>
      <c r="AL149" s="251"/>
      <c r="AM149" s="251">
        <f t="shared" si="1"/>
        <v>0</v>
      </c>
      <c r="AN149" s="250"/>
      <c r="AO149" s="252">
        <f t="shared" si="2"/>
        <v>-1</v>
      </c>
      <c r="AP149" s="1"/>
      <c r="AQ149" s="1"/>
      <c r="AR149" s="1"/>
      <c r="AS149" s="1"/>
      <c r="AT149" s="1"/>
      <c r="AU149" s="1"/>
    </row>
    <row r="150" spans="1:47" ht="12.75" customHeight="1" x14ac:dyDescent="0.35">
      <c r="A150" s="1"/>
      <c r="B150" s="244">
        <f>'T. Generadora'!A112</f>
        <v>110</v>
      </c>
      <c r="C150" s="244">
        <f>'T. Generadora'!B112</f>
        <v>1606</v>
      </c>
      <c r="D150" s="244" t="s">
        <v>202</v>
      </c>
      <c r="E150" s="82">
        <f>'T. Generadora'!C112</f>
        <v>1</v>
      </c>
      <c r="F150" s="82" t="str">
        <f>'T. Generadora'!D112</f>
        <v>Madison</v>
      </c>
      <c r="G150" s="82">
        <f>'T. Generadora'!E112</f>
        <v>16</v>
      </c>
      <c r="H150" s="245" t="str">
        <f>'T. Generadora'!G112</f>
        <v>6 M</v>
      </c>
      <c r="I150" s="245">
        <f>'T. Generadora'!H112</f>
        <v>52</v>
      </c>
      <c r="J150" s="245">
        <f>'T. Generadora'!I112</f>
        <v>7</v>
      </c>
      <c r="K150" s="245">
        <f>'T. Generadora'!J112</f>
        <v>0</v>
      </c>
      <c r="L150" s="245">
        <f>'T. Generadora'!L112</f>
        <v>59</v>
      </c>
      <c r="M150" s="245">
        <f>+'T. Generadora'!M112</f>
        <v>2</v>
      </c>
      <c r="N150" s="245">
        <f>'T. Generadora'!N112</f>
        <v>2</v>
      </c>
      <c r="O150" s="246">
        <f>'T. Generadora'!O112</f>
        <v>0</v>
      </c>
      <c r="P150" s="246">
        <f>'T. Generadora'!Q112</f>
        <v>0</v>
      </c>
      <c r="Q150" s="246">
        <f>'T. Generadora'!T112</f>
        <v>1</v>
      </c>
      <c r="R150" s="247">
        <f>'T. Generadora'!U112</f>
        <v>0</v>
      </c>
      <c r="S150" s="82">
        <f>'T. Generadora'!V112</f>
        <v>0</v>
      </c>
      <c r="T150" s="82">
        <f>'T. Generadora'!W112</f>
        <v>0</v>
      </c>
      <c r="U150" s="82">
        <f>'T. Generadora'!X112</f>
        <v>0</v>
      </c>
      <c r="V150" s="82">
        <f>'T. Generadora'!Y112</f>
        <v>0</v>
      </c>
      <c r="W150" s="82">
        <f>'T. Generadora'!Z112</f>
        <v>0</v>
      </c>
      <c r="X150" s="248" t="s">
        <v>203</v>
      </c>
      <c r="Y150" s="248"/>
      <c r="Z150" s="248"/>
      <c r="AA150" s="248"/>
      <c r="AB150" s="248"/>
      <c r="AC150" s="248"/>
      <c r="AD150" s="248"/>
      <c r="AE150" s="248"/>
      <c r="AF150" s="248"/>
      <c r="AG150" s="249"/>
      <c r="AH150" s="250">
        <f>+'T. Generadora'!AT112</f>
        <v>2940000</v>
      </c>
      <c r="AI150" s="250">
        <f t="shared" si="0"/>
        <v>49830.508474576272</v>
      </c>
      <c r="AJ150" s="82"/>
      <c r="AK150" s="250"/>
      <c r="AL150" s="251"/>
      <c r="AM150" s="251">
        <f t="shared" si="1"/>
        <v>0</v>
      </c>
      <c r="AN150" s="250"/>
      <c r="AO150" s="252">
        <f t="shared" si="2"/>
        <v>-1</v>
      </c>
      <c r="AP150" s="1"/>
      <c r="AQ150" s="1"/>
      <c r="AR150" s="1"/>
      <c r="AS150" s="1"/>
      <c r="AT150" s="1"/>
      <c r="AU150" s="1"/>
    </row>
    <row r="151" spans="1:47" ht="12.75" customHeight="1" x14ac:dyDescent="0.35">
      <c r="A151" s="1"/>
      <c r="B151" s="244">
        <f>'T. Generadora'!A113</f>
        <v>111</v>
      </c>
      <c r="C151" s="244">
        <f>'T. Generadora'!B113</f>
        <v>1607</v>
      </c>
      <c r="D151" s="244" t="s">
        <v>202</v>
      </c>
      <c r="E151" s="82">
        <f>'T. Generadora'!C113</f>
        <v>1</v>
      </c>
      <c r="F151" s="82" t="str">
        <f>'T. Generadora'!D113</f>
        <v>Madison</v>
      </c>
      <c r="G151" s="82">
        <f>'T. Generadora'!E113</f>
        <v>16</v>
      </c>
      <c r="H151" s="245" t="str">
        <f>'T. Generadora'!G113</f>
        <v>7 M</v>
      </c>
      <c r="I151" s="245">
        <f>'T. Generadora'!H113</f>
        <v>64</v>
      </c>
      <c r="J151" s="245">
        <f>'T. Generadora'!I113</f>
        <v>7</v>
      </c>
      <c r="K151" s="245">
        <f>'T. Generadora'!J113</f>
        <v>0</v>
      </c>
      <c r="L151" s="245">
        <f>'T. Generadora'!L113</f>
        <v>71</v>
      </c>
      <c r="M151" s="245">
        <f>+'T. Generadora'!M113</f>
        <v>2</v>
      </c>
      <c r="N151" s="245">
        <f>'T. Generadora'!N113</f>
        <v>2</v>
      </c>
      <c r="O151" s="246">
        <f>'T. Generadora'!O113</f>
        <v>0</v>
      </c>
      <c r="P151" s="246">
        <f>'T. Generadora'!Q113</f>
        <v>0</v>
      </c>
      <c r="Q151" s="246">
        <f>'T. Generadora'!T113</f>
        <v>2</v>
      </c>
      <c r="R151" s="247">
        <f>'T. Generadora'!U113</f>
        <v>0</v>
      </c>
      <c r="S151" s="82">
        <f>'T. Generadora'!V113</f>
        <v>0</v>
      </c>
      <c r="T151" s="82">
        <f>'T. Generadora'!W113</f>
        <v>0</v>
      </c>
      <c r="U151" s="82">
        <f>'T. Generadora'!X113</f>
        <v>0</v>
      </c>
      <c r="V151" s="82">
        <f>'T. Generadora'!Y113</f>
        <v>0</v>
      </c>
      <c r="W151" s="82">
        <f>'T. Generadora'!Z113</f>
        <v>0</v>
      </c>
      <c r="X151" s="248" t="s">
        <v>203</v>
      </c>
      <c r="Y151" s="248"/>
      <c r="Z151" s="248"/>
      <c r="AA151" s="248"/>
      <c r="AB151" s="248"/>
      <c r="AC151" s="248"/>
      <c r="AD151" s="248"/>
      <c r="AE151" s="248"/>
      <c r="AF151" s="248"/>
      <c r="AG151" s="249"/>
      <c r="AH151" s="250">
        <f>+'T. Generadora'!AT113</f>
        <v>3330000</v>
      </c>
      <c r="AI151" s="250">
        <f t="shared" si="0"/>
        <v>46901.408450704228</v>
      </c>
      <c r="AJ151" s="82"/>
      <c r="AK151" s="250"/>
      <c r="AL151" s="251"/>
      <c r="AM151" s="251">
        <f t="shared" si="1"/>
        <v>0</v>
      </c>
      <c r="AN151" s="250"/>
      <c r="AO151" s="252">
        <f t="shared" si="2"/>
        <v>-1</v>
      </c>
      <c r="AP151" s="1"/>
      <c r="AQ151" s="1"/>
      <c r="AR151" s="1"/>
      <c r="AS151" s="1"/>
      <c r="AT151" s="1"/>
      <c r="AU151" s="1"/>
    </row>
    <row r="152" spans="1:47" ht="12.75" customHeight="1" x14ac:dyDescent="0.35">
      <c r="A152" s="1"/>
      <c r="B152" s="244" t="e">
        <f>'T. Generadora'!#REF!</f>
        <v>#REF!</v>
      </c>
      <c r="C152" s="244" t="e">
        <f>'T. Generadora'!#REF!</f>
        <v>#REF!</v>
      </c>
      <c r="D152" s="244" t="s">
        <v>202</v>
      </c>
      <c r="E152" s="82" t="e">
        <f>'T. Generadora'!#REF!</f>
        <v>#REF!</v>
      </c>
      <c r="F152" s="82" t="e">
        <f>'T. Generadora'!#REF!</f>
        <v>#REF!</v>
      </c>
      <c r="G152" s="82" t="e">
        <f>'T. Generadora'!#REF!</f>
        <v>#REF!</v>
      </c>
      <c r="H152" s="245" t="e">
        <f>'T. Generadora'!#REF!</f>
        <v>#REF!</v>
      </c>
      <c r="I152" s="245" t="e">
        <f>'T. Generadora'!#REF!</f>
        <v>#REF!</v>
      </c>
      <c r="J152" s="245" t="e">
        <f>'T. Generadora'!#REF!</f>
        <v>#REF!</v>
      </c>
      <c r="K152" s="245" t="e">
        <f>'T. Generadora'!#REF!</f>
        <v>#REF!</v>
      </c>
      <c r="L152" s="245" t="e">
        <f>'T. Generadora'!#REF!</f>
        <v>#REF!</v>
      </c>
      <c r="M152" s="245" t="e">
        <f>+'T. Generadora'!#REF!</f>
        <v>#REF!</v>
      </c>
      <c r="N152" s="245" t="e">
        <f>'T. Generadora'!#REF!</f>
        <v>#REF!</v>
      </c>
      <c r="O152" s="246" t="e">
        <f>'T. Generadora'!#REF!</f>
        <v>#REF!</v>
      </c>
      <c r="P152" s="246" t="e">
        <f>'T. Generadora'!#REF!</f>
        <v>#REF!</v>
      </c>
      <c r="Q152" s="246" t="e">
        <f>'T. Generadora'!#REF!</f>
        <v>#REF!</v>
      </c>
      <c r="R152" s="82" t="e">
        <f>'T. Generadora'!#REF!</f>
        <v>#REF!</v>
      </c>
      <c r="S152" s="82" t="e">
        <f>'T. Generadora'!#REF!</f>
        <v>#REF!</v>
      </c>
      <c r="T152" s="82" t="e">
        <f>'T. Generadora'!#REF!</f>
        <v>#REF!</v>
      </c>
      <c r="U152" s="82" t="e">
        <f>'T. Generadora'!#REF!</f>
        <v>#REF!</v>
      </c>
      <c r="V152" s="82" t="e">
        <f>'T. Generadora'!#REF!</f>
        <v>#REF!</v>
      </c>
      <c r="W152" s="82" t="e">
        <f>'T. Generadora'!#REF!</f>
        <v>#REF!</v>
      </c>
      <c r="X152" s="248" t="s">
        <v>203</v>
      </c>
      <c r="Y152" s="248"/>
      <c r="Z152" s="248"/>
      <c r="AA152" s="248"/>
      <c r="AB152" s="248"/>
      <c r="AC152" s="248"/>
      <c r="AD152" s="248"/>
      <c r="AE152" s="248"/>
      <c r="AF152" s="248"/>
      <c r="AG152" s="249"/>
      <c r="AH152" s="250" t="e">
        <f>+'T. Generadora'!#REF!</f>
        <v>#REF!</v>
      </c>
      <c r="AI152" s="250" t="e">
        <f t="shared" si="0"/>
        <v>#REF!</v>
      </c>
      <c r="AJ152" s="82"/>
      <c r="AK152" s="250"/>
      <c r="AL152" s="251"/>
      <c r="AM152" s="251" t="e">
        <f t="shared" si="1"/>
        <v>#REF!</v>
      </c>
      <c r="AN152" s="250"/>
      <c r="AO152" s="252" t="e">
        <f t="shared" si="2"/>
        <v>#REF!</v>
      </c>
      <c r="AP152" s="1"/>
      <c r="AQ152" s="1"/>
      <c r="AR152" s="1"/>
      <c r="AS152" s="1"/>
      <c r="AT152" s="1"/>
      <c r="AU152" s="1"/>
    </row>
    <row r="153" spans="1:47" ht="12.75" customHeight="1" x14ac:dyDescent="0.35">
      <c r="A153" s="1"/>
      <c r="B153" s="244" t="e">
        <f>'T. Generadora'!#REF!</f>
        <v>#REF!</v>
      </c>
      <c r="C153" s="244" t="e">
        <f>'T. Generadora'!#REF!</f>
        <v>#REF!</v>
      </c>
      <c r="D153" s="244" t="s">
        <v>202</v>
      </c>
      <c r="E153" s="82" t="e">
        <f>'T. Generadora'!#REF!</f>
        <v>#REF!</v>
      </c>
      <c r="F153" s="82" t="e">
        <f>'T. Generadora'!#REF!</f>
        <v>#REF!</v>
      </c>
      <c r="G153" s="82" t="e">
        <f>'T. Generadora'!#REF!</f>
        <v>#REF!</v>
      </c>
      <c r="H153" s="245" t="e">
        <f>'T. Generadora'!#REF!</f>
        <v>#REF!</v>
      </c>
      <c r="I153" s="245" t="e">
        <f>'T. Generadora'!#REF!</f>
        <v>#REF!</v>
      </c>
      <c r="J153" s="245" t="e">
        <f>'T. Generadora'!#REF!</f>
        <v>#REF!</v>
      </c>
      <c r="K153" s="245" t="e">
        <f>'T. Generadora'!#REF!</f>
        <v>#REF!</v>
      </c>
      <c r="L153" s="245" t="e">
        <f>'T. Generadora'!#REF!</f>
        <v>#REF!</v>
      </c>
      <c r="M153" s="245" t="e">
        <f>+'T. Generadora'!#REF!</f>
        <v>#REF!</v>
      </c>
      <c r="N153" s="245" t="e">
        <f>'T. Generadora'!#REF!</f>
        <v>#REF!</v>
      </c>
      <c r="O153" s="246" t="e">
        <f>'T. Generadora'!#REF!</f>
        <v>#REF!</v>
      </c>
      <c r="P153" s="246" t="e">
        <f>'T. Generadora'!#REF!</f>
        <v>#REF!</v>
      </c>
      <c r="Q153" s="246" t="e">
        <f>'T. Generadora'!#REF!</f>
        <v>#REF!</v>
      </c>
      <c r="R153" s="82" t="e">
        <f>'T. Generadora'!#REF!</f>
        <v>#REF!</v>
      </c>
      <c r="S153" s="82" t="e">
        <f>'T. Generadora'!#REF!</f>
        <v>#REF!</v>
      </c>
      <c r="T153" s="82" t="e">
        <f>'T. Generadora'!#REF!</f>
        <v>#REF!</v>
      </c>
      <c r="U153" s="82" t="e">
        <f>'T. Generadora'!#REF!</f>
        <v>#REF!</v>
      </c>
      <c r="V153" s="82" t="e">
        <f>'T. Generadora'!#REF!</f>
        <v>#REF!</v>
      </c>
      <c r="W153" s="82" t="e">
        <f>'T. Generadora'!#REF!</f>
        <v>#REF!</v>
      </c>
      <c r="X153" s="248" t="s">
        <v>203</v>
      </c>
      <c r="Y153" s="248"/>
      <c r="Z153" s="248"/>
      <c r="AA153" s="248"/>
      <c r="AB153" s="248"/>
      <c r="AC153" s="248"/>
      <c r="AD153" s="248"/>
      <c r="AE153" s="248"/>
      <c r="AF153" s="248"/>
      <c r="AG153" s="249"/>
      <c r="AH153" s="250" t="e">
        <f>+'T. Generadora'!#REF!</f>
        <v>#REF!</v>
      </c>
      <c r="AI153" s="250" t="e">
        <f t="shared" si="0"/>
        <v>#REF!</v>
      </c>
      <c r="AJ153" s="82"/>
      <c r="AK153" s="250"/>
      <c r="AL153" s="251"/>
      <c r="AM153" s="251" t="e">
        <f t="shared" si="1"/>
        <v>#REF!</v>
      </c>
      <c r="AN153" s="250"/>
      <c r="AO153" s="252" t="e">
        <f t="shared" si="2"/>
        <v>#REF!</v>
      </c>
      <c r="AP153" s="1"/>
      <c r="AQ153" s="1"/>
      <c r="AR153" s="1"/>
      <c r="AS153" s="1"/>
      <c r="AT153" s="1"/>
      <c r="AU153" s="1"/>
    </row>
    <row r="154" spans="1:47" ht="12.75" customHeight="1" x14ac:dyDescent="0.35">
      <c r="A154" s="1"/>
      <c r="B154" s="244" t="e">
        <f>'T. Generadora'!#REF!</f>
        <v>#REF!</v>
      </c>
      <c r="C154" s="244" t="e">
        <f>'T. Generadora'!#REF!</f>
        <v>#REF!</v>
      </c>
      <c r="D154" s="244" t="s">
        <v>202</v>
      </c>
      <c r="E154" s="82" t="e">
        <f>'T. Generadora'!#REF!</f>
        <v>#REF!</v>
      </c>
      <c r="F154" s="82" t="e">
        <f>'T. Generadora'!#REF!</f>
        <v>#REF!</v>
      </c>
      <c r="G154" s="82" t="e">
        <f>'T. Generadora'!#REF!</f>
        <v>#REF!</v>
      </c>
      <c r="H154" s="245" t="e">
        <f>'T. Generadora'!#REF!</f>
        <v>#REF!</v>
      </c>
      <c r="I154" s="245" t="e">
        <f>'T. Generadora'!#REF!</f>
        <v>#REF!</v>
      </c>
      <c r="J154" s="245" t="e">
        <f>'T. Generadora'!#REF!</f>
        <v>#REF!</v>
      </c>
      <c r="K154" s="245" t="e">
        <f>'T. Generadora'!#REF!</f>
        <v>#REF!</v>
      </c>
      <c r="L154" s="245" t="e">
        <f>'T. Generadora'!#REF!</f>
        <v>#REF!</v>
      </c>
      <c r="M154" s="245" t="e">
        <f>+'T. Generadora'!#REF!</f>
        <v>#REF!</v>
      </c>
      <c r="N154" s="245" t="e">
        <f>'T. Generadora'!#REF!</f>
        <v>#REF!</v>
      </c>
      <c r="O154" s="246" t="e">
        <f>'T. Generadora'!#REF!</f>
        <v>#REF!</v>
      </c>
      <c r="P154" s="246" t="e">
        <f>'T. Generadora'!#REF!</f>
        <v>#REF!</v>
      </c>
      <c r="Q154" s="246" t="e">
        <f>'T. Generadora'!#REF!</f>
        <v>#REF!</v>
      </c>
      <c r="R154" s="82" t="e">
        <f>'T. Generadora'!#REF!</f>
        <v>#REF!</v>
      </c>
      <c r="S154" s="82" t="e">
        <f>'T. Generadora'!#REF!</f>
        <v>#REF!</v>
      </c>
      <c r="T154" s="82" t="e">
        <f>'T. Generadora'!#REF!</f>
        <v>#REF!</v>
      </c>
      <c r="U154" s="82" t="e">
        <f>'T. Generadora'!#REF!</f>
        <v>#REF!</v>
      </c>
      <c r="V154" s="82" t="e">
        <f>'T. Generadora'!#REF!</f>
        <v>#REF!</v>
      </c>
      <c r="W154" s="82" t="e">
        <f>'T. Generadora'!#REF!</f>
        <v>#REF!</v>
      </c>
      <c r="X154" s="248" t="s">
        <v>203</v>
      </c>
      <c r="Y154" s="248"/>
      <c r="Z154" s="248"/>
      <c r="AA154" s="248"/>
      <c r="AB154" s="248"/>
      <c r="AC154" s="248"/>
      <c r="AD154" s="248"/>
      <c r="AE154" s="248"/>
      <c r="AF154" s="248"/>
      <c r="AG154" s="249"/>
      <c r="AH154" s="250" t="e">
        <f>+'T. Generadora'!#REF!</f>
        <v>#REF!</v>
      </c>
      <c r="AI154" s="250" t="e">
        <f t="shared" si="0"/>
        <v>#REF!</v>
      </c>
      <c r="AJ154" s="82"/>
      <c r="AK154" s="250"/>
      <c r="AL154" s="251"/>
      <c r="AM154" s="251" t="e">
        <f t="shared" si="1"/>
        <v>#REF!</v>
      </c>
      <c r="AN154" s="250"/>
      <c r="AO154" s="252" t="e">
        <f t="shared" si="2"/>
        <v>#REF!</v>
      </c>
      <c r="AP154" s="1"/>
      <c r="AQ154" s="1"/>
      <c r="AR154" s="1"/>
      <c r="AS154" s="1"/>
      <c r="AT154" s="1"/>
      <c r="AU154" s="1"/>
    </row>
    <row r="155" spans="1:47" ht="12.75" customHeight="1" x14ac:dyDescent="0.35">
      <c r="A155" s="1"/>
      <c r="B155" s="244" t="e">
        <f>'T. Generadora'!#REF!</f>
        <v>#REF!</v>
      </c>
      <c r="C155" s="244" t="e">
        <f>'T. Generadora'!#REF!</f>
        <v>#REF!</v>
      </c>
      <c r="D155" s="244" t="s">
        <v>202</v>
      </c>
      <c r="E155" s="82" t="e">
        <f>'T. Generadora'!#REF!</f>
        <v>#REF!</v>
      </c>
      <c r="F155" s="82" t="e">
        <f>'T. Generadora'!#REF!</f>
        <v>#REF!</v>
      </c>
      <c r="G155" s="82" t="e">
        <f>'T. Generadora'!#REF!</f>
        <v>#REF!</v>
      </c>
      <c r="H155" s="245" t="e">
        <f>'T. Generadora'!#REF!</f>
        <v>#REF!</v>
      </c>
      <c r="I155" s="245" t="e">
        <f>'T. Generadora'!#REF!</f>
        <v>#REF!</v>
      </c>
      <c r="J155" s="245" t="e">
        <f>'T. Generadora'!#REF!</f>
        <v>#REF!</v>
      </c>
      <c r="K155" s="245" t="e">
        <f>'T. Generadora'!#REF!</f>
        <v>#REF!</v>
      </c>
      <c r="L155" s="245" t="e">
        <f>'T. Generadora'!#REF!</f>
        <v>#REF!</v>
      </c>
      <c r="M155" s="245" t="e">
        <f>+'T. Generadora'!#REF!</f>
        <v>#REF!</v>
      </c>
      <c r="N155" s="245" t="e">
        <f>'T. Generadora'!#REF!</f>
        <v>#REF!</v>
      </c>
      <c r="O155" s="246" t="e">
        <f>'T. Generadora'!#REF!</f>
        <v>#REF!</v>
      </c>
      <c r="P155" s="246" t="e">
        <f>'T. Generadora'!#REF!</f>
        <v>#REF!</v>
      </c>
      <c r="Q155" s="246" t="e">
        <f>'T. Generadora'!#REF!</f>
        <v>#REF!</v>
      </c>
      <c r="R155" s="82" t="e">
        <f>'T. Generadora'!#REF!</f>
        <v>#REF!</v>
      </c>
      <c r="S155" s="82" t="e">
        <f>'T. Generadora'!#REF!</f>
        <v>#REF!</v>
      </c>
      <c r="T155" s="82" t="e">
        <f>'T. Generadora'!#REF!</f>
        <v>#REF!</v>
      </c>
      <c r="U155" s="82" t="e">
        <f>'T. Generadora'!#REF!</f>
        <v>#REF!</v>
      </c>
      <c r="V155" s="82" t="e">
        <f>'T. Generadora'!#REF!</f>
        <v>#REF!</v>
      </c>
      <c r="W155" s="82" t="e">
        <f>'T. Generadora'!#REF!</f>
        <v>#REF!</v>
      </c>
      <c r="X155" s="248" t="s">
        <v>203</v>
      </c>
      <c r="Y155" s="248"/>
      <c r="Z155" s="248"/>
      <c r="AA155" s="248"/>
      <c r="AB155" s="248"/>
      <c r="AC155" s="248"/>
      <c r="AD155" s="248"/>
      <c r="AE155" s="248"/>
      <c r="AF155" s="248"/>
      <c r="AG155" s="249"/>
      <c r="AH155" s="250" t="e">
        <f>+'T. Generadora'!#REF!</f>
        <v>#REF!</v>
      </c>
      <c r="AI155" s="250" t="e">
        <f t="shared" si="0"/>
        <v>#REF!</v>
      </c>
      <c r="AJ155" s="82"/>
      <c r="AK155" s="250"/>
      <c r="AL155" s="251"/>
      <c r="AM155" s="251" t="e">
        <f t="shared" si="1"/>
        <v>#REF!</v>
      </c>
      <c r="AN155" s="250"/>
      <c r="AO155" s="252" t="e">
        <f t="shared" si="2"/>
        <v>#REF!</v>
      </c>
      <c r="AP155" s="1"/>
      <c r="AQ155" s="1"/>
      <c r="AR155" s="1"/>
      <c r="AS155" s="1"/>
      <c r="AT155" s="1"/>
      <c r="AU155" s="1"/>
    </row>
    <row r="156" spans="1:47" ht="12.75" customHeight="1" x14ac:dyDescent="0.35">
      <c r="A156" s="1"/>
      <c r="B156" s="244">
        <f>'T. Generadora'!A115</f>
        <v>113</v>
      </c>
      <c r="C156" s="244" t="str">
        <f>'T. Generadora'!B115</f>
        <v>201</v>
      </c>
      <c r="D156" s="244" t="s">
        <v>202</v>
      </c>
      <c r="E156" s="82">
        <f>'T. Generadora'!C115</f>
        <v>1</v>
      </c>
      <c r="F156" s="82" t="str">
        <f>'T. Generadora'!D115</f>
        <v>Humbolt</v>
      </c>
      <c r="G156" s="82">
        <f>'T. Generadora'!E115</f>
        <v>2</v>
      </c>
      <c r="H156" s="245" t="str">
        <f>'T. Generadora'!G115</f>
        <v>1 H</v>
      </c>
      <c r="I156" s="245">
        <f>'T. Generadora'!H115</f>
        <v>42</v>
      </c>
      <c r="J156" s="245">
        <f>'T. Generadora'!I115</f>
        <v>10</v>
      </c>
      <c r="K156" s="245">
        <f>'T. Generadora'!J115</f>
        <v>0</v>
      </c>
      <c r="L156" s="245">
        <f>'T. Generadora'!L115</f>
        <v>52</v>
      </c>
      <c r="M156" s="245">
        <f>+'T. Generadora'!M115</f>
        <v>1</v>
      </c>
      <c r="N156" s="245">
        <f>'T. Generadora'!N115</f>
        <v>1</v>
      </c>
      <c r="O156" s="246">
        <f>'T. Generadora'!O115</f>
        <v>0</v>
      </c>
      <c r="P156" s="246">
        <f>'T. Generadora'!Q115</f>
        <v>0</v>
      </c>
      <c r="Q156" s="246">
        <f>'T. Generadora'!T115</f>
        <v>1</v>
      </c>
      <c r="R156" s="247">
        <f>'T. Generadora'!U115</f>
        <v>0</v>
      </c>
      <c r="S156" s="82">
        <f>'T. Generadora'!V115</f>
        <v>0</v>
      </c>
      <c r="T156" s="82">
        <f>'T. Generadora'!W115</f>
        <v>0</v>
      </c>
      <c r="U156" s="82">
        <f>'T. Generadora'!X115</f>
        <v>0</v>
      </c>
      <c r="V156" s="82">
        <f>'T. Generadora'!Y115</f>
        <v>0</v>
      </c>
      <c r="W156" s="82">
        <f>'T. Generadora'!Z115</f>
        <v>0</v>
      </c>
      <c r="X156" s="248" t="s">
        <v>203</v>
      </c>
      <c r="Y156" s="248"/>
      <c r="Z156" s="248"/>
      <c r="AA156" s="248"/>
      <c r="AB156" s="248"/>
      <c r="AC156" s="248"/>
      <c r="AD156" s="248"/>
      <c r="AE156" s="248"/>
      <c r="AF156" s="248"/>
      <c r="AG156" s="249"/>
      <c r="AH156" s="250">
        <f>+'T. Generadora'!AT115</f>
        <v>2350000</v>
      </c>
      <c r="AI156" s="250">
        <f t="shared" si="0"/>
        <v>45192.307692307695</v>
      </c>
      <c r="AJ156" s="82"/>
      <c r="AK156" s="250"/>
      <c r="AL156" s="251"/>
      <c r="AM156" s="251">
        <f t="shared" si="1"/>
        <v>0</v>
      </c>
      <c r="AN156" s="250"/>
      <c r="AO156" s="252">
        <f t="shared" si="2"/>
        <v>-1</v>
      </c>
      <c r="AP156" s="1"/>
      <c r="AQ156" s="1"/>
      <c r="AR156" s="1"/>
      <c r="AS156" s="1"/>
      <c r="AT156" s="1"/>
      <c r="AU156" s="1"/>
    </row>
    <row r="157" spans="1:47" ht="12.75" customHeight="1" x14ac:dyDescent="0.35">
      <c r="A157" s="1"/>
      <c r="B157" s="244">
        <f>'T. Generadora'!A116</f>
        <v>114</v>
      </c>
      <c r="C157" s="244" t="str">
        <f>'T. Generadora'!B116</f>
        <v>202</v>
      </c>
      <c r="D157" s="244" t="s">
        <v>202</v>
      </c>
      <c r="E157" s="82">
        <f>'T. Generadora'!C116</f>
        <v>1</v>
      </c>
      <c r="F157" s="82" t="str">
        <f>'T. Generadora'!D116</f>
        <v>Humbolt</v>
      </c>
      <c r="G157" s="82">
        <f>'T. Generadora'!E116</f>
        <v>2</v>
      </c>
      <c r="H157" s="245" t="str">
        <f>'T. Generadora'!G116</f>
        <v>2 H</v>
      </c>
      <c r="I157" s="245">
        <f>'T. Generadora'!H116</f>
        <v>36</v>
      </c>
      <c r="J157" s="245">
        <f>'T. Generadora'!I116</f>
        <v>4</v>
      </c>
      <c r="K157" s="245">
        <f>'T. Generadora'!J116</f>
        <v>0</v>
      </c>
      <c r="L157" s="245">
        <f>'T. Generadora'!L116</f>
        <v>40</v>
      </c>
      <c r="M157" s="245">
        <f>+'T. Generadora'!M116</f>
        <v>1</v>
      </c>
      <c r="N157" s="245">
        <f>'T. Generadora'!N116</f>
        <v>1</v>
      </c>
      <c r="O157" s="246">
        <f>'T. Generadora'!O116</f>
        <v>0</v>
      </c>
      <c r="P157" s="246">
        <f>'T. Generadora'!Q116</f>
        <v>0</v>
      </c>
      <c r="Q157" s="246">
        <f>'T. Generadora'!T116</f>
        <v>1</v>
      </c>
      <c r="R157" s="247">
        <f>'T. Generadora'!U116</f>
        <v>0</v>
      </c>
      <c r="S157" s="82">
        <f>'T. Generadora'!V116</f>
        <v>0</v>
      </c>
      <c r="T157" s="82">
        <f>'T. Generadora'!W116</f>
        <v>0</v>
      </c>
      <c r="U157" s="82">
        <f>'T. Generadora'!X116</f>
        <v>0</v>
      </c>
      <c r="V157" s="82">
        <f>'T. Generadora'!Y116</f>
        <v>0</v>
      </c>
      <c r="W157" s="82">
        <f>'T. Generadora'!Z116</f>
        <v>0</v>
      </c>
      <c r="X157" s="248" t="s">
        <v>203</v>
      </c>
      <c r="Y157" s="248"/>
      <c r="Z157" s="248"/>
      <c r="AA157" s="248"/>
      <c r="AB157" s="248"/>
      <c r="AC157" s="248"/>
      <c r="AD157" s="248"/>
      <c r="AE157" s="248"/>
      <c r="AF157" s="248"/>
      <c r="AG157" s="249"/>
      <c r="AH157" s="250">
        <f>+'T. Generadora'!AT116</f>
        <v>1900000</v>
      </c>
      <c r="AI157" s="250">
        <f t="shared" si="0"/>
        <v>47500</v>
      </c>
      <c r="AJ157" s="82"/>
      <c r="AK157" s="250"/>
      <c r="AL157" s="251"/>
      <c r="AM157" s="251">
        <f t="shared" si="1"/>
        <v>0</v>
      </c>
      <c r="AN157" s="250"/>
      <c r="AO157" s="252">
        <f t="shared" si="2"/>
        <v>-1</v>
      </c>
      <c r="AP157" s="1"/>
      <c r="AQ157" s="1"/>
      <c r="AR157" s="1"/>
      <c r="AS157" s="1"/>
      <c r="AT157" s="1"/>
      <c r="AU157" s="1"/>
    </row>
    <row r="158" spans="1:47" ht="12.75" customHeight="1" x14ac:dyDescent="0.35">
      <c r="A158" s="1"/>
      <c r="B158" s="244">
        <f>'T. Generadora'!A117</f>
        <v>115</v>
      </c>
      <c r="C158" s="244" t="str">
        <f>'T. Generadora'!B117</f>
        <v>203</v>
      </c>
      <c r="D158" s="244" t="s">
        <v>202</v>
      </c>
      <c r="E158" s="82">
        <f>'T. Generadora'!C117</f>
        <v>1</v>
      </c>
      <c r="F158" s="82" t="str">
        <f>'T. Generadora'!D117</f>
        <v>Humbolt</v>
      </c>
      <c r="G158" s="82">
        <f>'T. Generadora'!E117</f>
        <v>2</v>
      </c>
      <c r="H158" s="245" t="str">
        <f>'T. Generadora'!G117</f>
        <v>3 H</v>
      </c>
      <c r="I158" s="245">
        <f>'T. Generadora'!H117</f>
        <v>61</v>
      </c>
      <c r="J158" s="245">
        <f>'T. Generadora'!I117</f>
        <v>8</v>
      </c>
      <c r="K158" s="245">
        <f>'T. Generadora'!J117</f>
        <v>0</v>
      </c>
      <c r="L158" s="245">
        <f>'T. Generadora'!L117</f>
        <v>69</v>
      </c>
      <c r="M158" s="245">
        <f>+'T. Generadora'!M117</f>
        <v>2</v>
      </c>
      <c r="N158" s="245">
        <f>'T. Generadora'!N117</f>
        <v>2</v>
      </c>
      <c r="O158" s="246">
        <f>'T. Generadora'!O117</f>
        <v>0</v>
      </c>
      <c r="P158" s="246">
        <f>'T. Generadora'!Q117</f>
        <v>0</v>
      </c>
      <c r="Q158" s="246">
        <f>'T. Generadora'!T117</f>
        <v>1</v>
      </c>
      <c r="R158" s="247">
        <f>'T. Generadora'!U117</f>
        <v>0</v>
      </c>
      <c r="S158" s="82">
        <f>'T. Generadora'!V117</f>
        <v>0</v>
      </c>
      <c r="T158" s="82">
        <f>'T. Generadora'!W117</f>
        <v>0</v>
      </c>
      <c r="U158" s="82">
        <f>'T. Generadora'!X117</f>
        <v>0</v>
      </c>
      <c r="V158" s="82">
        <f>'T. Generadora'!Y117</f>
        <v>0</v>
      </c>
      <c r="W158" s="82">
        <f>'T. Generadora'!Z117</f>
        <v>0</v>
      </c>
      <c r="X158" s="248" t="s">
        <v>203</v>
      </c>
      <c r="Y158" s="248"/>
      <c r="Z158" s="248"/>
      <c r="AA158" s="248"/>
      <c r="AB158" s="248"/>
      <c r="AC158" s="248"/>
      <c r="AD158" s="248"/>
      <c r="AE158" s="248"/>
      <c r="AF158" s="248"/>
      <c r="AG158" s="249"/>
      <c r="AH158" s="250">
        <f>+'T. Generadora'!AT117</f>
        <v>2900000</v>
      </c>
      <c r="AI158" s="250">
        <f t="shared" si="0"/>
        <v>42028.985507246376</v>
      </c>
      <c r="AJ158" s="82"/>
      <c r="AK158" s="250"/>
      <c r="AL158" s="251"/>
      <c r="AM158" s="251">
        <f t="shared" si="1"/>
        <v>0</v>
      </c>
      <c r="AN158" s="250"/>
      <c r="AO158" s="252">
        <f t="shared" si="2"/>
        <v>-1</v>
      </c>
      <c r="AP158" s="1"/>
      <c r="AQ158" s="1"/>
      <c r="AR158" s="1"/>
      <c r="AS158" s="1"/>
      <c r="AT158" s="1"/>
      <c r="AU158" s="1"/>
    </row>
    <row r="159" spans="1:47" ht="12.75" customHeight="1" x14ac:dyDescent="0.35">
      <c r="A159" s="1"/>
      <c r="B159" s="244">
        <f>'T. Generadora'!A118</f>
        <v>116</v>
      </c>
      <c r="C159" s="244" t="str">
        <f>'T. Generadora'!B118</f>
        <v>204</v>
      </c>
      <c r="D159" s="244" t="s">
        <v>202</v>
      </c>
      <c r="E159" s="82">
        <f>'T. Generadora'!C118</f>
        <v>1</v>
      </c>
      <c r="F159" s="82" t="str">
        <f>'T. Generadora'!D118</f>
        <v>Humbolt</v>
      </c>
      <c r="G159" s="82">
        <f>'T. Generadora'!E118</f>
        <v>2</v>
      </c>
      <c r="H159" s="245" t="str">
        <f>'T. Generadora'!G118</f>
        <v>4 H</v>
      </c>
      <c r="I159" s="245">
        <f>'T. Generadora'!H118</f>
        <v>36</v>
      </c>
      <c r="J159" s="245">
        <f>'T. Generadora'!I118</f>
        <v>7</v>
      </c>
      <c r="K159" s="245">
        <f>'T. Generadora'!J118</f>
        <v>0</v>
      </c>
      <c r="L159" s="245">
        <f>'T. Generadora'!L118</f>
        <v>43</v>
      </c>
      <c r="M159" s="245">
        <f>+'T. Generadora'!M118</f>
        <v>1</v>
      </c>
      <c r="N159" s="245">
        <f>'T. Generadora'!N118</f>
        <v>1</v>
      </c>
      <c r="O159" s="246">
        <f>'T. Generadora'!O118</f>
        <v>0</v>
      </c>
      <c r="P159" s="246">
        <f>'T. Generadora'!Q118</f>
        <v>0</v>
      </c>
      <c r="Q159" s="246">
        <f>'T. Generadora'!T118</f>
        <v>1</v>
      </c>
      <c r="R159" s="247">
        <f>'T. Generadora'!U118</f>
        <v>0</v>
      </c>
      <c r="S159" s="82">
        <f>'T. Generadora'!V118</f>
        <v>0</v>
      </c>
      <c r="T159" s="82">
        <f>'T. Generadora'!W118</f>
        <v>0</v>
      </c>
      <c r="U159" s="82">
        <f>'T. Generadora'!X118</f>
        <v>0</v>
      </c>
      <c r="V159" s="82">
        <f>'T. Generadora'!Y118</f>
        <v>0</v>
      </c>
      <c r="W159" s="82">
        <f>'T. Generadora'!Z118</f>
        <v>0</v>
      </c>
      <c r="X159" s="248" t="s">
        <v>203</v>
      </c>
      <c r="Y159" s="248"/>
      <c r="Z159" s="248"/>
      <c r="AA159" s="248"/>
      <c r="AB159" s="248"/>
      <c r="AC159" s="248"/>
      <c r="AD159" s="248"/>
      <c r="AE159" s="248"/>
      <c r="AF159" s="248"/>
      <c r="AG159" s="249"/>
      <c r="AH159" s="250">
        <f>+'T. Generadora'!AT118</f>
        <v>2010000</v>
      </c>
      <c r="AI159" s="250">
        <f t="shared" si="0"/>
        <v>46744.186046511626</v>
      </c>
      <c r="AJ159" s="82"/>
      <c r="AK159" s="250"/>
      <c r="AL159" s="251"/>
      <c r="AM159" s="251">
        <f t="shared" si="1"/>
        <v>0</v>
      </c>
      <c r="AN159" s="250"/>
      <c r="AO159" s="252">
        <f t="shared" si="2"/>
        <v>-1</v>
      </c>
      <c r="AP159" s="1"/>
      <c r="AQ159" s="1"/>
      <c r="AR159" s="1"/>
      <c r="AS159" s="1"/>
      <c r="AT159" s="1"/>
      <c r="AU159" s="1"/>
    </row>
    <row r="160" spans="1:47" ht="12.75" customHeight="1" x14ac:dyDescent="0.35">
      <c r="A160" s="1"/>
      <c r="B160" s="244" t="e">
        <f>'T. Generadora'!#REF!</f>
        <v>#REF!</v>
      </c>
      <c r="C160" s="244" t="e">
        <f>'T. Generadora'!#REF!</f>
        <v>#REF!</v>
      </c>
      <c r="D160" s="244" t="s">
        <v>202</v>
      </c>
      <c r="E160" s="82" t="e">
        <f>'T. Generadora'!#REF!</f>
        <v>#REF!</v>
      </c>
      <c r="F160" s="82" t="e">
        <f>'T. Generadora'!#REF!</f>
        <v>#REF!</v>
      </c>
      <c r="G160" s="82" t="e">
        <f>'T. Generadora'!#REF!</f>
        <v>#REF!</v>
      </c>
      <c r="H160" s="245" t="e">
        <f>'T. Generadora'!#REF!</f>
        <v>#REF!</v>
      </c>
      <c r="I160" s="245" t="e">
        <f>'T. Generadora'!#REF!</f>
        <v>#REF!</v>
      </c>
      <c r="J160" s="245" t="e">
        <f>'T. Generadora'!#REF!</f>
        <v>#REF!</v>
      </c>
      <c r="K160" s="245" t="e">
        <f>'T. Generadora'!#REF!</f>
        <v>#REF!</v>
      </c>
      <c r="L160" s="245" t="e">
        <f>'T. Generadora'!#REF!</f>
        <v>#REF!</v>
      </c>
      <c r="M160" s="245" t="e">
        <f>+'T. Generadora'!#REF!</f>
        <v>#REF!</v>
      </c>
      <c r="N160" s="245" t="e">
        <f>'T. Generadora'!#REF!</f>
        <v>#REF!</v>
      </c>
      <c r="O160" s="246" t="e">
        <f>'T. Generadora'!#REF!</f>
        <v>#REF!</v>
      </c>
      <c r="P160" s="246" t="e">
        <f>'T. Generadora'!#REF!</f>
        <v>#REF!</v>
      </c>
      <c r="Q160" s="246" t="e">
        <f>'T. Generadora'!#REF!</f>
        <v>#REF!</v>
      </c>
      <c r="R160" s="82" t="e">
        <f>'T. Generadora'!#REF!</f>
        <v>#REF!</v>
      </c>
      <c r="S160" s="82" t="e">
        <f>'T. Generadora'!#REF!</f>
        <v>#REF!</v>
      </c>
      <c r="T160" s="82" t="e">
        <f>'T. Generadora'!#REF!</f>
        <v>#REF!</v>
      </c>
      <c r="U160" s="82" t="e">
        <f>'T. Generadora'!#REF!</f>
        <v>#REF!</v>
      </c>
      <c r="V160" s="82" t="e">
        <f>'T. Generadora'!#REF!</f>
        <v>#REF!</v>
      </c>
      <c r="W160" s="82" t="e">
        <f>'T. Generadora'!#REF!</f>
        <v>#REF!</v>
      </c>
      <c r="X160" s="248" t="s">
        <v>203</v>
      </c>
      <c r="Y160" s="248"/>
      <c r="Z160" s="248"/>
      <c r="AA160" s="248"/>
      <c r="AB160" s="248"/>
      <c r="AC160" s="248"/>
      <c r="AD160" s="248"/>
      <c r="AE160" s="248"/>
      <c r="AF160" s="248"/>
      <c r="AG160" s="249"/>
      <c r="AH160" s="250" t="e">
        <f>+'T. Generadora'!#REF!</f>
        <v>#REF!</v>
      </c>
      <c r="AI160" s="250" t="e">
        <f t="shared" si="0"/>
        <v>#REF!</v>
      </c>
      <c r="AJ160" s="82"/>
      <c r="AK160" s="250"/>
      <c r="AL160" s="251"/>
      <c r="AM160" s="251" t="e">
        <f t="shared" si="1"/>
        <v>#REF!</v>
      </c>
      <c r="AN160" s="250"/>
      <c r="AO160" s="252" t="e">
        <f t="shared" si="2"/>
        <v>#REF!</v>
      </c>
      <c r="AP160" s="1"/>
      <c r="AQ160" s="1"/>
      <c r="AR160" s="1"/>
      <c r="AS160" s="1"/>
      <c r="AT160" s="1"/>
      <c r="AU160" s="1"/>
    </row>
    <row r="161" spans="1:47" ht="12.75" customHeight="1" x14ac:dyDescent="0.35">
      <c r="A161" s="1"/>
      <c r="B161" s="244" t="e">
        <f>'T. Generadora'!#REF!</f>
        <v>#REF!</v>
      </c>
      <c r="C161" s="244" t="e">
        <f>'T. Generadora'!#REF!</f>
        <v>#REF!</v>
      </c>
      <c r="D161" s="244" t="s">
        <v>202</v>
      </c>
      <c r="E161" s="82" t="e">
        <f>'T. Generadora'!#REF!</f>
        <v>#REF!</v>
      </c>
      <c r="F161" s="82" t="e">
        <f>'T. Generadora'!#REF!</f>
        <v>#REF!</v>
      </c>
      <c r="G161" s="82" t="e">
        <f>'T. Generadora'!#REF!</f>
        <v>#REF!</v>
      </c>
      <c r="H161" s="245" t="e">
        <f>'T. Generadora'!#REF!</f>
        <v>#REF!</v>
      </c>
      <c r="I161" s="245" t="e">
        <f>'T. Generadora'!#REF!</f>
        <v>#REF!</v>
      </c>
      <c r="J161" s="245" t="e">
        <f>'T. Generadora'!#REF!</f>
        <v>#REF!</v>
      </c>
      <c r="K161" s="245" t="e">
        <f>'T. Generadora'!#REF!</f>
        <v>#REF!</v>
      </c>
      <c r="L161" s="245" t="e">
        <f>'T. Generadora'!#REF!</f>
        <v>#REF!</v>
      </c>
      <c r="M161" s="245" t="e">
        <f>+'T. Generadora'!#REF!</f>
        <v>#REF!</v>
      </c>
      <c r="N161" s="245" t="e">
        <f>'T. Generadora'!#REF!</f>
        <v>#REF!</v>
      </c>
      <c r="O161" s="246" t="e">
        <f>'T. Generadora'!#REF!</f>
        <v>#REF!</v>
      </c>
      <c r="P161" s="246" t="e">
        <f>'T. Generadora'!#REF!</f>
        <v>#REF!</v>
      </c>
      <c r="Q161" s="246" t="e">
        <f>'T. Generadora'!#REF!</f>
        <v>#REF!</v>
      </c>
      <c r="R161" s="82" t="e">
        <f>'T. Generadora'!#REF!</f>
        <v>#REF!</v>
      </c>
      <c r="S161" s="82" t="e">
        <f>'T. Generadora'!#REF!</f>
        <v>#REF!</v>
      </c>
      <c r="T161" s="82" t="e">
        <f>'T. Generadora'!#REF!</f>
        <v>#REF!</v>
      </c>
      <c r="U161" s="82" t="e">
        <f>'T. Generadora'!#REF!</f>
        <v>#REF!</v>
      </c>
      <c r="V161" s="82" t="e">
        <f>'T. Generadora'!#REF!</f>
        <v>#REF!</v>
      </c>
      <c r="W161" s="82" t="e">
        <f>'T. Generadora'!#REF!</f>
        <v>#REF!</v>
      </c>
      <c r="X161" s="248" t="s">
        <v>203</v>
      </c>
      <c r="Y161" s="248"/>
      <c r="Z161" s="248"/>
      <c r="AA161" s="248"/>
      <c r="AB161" s="248"/>
      <c r="AC161" s="248"/>
      <c r="AD161" s="248"/>
      <c r="AE161" s="248"/>
      <c r="AF161" s="248"/>
      <c r="AG161" s="249"/>
      <c r="AH161" s="250" t="e">
        <f>+'T. Generadora'!#REF!</f>
        <v>#REF!</v>
      </c>
      <c r="AI161" s="250" t="e">
        <f t="shared" si="0"/>
        <v>#REF!</v>
      </c>
      <c r="AJ161" s="82"/>
      <c r="AK161" s="250"/>
      <c r="AL161" s="251"/>
      <c r="AM161" s="251" t="e">
        <f t="shared" si="1"/>
        <v>#REF!</v>
      </c>
      <c r="AN161" s="250"/>
      <c r="AO161" s="252" t="e">
        <f t="shared" si="2"/>
        <v>#REF!</v>
      </c>
      <c r="AP161" s="1"/>
      <c r="AQ161" s="1"/>
      <c r="AR161" s="1"/>
      <c r="AS161" s="1"/>
      <c r="AT161" s="1"/>
      <c r="AU161" s="1"/>
    </row>
    <row r="162" spans="1:47" ht="12.75" customHeight="1" x14ac:dyDescent="0.35">
      <c r="A162" s="1"/>
      <c r="B162" s="244">
        <f>'T. Generadora'!A119</f>
        <v>117</v>
      </c>
      <c r="C162" s="244">
        <f>'T. Generadora'!B119</f>
        <v>301</v>
      </c>
      <c r="D162" s="244" t="s">
        <v>202</v>
      </c>
      <c r="E162" s="82">
        <f>'T. Generadora'!C119</f>
        <v>1</v>
      </c>
      <c r="F162" s="82" t="str">
        <f>'T. Generadora'!D119</f>
        <v>Humbolt</v>
      </c>
      <c r="G162" s="82">
        <f>'T. Generadora'!E119</f>
        <v>3</v>
      </c>
      <c r="H162" s="245" t="str">
        <f>'T. Generadora'!G119</f>
        <v>1 H</v>
      </c>
      <c r="I162" s="245">
        <f>'T. Generadora'!H119</f>
        <v>42</v>
      </c>
      <c r="J162" s="245">
        <f>'T. Generadora'!I119</f>
        <v>10</v>
      </c>
      <c r="K162" s="245">
        <f>'T. Generadora'!J119</f>
        <v>0</v>
      </c>
      <c r="L162" s="245">
        <f>'T. Generadora'!L119</f>
        <v>52</v>
      </c>
      <c r="M162" s="245">
        <f>+'T. Generadora'!M119</f>
        <v>1</v>
      </c>
      <c r="N162" s="245">
        <f>'T. Generadora'!N119</f>
        <v>1</v>
      </c>
      <c r="O162" s="246">
        <f>'T. Generadora'!O119</f>
        <v>0</v>
      </c>
      <c r="P162" s="246">
        <f>'T. Generadora'!Q119</f>
        <v>0</v>
      </c>
      <c r="Q162" s="246">
        <f>'T. Generadora'!T119</f>
        <v>1</v>
      </c>
      <c r="R162" s="247">
        <f>'T. Generadora'!U119</f>
        <v>0</v>
      </c>
      <c r="S162" s="82">
        <f>'T. Generadora'!V119</f>
        <v>0</v>
      </c>
      <c r="T162" s="82">
        <f>'T. Generadora'!W119</f>
        <v>0</v>
      </c>
      <c r="U162" s="82">
        <f>'T. Generadora'!X119</f>
        <v>0</v>
      </c>
      <c r="V162" s="82">
        <f>'T. Generadora'!Y119</f>
        <v>0</v>
      </c>
      <c r="W162" s="82">
        <f>'T. Generadora'!Z119</f>
        <v>0</v>
      </c>
      <c r="X162" s="248" t="s">
        <v>203</v>
      </c>
      <c r="Y162" s="248"/>
      <c r="Z162" s="248"/>
      <c r="AA162" s="248"/>
      <c r="AB162" s="248"/>
      <c r="AC162" s="248"/>
      <c r="AD162" s="248"/>
      <c r="AE162" s="248"/>
      <c r="AF162" s="248"/>
      <c r="AG162" s="249"/>
      <c r="AH162" s="250">
        <f>+'T. Generadora'!AT119</f>
        <v>2380000</v>
      </c>
      <c r="AI162" s="250">
        <f t="shared" si="0"/>
        <v>45769.230769230766</v>
      </c>
      <c r="AJ162" s="82"/>
      <c r="AK162" s="250"/>
      <c r="AL162" s="251"/>
      <c r="AM162" s="251">
        <f t="shared" si="1"/>
        <v>0</v>
      </c>
      <c r="AN162" s="250"/>
      <c r="AO162" s="252">
        <f t="shared" si="2"/>
        <v>-1</v>
      </c>
      <c r="AP162" s="1"/>
      <c r="AQ162" s="1"/>
      <c r="AR162" s="1"/>
      <c r="AS162" s="1"/>
      <c r="AT162" s="1"/>
      <c r="AU162" s="1"/>
    </row>
    <row r="163" spans="1:47" ht="12.75" customHeight="1" x14ac:dyDescent="0.35">
      <c r="A163" s="1"/>
      <c r="B163" s="244">
        <f>'T. Generadora'!A120</f>
        <v>118</v>
      </c>
      <c r="C163" s="244">
        <f>'T. Generadora'!B120</f>
        <v>302</v>
      </c>
      <c r="D163" s="244" t="s">
        <v>202</v>
      </c>
      <c r="E163" s="82">
        <f>'T. Generadora'!C120</f>
        <v>1</v>
      </c>
      <c r="F163" s="82" t="str">
        <f>'T. Generadora'!D120</f>
        <v>Humbolt</v>
      </c>
      <c r="G163" s="82">
        <f>'T. Generadora'!E120</f>
        <v>3</v>
      </c>
      <c r="H163" s="245" t="str">
        <f>'T. Generadora'!G120</f>
        <v>2 H</v>
      </c>
      <c r="I163" s="245">
        <f>'T. Generadora'!H120</f>
        <v>36</v>
      </c>
      <c r="J163" s="245">
        <f>'T. Generadora'!I120</f>
        <v>4</v>
      </c>
      <c r="K163" s="245">
        <f>'T. Generadora'!J120</f>
        <v>0</v>
      </c>
      <c r="L163" s="245">
        <f>'T. Generadora'!L120</f>
        <v>40</v>
      </c>
      <c r="M163" s="245">
        <f>+'T. Generadora'!M120</f>
        <v>1</v>
      </c>
      <c r="N163" s="245">
        <f>'T. Generadora'!N120</f>
        <v>1</v>
      </c>
      <c r="O163" s="246">
        <f>'T. Generadora'!O120</f>
        <v>0</v>
      </c>
      <c r="P163" s="246">
        <f>'T. Generadora'!Q120</f>
        <v>0</v>
      </c>
      <c r="Q163" s="246">
        <f>'T. Generadora'!T120</f>
        <v>1</v>
      </c>
      <c r="R163" s="247">
        <f>'T. Generadora'!U120</f>
        <v>0</v>
      </c>
      <c r="S163" s="82">
        <f>'T. Generadora'!V120</f>
        <v>0</v>
      </c>
      <c r="T163" s="82">
        <f>'T. Generadora'!W120</f>
        <v>0</v>
      </c>
      <c r="U163" s="82">
        <f>'T. Generadora'!X120</f>
        <v>0</v>
      </c>
      <c r="V163" s="82">
        <f>'T. Generadora'!Y120</f>
        <v>0</v>
      </c>
      <c r="W163" s="82">
        <f>'T. Generadora'!Z120</f>
        <v>0</v>
      </c>
      <c r="X163" s="248" t="s">
        <v>203</v>
      </c>
      <c r="Y163" s="248"/>
      <c r="Z163" s="248"/>
      <c r="AA163" s="248"/>
      <c r="AB163" s="248"/>
      <c r="AC163" s="248"/>
      <c r="AD163" s="248"/>
      <c r="AE163" s="248"/>
      <c r="AF163" s="248"/>
      <c r="AG163" s="249"/>
      <c r="AH163" s="250">
        <f>+'T. Generadora'!AT120</f>
        <v>1920000</v>
      </c>
      <c r="AI163" s="250">
        <f t="shared" si="0"/>
        <v>48000</v>
      </c>
      <c r="AJ163" s="82"/>
      <c r="AK163" s="250"/>
      <c r="AL163" s="251"/>
      <c r="AM163" s="251">
        <f t="shared" si="1"/>
        <v>0</v>
      </c>
      <c r="AN163" s="250"/>
      <c r="AO163" s="252">
        <f t="shared" si="2"/>
        <v>-1</v>
      </c>
      <c r="AP163" s="1"/>
      <c r="AQ163" s="1"/>
      <c r="AR163" s="1"/>
      <c r="AS163" s="1"/>
      <c r="AT163" s="1"/>
      <c r="AU163" s="1"/>
    </row>
    <row r="164" spans="1:47" ht="12.75" customHeight="1" x14ac:dyDescent="0.35">
      <c r="A164" s="1"/>
      <c r="B164" s="244">
        <f>'T. Generadora'!A121</f>
        <v>119</v>
      </c>
      <c r="C164" s="244">
        <f>'T. Generadora'!B121</f>
        <v>303</v>
      </c>
      <c r="D164" s="244" t="s">
        <v>202</v>
      </c>
      <c r="E164" s="82">
        <f>'T. Generadora'!C121</f>
        <v>1</v>
      </c>
      <c r="F164" s="82" t="str">
        <f>'T. Generadora'!D121</f>
        <v>Humbolt</v>
      </c>
      <c r="G164" s="82">
        <f>'T. Generadora'!E121</f>
        <v>3</v>
      </c>
      <c r="H164" s="245" t="str">
        <f>'T. Generadora'!G121</f>
        <v>3 H</v>
      </c>
      <c r="I164" s="245">
        <f>'T. Generadora'!H121</f>
        <v>61</v>
      </c>
      <c r="J164" s="245">
        <f>'T. Generadora'!I121</f>
        <v>8</v>
      </c>
      <c r="K164" s="245">
        <f>'T. Generadora'!J121</f>
        <v>0</v>
      </c>
      <c r="L164" s="245">
        <f>'T. Generadora'!L121</f>
        <v>69</v>
      </c>
      <c r="M164" s="245">
        <f>+'T. Generadora'!M121</f>
        <v>2</v>
      </c>
      <c r="N164" s="245">
        <f>'T. Generadora'!N121</f>
        <v>2</v>
      </c>
      <c r="O164" s="246">
        <f>'T. Generadora'!O121</f>
        <v>0</v>
      </c>
      <c r="P164" s="246">
        <f>'T. Generadora'!Q121</f>
        <v>0</v>
      </c>
      <c r="Q164" s="246">
        <f>'T. Generadora'!T121</f>
        <v>1</v>
      </c>
      <c r="R164" s="247">
        <f>'T. Generadora'!U121</f>
        <v>0</v>
      </c>
      <c r="S164" s="82">
        <f>'T. Generadora'!V121</f>
        <v>0</v>
      </c>
      <c r="T164" s="82">
        <f>'T. Generadora'!W121</f>
        <v>0</v>
      </c>
      <c r="U164" s="82">
        <f>'T. Generadora'!X121</f>
        <v>0</v>
      </c>
      <c r="V164" s="82">
        <f>'T. Generadora'!Y121</f>
        <v>0</v>
      </c>
      <c r="W164" s="82">
        <f>'T. Generadora'!Z121</f>
        <v>0</v>
      </c>
      <c r="X164" s="248" t="s">
        <v>203</v>
      </c>
      <c r="Y164" s="248"/>
      <c r="Z164" s="248"/>
      <c r="AA164" s="248"/>
      <c r="AB164" s="248"/>
      <c r="AC164" s="248"/>
      <c r="AD164" s="248"/>
      <c r="AE164" s="248"/>
      <c r="AF164" s="248"/>
      <c r="AG164" s="249"/>
      <c r="AH164" s="250">
        <f>+'T. Generadora'!AT121</f>
        <v>2930000</v>
      </c>
      <c r="AI164" s="250">
        <f t="shared" si="0"/>
        <v>42463.768115942032</v>
      </c>
      <c r="AJ164" s="82"/>
      <c r="AK164" s="250"/>
      <c r="AL164" s="251"/>
      <c r="AM164" s="251">
        <f t="shared" si="1"/>
        <v>0</v>
      </c>
      <c r="AN164" s="250"/>
      <c r="AO164" s="252">
        <f t="shared" si="2"/>
        <v>-1</v>
      </c>
      <c r="AP164" s="1"/>
      <c r="AQ164" s="1"/>
      <c r="AR164" s="1"/>
      <c r="AS164" s="1"/>
      <c r="AT164" s="1"/>
      <c r="AU164" s="1"/>
    </row>
    <row r="165" spans="1:47" ht="12.75" customHeight="1" x14ac:dyDescent="0.35">
      <c r="A165" s="1"/>
      <c r="B165" s="244">
        <f>'T. Generadora'!A122</f>
        <v>120</v>
      </c>
      <c r="C165" s="244">
        <f>'T. Generadora'!B122</f>
        <v>304</v>
      </c>
      <c r="D165" s="244" t="s">
        <v>202</v>
      </c>
      <c r="E165" s="82">
        <f>'T. Generadora'!C122</f>
        <v>1</v>
      </c>
      <c r="F165" s="82" t="str">
        <f>'T. Generadora'!D122</f>
        <v>Humbolt</v>
      </c>
      <c r="G165" s="82">
        <f>'T. Generadora'!E122</f>
        <v>3</v>
      </c>
      <c r="H165" s="245" t="str">
        <f>'T. Generadora'!G122</f>
        <v>4 H</v>
      </c>
      <c r="I165" s="245">
        <f>'T. Generadora'!H122</f>
        <v>36</v>
      </c>
      <c r="J165" s="245">
        <f>'T. Generadora'!I122</f>
        <v>7</v>
      </c>
      <c r="K165" s="245">
        <f>'T. Generadora'!J122</f>
        <v>0</v>
      </c>
      <c r="L165" s="245">
        <f>'T. Generadora'!L122</f>
        <v>43</v>
      </c>
      <c r="M165" s="245">
        <f>+'T. Generadora'!M122</f>
        <v>1</v>
      </c>
      <c r="N165" s="245">
        <f>'T. Generadora'!N122</f>
        <v>1</v>
      </c>
      <c r="O165" s="246">
        <f>'T. Generadora'!O122</f>
        <v>0</v>
      </c>
      <c r="P165" s="246">
        <f>'T. Generadora'!Q122</f>
        <v>0</v>
      </c>
      <c r="Q165" s="246">
        <f>'T. Generadora'!T122</f>
        <v>1</v>
      </c>
      <c r="R165" s="247">
        <f>'T. Generadora'!U122</f>
        <v>0</v>
      </c>
      <c r="S165" s="82">
        <f>'T. Generadora'!V122</f>
        <v>0</v>
      </c>
      <c r="T165" s="82">
        <f>'T. Generadora'!W122</f>
        <v>0</v>
      </c>
      <c r="U165" s="82">
        <f>'T. Generadora'!X122</f>
        <v>0</v>
      </c>
      <c r="V165" s="82">
        <f>'T. Generadora'!Y122</f>
        <v>0</v>
      </c>
      <c r="W165" s="82">
        <f>'T. Generadora'!Z122</f>
        <v>0</v>
      </c>
      <c r="X165" s="248" t="s">
        <v>203</v>
      </c>
      <c r="Y165" s="248"/>
      <c r="Z165" s="248"/>
      <c r="AA165" s="248"/>
      <c r="AB165" s="248"/>
      <c r="AC165" s="248"/>
      <c r="AD165" s="248"/>
      <c r="AE165" s="248"/>
      <c r="AF165" s="248"/>
      <c r="AG165" s="249"/>
      <c r="AH165" s="250">
        <f>+'T. Generadora'!AT122</f>
        <v>2030000</v>
      </c>
      <c r="AI165" s="250">
        <f t="shared" si="0"/>
        <v>47209.302325581397</v>
      </c>
      <c r="AJ165" s="82"/>
      <c r="AK165" s="250"/>
      <c r="AL165" s="251"/>
      <c r="AM165" s="251">
        <f t="shared" si="1"/>
        <v>0</v>
      </c>
      <c r="AN165" s="250"/>
      <c r="AO165" s="252">
        <f t="shared" si="2"/>
        <v>-1</v>
      </c>
      <c r="AP165" s="1"/>
      <c r="AQ165" s="1"/>
      <c r="AR165" s="1"/>
      <c r="AS165" s="1"/>
      <c r="AT165" s="1"/>
      <c r="AU165" s="1"/>
    </row>
    <row r="166" spans="1:47" ht="12.75" customHeight="1" x14ac:dyDescent="0.35">
      <c r="A166" s="1"/>
      <c r="B166" s="244" t="e">
        <f>'T. Generadora'!#REF!</f>
        <v>#REF!</v>
      </c>
      <c r="C166" s="244" t="e">
        <f>'T. Generadora'!#REF!</f>
        <v>#REF!</v>
      </c>
      <c r="D166" s="244" t="s">
        <v>202</v>
      </c>
      <c r="E166" s="82" t="e">
        <f>'T. Generadora'!#REF!</f>
        <v>#REF!</v>
      </c>
      <c r="F166" s="82" t="e">
        <f>'T. Generadora'!#REF!</f>
        <v>#REF!</v>
      </c>
      <c r="G166" s="82" t="e">
        <f>'T. Generadora'!#REF!</f>
        <v>#REF!</v>
      </c>
      <c r="H166" s="245" t="e">
        <f>'T. Generadora'!#REF!</f>
        <v>#REF!</v>
      </c>
      <c r="I166" s="245" t="e">
        <f>'T. Generadora'!#REF!</f>
        <v>#REF!</v>
      </c>
      <c r="J166" s="245" t="e">
        <f>'T. Generadora'!#REF!</f>
        <v>#REF!</v>
      </c>
      <c r="K166" s="245" t="e">
        <f>'T. Generadora'!#REF!</f>
        <v>#REF!</v>
      </c>
      <c r="L166" s="245" t="e">
        <f>'T. Generadora'!#REF!</f>
        <v>#REF!</v>
      </c>
      <c r="M166" s="245" t="e">
        <f>+'T. Generadora'!#REF!</f>
        <v>#REF!</v>
      </c>
      <c r="N166" s="245" t="e">
        <f>'T. Generadora'!#REF!</f>
        <v>#REF!</v>
      </c>
      <c r="O166" s="246" t="e">
        <f>'T. Generadora'!#REF!</f>
        <v>#REF!</v>
      </c>
      <c r="P166" s="246" t="e">
        <f>'T. Generadora'!#REF!</f>
        <v>#REF!</v>
      </c>
      <c r="Q166" s="246" t="e">
        <f>'T. Generadora'!#REF!</f>
        <v>#REF!</v>
      </c>
      <c r="R166" s="82" t="e">
        <f>'T. Generadora'!#REF!</f>
        <v>#REF!</v>
      </c>
      <c r="S166" s="82" t="e">
        <f>'T. Generadora'!#REF!</f>
        <v>#REF!</v>
      </c>
      <c r="T166" s="82" t="e">
        <f>'T. Generadora'!#REF!</f>
        <v>#REF!</v>
      </c>
      <c r="U166" s="82" t="e">
        <f>'T. Generadora'!#REF!</f>
        <v>#REF!</v>
      </c>
      <c r="V166" s="82" t="e">
        <f>'T. Generadora'!#REF!</f>
        <v>#REF!</v>
      </c>
      <c r="W166" s="82" t="e">
        <f>'T. Generadora'!#REF!</f>
        <v>#REF!</v>
      </c>
      <c r="X166" s="248" t="s">
        <v>203</v>
      </c>
      <c r="Y166" s="248"/>
      <c r="Z166" s="248"/>
      <c r="AA166" s="248"/>
      <c r="AB166" s="248"/>
      <c r="AC166" s="248"/>
      <c r="AD166" s="248"/>
      <c r="AE166" s="248"/>
      <c r="AF166" s="248"/>
      <c r="AG166" s="249"/>
      <c r="AH166" s="250" t="e">
        <f>+'T. Generadora'!#REF!</f>
        <v>#REF!</v>
      </c>
      <c r="AI166" s="250" t="e">
        <f t="shared" si="0"/>
        <v>#REF!</v>
      </c>
      <c r="AJ166" s="82"/>
      <c r="AK166" s="250"/>
      <c r="AL166" s="251"/>
      <c r="AM166" s="251" t="e">
        <f t="shared" si="1"/>
        <v>#REF!</v>
      </c>
      <c r="AN166" s="250"/>
      <c r="AO166" s="252" t="e">
        <f t="shared" si="2"/>
        <v>#REF!</v>
      </c>
      <c r="AP166" s="1"/>
      <c r="AQ166" s="1"/>
      <c r="AR166" s="1"/>
      <c r="AS166" s="1"/>
      <c r="AT166" s="1"/>
      <c r="AU166" s="1"/>
    </row>
    <row r="167" spans="1:47" ht="12.75" customHeight="1" x14ac:dyDescent="0.35">
      <c r="A167" s="1"/>
      <c r="B167" s="244" t="e">
        <f>'T. Generadora'!#REF!</f>
        <v>#REF!</v>
      </c>
      <c r="C167" s="244" t="e">
        <f>'T. Generadora'!#REF!</f>
        <v>#REF!</v>
      </c>
      <c r="D167" s="244" t="s">
        <v>202</v>
      </c>
      <c r="E167" s="82" t="e">
        <f>'T. Generadora'!#REF!</f>
        <v>#REF!</v>
      </c>
      <c r="F167" s="82" t="e">
        <f>'T. Generadora'!#REF!</f>
        <v>#REF!</v>
      </c>
      <c r="G167" s="82" t="e">
        <f>'T. Generadora'!#REF!</f>
        <v>#REF!</v>
      </c>
      <c r="H167" s="245" t="e">
        <f>'T. Generadora'!#REF!</f>
        <v>#REF!</v>
      </c>
      <c r="I167" s="245" t="e">
        <f>'T. Generadora'!#REF!</f>
        <v>#REF!</v>
      </c>
      <c r="J167" s="245" t="e">
        <f>'T. Generadora'!#REF!</f>
        <v>#REF!</v>
      </c>
      <c r="K167" s="245" t="e">
        <f>'T. Generadora'!#REF!</f>
        <v>#REF!</v>
      </c>
      <c r="L167" s="245" t="e">
        <f>'T. Generadora'!#REF!</f>
        <v>#REF!</v>
      </c>
      <c r="M167" s="245" t="e">
        <f>+'T. Generadora'!#REF!</f>
        <v>#REF!</v>
      </c>
      <c r="N167" s="245" t="e">
        <f>'T. Generadora'!#REF!</f>
        <v>#REF!</v>
      </c>
      <c r="O167" s="246" t="e">
        <f>'T. Generadora'!#REF!</f>
        <v>#REF!</v>
      </c>
      <c r="P167" s="246" t="e">
        <f>'T. Generadora'!#REF!</f>
        <v>#REF!</v>
      </c>
      <c r="Q167" s="246" t="e">
        <f>'T. Generadora'!#REF!</f>
        <v>#REF!</v>
      </c>
      <c r="R167" s="82" t="e">
        <f>'T. Generadora'!#REF!</f>
        <v>#REF!</v>
      </c>
      <c r="S167" s="82" t="e">
        <f>'T. Generadora'!#REF!</f>
        <v>#REF!</v>
      </c>
      <c r="T167" s="82" t="e">
        <f>'T. Generadora'!#REF!</f>
        <v>#REF!</v>
      </c>
      <c r="U167" s="82" t="e">
        <f>'T. Generadora'!#REF!</f>
        <v>#REF!</v>
      </c>
      <c r="V167" s="82" t="e">
        <f>'T. Generadora'!#REF!</f>
        <v>#REF!</v>
      </c>
      <c r="W167" s="82" t="e">
        <f>'T. Generadora'!#REF!</f>
        <v>#REF!</v>
      </c>
      <c r="X167" s="248" t="s">
        <v>203</v>
      </c>
      <c r="Y167" s="248"/>
      <c r="Z167" s="248"/>
      <c r="AA167" s="248"/>
      <c r="AB167" s="248"/>
      <c r="AC167" s="248"/>
      <c r="AD167" s="248"/>
      <c r="AE167" s="248"/>
      <c r="AF167" s="248"/>
      <c r="AG167" s="249"/>
      <c r="AH167" s="250" t="e">
        <f>+'T. Generadora'!#REF!</f>
        <v>#REF!</v>
      </c>
      <c r="AI167" s="250" t="e">
        <f t="shared" si="0"/>
        <v>#REF!</v>
      </c>
      <c r="AJ167" s="82"/>
      <c r="AK167" s="250"/>
      <c r="AL167" s="251"/>
      <c r="AM167" s="251" t="e">
        <f t="shared" si="1"/>
        <v>#REF!</v>
      </c>
      <c r="AN167" s="250"/>
      <c r="AO167" s="252" t="e">
        <f t="shared" si="2"/>
        <v>#REF!</v>
      </c>
      <c r="AP167" s="1"/>
      <c r="AQ167" s="1"/>
      <c r="AR167" s="1"/>
      <c r="AS167" s="1"/>
      <c r="AT167" s="1"/>
      <c r="AU167" s="1"/>
    </row>
    <row r="168" spans="1:47" ht="12.75" customHeight="1" x14ac:dyDescent="0.35">
      <c r="A168" s="1"/>
      <c r="B168" s="244">
        <f>'T. Generadora'!A123</f>
        <v>121</v>
      </c>
      <c r="C168" s="244">
        <f>'T. Generadora'!B123</f>
        <v>401</v>
      </c>
      <c r="D168" s="244" t="s">
        <v>202</v>
      </c>
      <c r="E168" s="82">
        <f>'T. Generadora'!C123</f>
        <v>1</v>
      </c>
      <c r="F168" s="82" t="str">
        <f>'T. Generadora'!D123</f>
        <v>Humbolt</v>
      </c>
      <c r="G168" s="82">
        <f>'T. Generadora'!E123</f>
        <v>4</v>
      </c>
      <c r="H168" s="245" t="str">
        <f>'T. Generadora'!G123</f>
        <v>1 H</v>
      </c>
      <c r="I168" s="245">
        <f>'T. Generadora'!H123</f>
        <v>42</v>
      </c>
      <c r="J168" s="245">
        <f>'T. Generadora'!I123</f>
        <v>10</v>
      </c>
      <c r="K168" s="245">
        <f>'T. Generadora'!J123</f>
        <v>0</v>
      </c>
      <c r="L168" s="245">
        <f>'T. Generadora'!L123</f>
        <v>52</v>
      </c>
      <c r="M168" s="245">
        <f>+'T. Generadora'!M123</f>
        <v>1</v>
      </c>
      <c r="N168" s="245">
        <f>'T. Generadora'!N123</f>
        <v>1</v>
      </c>
      <c r="O168" s="246">
        <f>'T. Generadora'!O123</f>
        <v>0</v>
      </c>
      <c r="P168" s="246">
        <f>'T. Generadora'!Q123</f>
        <v>0</v>
      </c>
      <c r="Q168" s="246">
        <f>'T. Generadora'!T123</f>
        <v>1</v>
      </c>
      <c r="R168" s="247">
        <f>'T. Generadora'!U123</f>
        <v>0</v>
      </c>
      <c r="S168" s="82">
        <f>'T. Generadora'!V123</f>
        <v>0</v>
      </c>
      <c r="T168" s="82">
        <f>'T. Generadora'!W123</f>
        <v>0</v>
      </c>
      <c r="U168" s="82">
        <f>'T. Generadora'!X123</f>
        <v>0</v>
      </c>
      <c r="V168" s="82">
        <f>'T. Generadora'!Y123</f>
        <v>0</v>
      </c>
      <c r="W168" s="82">
        <f>'T. Generadora'!Z123</f>
        <v>0</v>
      </c>
      <c r="X168" s="248" t="s">
        <v>203</v>
      </c>
      <c r="Y168" s="248"/>
      <c r="Z168" s="248"/>
      <c r="AA168" s="248"/>
      <c r="AB168" s="248"/>
      <c r="AC168" s="248"/>
      <c r="AD168" s="248"/>
      <c r="AE168" s="248"/>
      <c r="AF168" s="248"/>
      <c r="AG168" s="249"/>
      <c r="AH168" s="250">
        <f>+'T. Generadora'!AT123</f>
        <v>2400000</v>
      </c>
      <c r="AI168" s="250">
        <f t="shared" si="0"/>
        <v>46153.846153846156</v>
      </c>
      <c r="AJ168" s="82"/>
      <c r="AK168" s="250"/>
      <c r="AL168" s="251"/>
      <c r="AM168" s="251">
        <f t="shared" si="1"/>
        <v>0</v>
      </c>
      <c r="AN168" s="250"/>
      <c r="AO168" s="252">
        <f t="shared" si="2"/>
        <v>-1</v>
      </c>
      <c r="AP168" s="1"/>
      <c r="AQ168" s="1"/>
      <c r="AR168" s="1"/>
      <c r="AS168" s="1"/>
      <c r="AT168" s="1"/>
      <c r="AU168" s="1"/>
    </row>
    <row r="169" spans="1:47" ht="12.75" customHeight="1" x14ac:dyDescent="0.35">
      <c r="A169" s="1"/>
      <c r="B169" s="244">
        <f>'T. Generadora'!A124</f>
        <v>122</v>
      </c>
      <c r="C169" s="244">
        <f>'T. Generadora'!B124</f>
        <v>402</v>
      </c>
      <c r="D169" s="244" t="s">
        <v>202</v>
      </c>
      <c r="E169" s="82">
        <f>'T. Generadora'!C124</f>
        <v>1</v>
      </c>
      <c r="F169" s="82" t="str">
        <f>'T. Generadora'!D124</f>
        <v>Humbolt</v>
      </c>
      <c r="G169" s="82">
        <f>'T. Generadora'!E124</f>
        <v>4</v>
      </c>
      <c r="H169" s="245" t="str">
        <f>'T. Generadora'!G124</f>
        <v>2 H</v>
      </c>
      <c r="I169" s="245">
        <f>'T. Generadora'!H124</f>
        <v>36</v>
      </c>
      <c r="J169" s="245">
        <f>'T. Generadora'!I124</f>
        <v>4</v>
      </c>
      <c r="K169" s="245">
        <f>'T. Generadora'!J124</f>
        <v>0</v>
      </c>
      <c r="L169" s="245">
        <f>'T. Generadora'!L124</f>
        <v>40</v>
      </c>
      <c r="M169" s="245">
        <f>+'T. Generadora'!M124</f>
        <v>1</v>
      </c>
      <c r="N169" s="245">
        <f>'T. Generadora'!N124</f>
        <v>1</v>
      </c>
      <c r="O169" s="246">
        <f>'T. Generadora'!O124</f>
        <v>0</v>
      </c>
      <c r="P169" s="246">
        <f>'T. Generadora'!Q124</f>
        <v>0</v>
      </c>
      <c r="Q169" s="246">
        <f>'T. Generadora'!T124</f>
        <v>1</v>
      </c>
      <c r="R169" s="247">
        <f>'T. Generadora'!U124</f>
        <v>0</v>
      </c>
      <c r="S169" s="82">
        <f>'T. Generadora'!V124</f>
        <v>0</v>
      </c>
      <c r="T169" s="82">
        <f>'T. Generadora'!W124</f>
        <v>0</v>
      </c>
      <c r="U169" s="82">
        <f>'T. Generadora'!X124</f>
        <v>0</v>
      </c>
      <c r="V169" s="82">
        <f>'T. Generadora'!Y124</f>
        <v>0</v>
      </c>
      <c r="W169" s="82">
        <f>'T. Generadora'!Z124</f>
        <v>0</v>
      </c>
      <c r="X169" s="248" t="s">
        <v>203</v>
      </c>
      <c r="Y169" s="248"/>
      <c r="Z169" s="248"/>
      <c r="AA169" s="248"/>
      <c r="AB169" s="248"/>
      <c r="AC169" s="248"/>
      <c r="AD169" s="248"/>
      <c r="AE169" s="248"/>
      <c r="AF169" s="248"/>
      <c r="AG169" s="249"/>
      <c r="AH169" s="250">
        <f>+'T. Generadora'!AT124</f>
        <v>1940000</v>
      </c>
      <c r="AI169" s="250">
        <f t="shared" si="0"/>
        <v>48500</v>
      </c>
      <c r="AJ169" s="82"/>
      <c r="AK169" s="250"/>
      <c r="AL169" s="251"/>
      <c r="AM169" s="251">
        <f t="shared" si="1"/>
        <v>0</v>
      </c>
      <c r="AN169" s="250"/>
      <c r="AO169" s="252">
        <f t="shared" si="2"/>
        <v>-1</v>
      </c>
      <c r="AP169" s="1"/>
      <c r="AQ169" s="1"/>
      <c r="AR169" s="1"/>
      <c r="AS169" s="1"/>
      <c r="AT169" s="1"/>
      <c r="AU169" s="1"/>
    </row>
    <row r="170" spans="1:47" ht="12.75" customHeight="1" x14ac:dyDescent="0.35">
      <c r="A170" s="1"/>
      <c r="B170" s="244">
        <f>'T. Generadora'!A125</f>
        <v>123</v>
      </c>
      <c r="C170" s="244">
        <f>'T. Generadora'!B125</f>
        <v>403</v>
      </c>
      <c r="D170" s="244" t="s">
        <v>202</v>
      </c>
      <c r="E170" s="82">
        <f>'T. Generadora'!C125</f>
        <v>1</v>
      </c>
      <c r="F170" s="82" t="str">
        <f>'T. Generadora'!D125</f>
        <v>Humbolt</v>
      </c>
      <c r="G170" s="82">
        <f>'T. Generadora'!E125</f>
        <v>4</v>
      </c>
      <c r="H170" s="245" t="str">
        <f>'T. Generadora'!G125</f>
        <v>3 H</v>
      </c>
      <c r="I170" s="245">
        <f>'T. Generadora'!H125</f>
        <v>61</v>
      </c>
      <c r="J170" s="245">
        <f>'T. Generadora'!I125</f>
        <v>8</v>
      </c>
      <c r="K170" s="245">
        <f>'T. Generadora'!J125</f>
        <v>0</v>
      </c>
      <c r="L170" s="245">
        <f>'T. Generadora'!L125</f>
        <v>69</v>
      </c>
      <c r="M170" s="245">
        <f>+'T. Generadora'!M125</f>
        <v>2</v>
      </c>
      <c r="N170" s="245">
        <f>'T. Generadora'!N125</f>
        <v>2</v>
      </c>
      <c r="O170" s="246">
        <f>'T. Generadora'!O125</f>
        <v>0</v>
      </c>
      <c r="P170" s="246">
        <f>'T. Generadora'!Q125</f>
        <v>0</v>
      </c>
      <c r="Q170" s="246">
        <f>'T. Generadora'!T125</f>
        <v>1</v>
      </c>
      <c r="R170" s="247">
        <f>'T. Generadora'!U125</f>
        <v>0</v>
      </c>
      <c r="S170" s="82">
        <f>'T. Generadora'!V125</f>
        <v>0</v>
      </c>
      <c r="T170" s="82">
        <f>'T. Generadora'!W125</f>
        <v>0</v>
      </c>
      <c r="U170" s="82">
        <f>'T. Generadora'!X125</f>
        <v>0</v>
      </c>
      <c r="V170" s="82">
        <f>'T. Generadora'!Y125</f>
        <v>0</v>
      </c>
      <c r="W170" s="82">
        <f>'T. Generadora'!Z125</f>
        <v>0</v>
      </c>
      <c r="X170" s="248" t="s">
        <v>203</v>
      </c>
      <c r="Y170" s="248"/>
      <c r="Z170" s="248"/>
      <c r="AA170" s="248"/>
      <c r="AB170" s="248"/>
      <c r="AC170" s="248"/>
      <c r="AD170" s="248"/>
      <c r="AE170" s="248"/>
      <c r="AF170" s="248"/>
      <c r="AG170" s="249"/>
      <c r="AH170" s="250">
        <f>+'T. Generadora'!AT125</f>
        <v>2960000</v>
      </c>
      <c r="AI170" s="250">
        <f t="shared" si="0"/>
        <v>42898.55072463768</v>
      </c>
      <c r="AJ170" s="82"/>
      <c r="AK170" s="250"/>
      <c r="AL170" s="251"/>
      <c r="AM170" s="251">
        <f t="shared" si="1"/>
        <v>0</v>
      </c>
      <c r="AN170" s="250"/>
      <c r="AO170" s="252">
        <f t="shared" si="2"/>
        <v>-1</v>
      </c>
      <c r="AP170" s="1"/>
      <c r="AQ170" s="1"/>
      <c r="AR170" s="1"/>
      <c r="AS170" s="1"/>
      <c r="AT170" s="1"/>
      <c r="AU170" s="1"/>
    </row>
    <row r="171" spans="1:47" ht="12.75" customHeight="1" x14ac:dyDescent="0.35">
      <c r="A171" s="1"/>
      <c r="B171" s="244">
        <f>'T. Generadora'!A126</f>
        <v>124</v>
      </c>
      <c r="C171" s="244">
        <f>'T. Generadora'!B126</f>
        <v>404</v>
      </c>
      <c r="D171" s="244" t="s">
        <v>202</v>
      </c>
      <c r="E171" s="82">
        <f>'T. Generadora'!C126</f>
        <v>1</v>
      </c>
      <c r="F171" s="82" t="str">
        <f>'T. Generadora'!D126</f>
        <v>Humbolt</v>
      </c>
      <c r="G171" s="82">
        <f>'T. Generadora'!E126</f>
        <v>4</v>
      </c>
      <c r="H171" s="245" t="str">
        <f>'T. Generadora'!G126</f>
        <v>4 H</v>
      </c>
      <c r="I171" s="245">
        <f>'T. Generadora'!H126</f>
        <v>36</v>
      </c>
      <c r="J171" s="245">
        <f>'T. Generadora'!I126</f>
        <v>7</v>
      </c>
      <c r="K171" s="245">
        <f>'T. Generadora'!J126</f>
        <v>0</v>
      </c>
      <c r="L171" s="245">
        <f>'T. Generadora'!L126</f>
        <v>43</v>
      </c>
      <c r="M171" s="245">
        <f>+'T. Generadora'!M126</f>
        <v>1</v>
      </c>
      <c r="N171" s="245">
        <f>'T. Generadora'!N126</f>
        <v>1</v>
      </c>
      <c r="O171" s="246">
        <f>'T. Generadora'!O126</f>
        <v>0</v>
      </c>
      <c r="P171" s="246">
        <f>'T. Generadora'!Q126</f>
        <v>0</v>
      </c>
      <c r="Q171" s="246">
        <f>'T. Generadora'!T126</f>
        <v>1</v>
      </c>
      <c r="R171" s="247">
        <f>'T. Generadora'!U126</f>
        <v>0</v>
      </c>
      <c r="S171" s="82">
        <f>'T. Generadora'!V126</f>
        <v>0</v>
      </c>
      <c r="T171" s="82">
        <f>'T. Generadora'!W126</f>
        <v>0</v>
      </c>
      <c r="U171" s="82">
        <f>'T. Generadora'!X126</f>
        <v>0</v>
      </c>
      <c r="V171" s="82">
        <f>'T. Generadora'!Y126</f>
        <v>0</v>
      </c>
      <c r="W171" s="82">
        <f>'T. Generadora'!Z126</f>
        <v>0</v>
      </c>
      <c r="X171" s="248" t="s">
        <v>203</v>
      </c>
      <c r="Y171" s="248"/>
      <c r="Z171" s="248"/>
      <c r="AA171" s="248"/>
      <c r="AB171" s="248"/>
      <c r="AC171" s="248"/>
      <c r="AD171" s="248"/>
      <c r="AE171" s="248"/>
      <c r="AF171" s="248"/>
      <c r="AG171" s="249"/>
      <c r="AH171" s="250">
        <f>+'T. Generadora'!AT126</f>
        <v>2050000</v>
      </c>
      <c r="AI171" s="250">
        <f t="shared" si="0"/>
        <v>47674.41860465116</v>
      </c>
      <c r="AJ171" s="82"/>
      <c r="AK171" s="250"/>
      <c r="AL171" s="251"/>
      <c r="AM171" s="251">
        <f t="shared" si="1"/>
        <v>0</v>
      </c>
      <c r="AN171" s="250"/>
      <c r="AO171" s="252">
        <f t="shared" si="2"/>
        <v>-1</v>
      </c>
      <c r="AP171" s="1"/>
      <c r="AQ171" s="1"/>
      <c r="AR171" s="1"/>
      <c r="AS171" s="1"/>
      <c r="AT171" s="1"/>
      <c r="AU171" s="1"/>
    </row>
    <row r="172" spans="1:47" ht="12.75" customHeight="1" x14ac:dyDescent="0.35">
      <c r="A172" s="1"/>
      <c r="B172" s="244" t="e">
        <f>'T. Generadora'!#REF!</f>
        <v>#REF!</v>
      </c>
      <c r="C172" s="244" t="e">
        <f>'T. Generadora'!#REF!</f>
        <v>#REF!</v>
      </c>
      <c r="D172" s="244" t="s">
        <v>202</v>
      </c>
      <c r="E172" s="82" t="e">
        <f>'T. Generadora'!#REF!</f>
        <v>#REF!</v>
      </c>
      <c r="F172" s="82" t="e">
        <f>'T. Generadora'!#REF!</f>
        <v>#REF!</v>
      </c>
      <c r="G172" s="82" t="e">
        <f>'T. Generadora'!#REF!</f>
        <v>#REF!</v>
      </c>
      <c r="H172" s="245" t="e">
        <f>'T. Generadora'!#REF!</f>
        <v>#REF!</v>
      </c>
      <c r="I172" s="245" t="e">
        <f>'T. Generadora'!#REF!</f>
        <v>#REF!</v>
      </c>
      <c r="J172" s="245" t="e">
        <f>'T. Generadora'!#REF!</f>
        <v>#REF!</v>
      </c>
      <c r="K172" s="245" t="e">
        <f>'T. Generadora'!#REF!</f>
        <v>#REF!</v>
      </c>
      <c r="L172" s="245" t="e">
        <f>'T. Generadora'!#REF!</f>
        <v>#REF!</v>
      </c>
      <c r="M172" s="245" t="e">
        <f>+'T. Generadora'!#REF!</f>
        <v>#REF!</v>
      </c>
      <c r="N172" s="245" t="e">
        <f>'T. Generadora'!#REF!</f>
        <v>#REF!</v>
      </c>
      <c r="O172" s="246" t="e">
        <f>'T. Generadora'!#REF!</f>
        <v>#REF!</v>
      </c>
      <c r="P172" s="246" t="e">
        <f>'T. Generadora'!#REF!</f>
        <v>#REF!</v>
      </c>
      <c r="Q172" s="246" t="e">
        <f>'T. Generadora'!#REF!</f>
        <v>#REF!</v>
      </c>
      <c r="R172" s="82" t="e">
        <f>'T. Generadora'!#REF!</f>
        <v>#REF!</v>
      </c>
      <c r="S172" s="82" t="e">
        <f>'T. Generadora'!#REF!</f>
        <v>#REF!</v>
      </c>
      <c r="T172" s="82" t="e">
        <f>'T. Generadora'!#REF!</f>
        <v>#REF!</v>
      </c>
      <c r="U172" s="82" t="e">
        <f>'T. Generadora'!#REF!</f>
        <v>#REF!</v>
      </c>
      <c r="V172" s="82" t="e">
        <f>'T. Generadora'!#REF!</f>
        <v>#REF!</v>
      </c>
      <c r="W172" s="82" t="e">
        <f>'T. Generadora'!#REF!</f>
        <v>#REF!</v>
      </c>
      <c r="X172" s="248" t="s">
        <v>203</v>
      </c>
      <c r="Y172" s="248"/>
      <c r="Z172" s="248"/>
      <c r="AA172" s="248"/>
      <c r="AB172" s="248"/>
      <c r="AC172" s="248"/>
      <c r="AD172" s="248"/>
      <c r="AE172" s="248"/>
      <c r="AF172" s="248"/>
      <c r="AG172" s="249"/>
      <c r="AH172" s="250" t="e">
        <f>+'T. Generadora'!#REF!</f>
        <v>#REF!</v>
      </c>
      <c r="AI172" s="250" t="e">
        <f t="shared" si="0"/>
        <v>#REF!</v>
      </c>
      <c r="AJ172" s="82"/>
      <c r="AK172" s="250"/>
      <c r="AL172" s="251"/>
      <c r="AM172" s="251" t="e">
        <f t="shared" si="1"/>
        <v>#REF!</v>
      </c>
      <c r="AN172" s="250"/>
      <c r="AO172" s="252" t="e">
        <f t="shared" si="2"/>
        <v>#REF!</v>
      </c>
      <c r="AP172" s="1"/>
      <c r="AQ172" s="1"/>
      <c r="AR172" s="1"/>
      <c r="AS172" s="1"/>
      <c r="AT172" s="1"/>
      <c r="AU172" s="1"/>
    </row>
    <row r="173" spans="1:47" ht="12.75" customHeight="1" x14ac:dyDescent="0.35">
      <c r="A173" s="1"/>
      <c r="B173" s="244" t="e">
        <f>'T. Generadora'!#REF!</f>
        <v>#REF!</v>
      </c>
      <c r="C173" s="244" t="e">
        <f>'T. Generadora'!#REF!</f>
        <v>#REF!</v>
      </c>
      <c r="D173" s="244" t="s">
        <v>202</v>
      </c>
      <c r="E173" s="82" t="e">
        <f>'T. Generadora'!#REF!</f>
        <v>#REF!</v>
      </c>
      <c r="F173" s="82" t="e">
        <f>'T. Generadora'!#REF!</f>
        <v>#REF!</v>
      </c>
      <c r="G173" s="82" t="e">
        <f>'T. Generadora'!#REF!</f>
        <v>#REF!</v>
      </c>
      <c r="H173" s="245" t="e">
        <f>'T. Generadora'!#REF!</f>
        <v>#REF!</v>
      </c>
      <c r="I173" s="245" t="e">
        <f>'T. Generadora'!#REF!</f>
        <v>#REF!</v>
      </c>
      <c r="J173" s="245" t="e">
        <f>'T. Generadora'!#REF!</f>
        <v>#REF!</v>
      </c>
      <c r="K173" s="245" t="e">
        <f>'T. Generadora'!#REF!</f>
        <v>#REF!</v>
      </c>
      <c r="L173" s="245" t="e">
        <f>'T. Generadora'!#REF!</f>
        <v>#REF!</v>
      </c>
      <c r="M173" s="245" t="e">
        <f>+'T. Generadora'!#REF!</f>
        <v>#REF!</v>
      </c>
      <c r="N173" s="245" t="e">
        <f>'T. Generadora'!#REF!</f>
        <v>#REF!</v>
      </c>
      <c r="O173" s="246" t="e">
        <f>'T. Generadora'!#REF!</f>
        <v>#REF!</v>
      </c>
      <c r="P173" s="246" t="e">
        <f>'T. Generadora'!#REF!</f>
        <v>#REF!</v>
      </c>
      <c r="Q173" s="246" t="e">
        <f>'T. Generadora'!#REF!</f>
        <v>#REF!</v>
      </c>
      <c r="R173" s="82" t="e">
        <f>'T. Generadora'!#REF!</f>
        <v>#REF!</v>
      </c>
      <c r="S173" s="82" t="e">
        <f>'T. Generadora'!#REF!</f>
        <v>#REF!</v>
      </c>
      <c r="T173" s="82" t="e">
        <f>'T. Generadora'!#REF!</f>
        <v>#REF!</v>
      </c>
      <c r="U173" s="82" t="e">
        <f>'T. Generadora'!#REF!</f>
        <v>#REF!</v>
      </c>
      <c r="V173" s="82" t="e">
        <f>'T. Generadora'!#REF!</f>
        <v>#REF!</v>
      </c>
      <c r="W173" s="82" t="e">
        <f>'T. Generadora'!#REF!</f>
        <v>#REF!</v>
      </c>
      <c r="X173" s="248" t="s">
        <v>203</v>
      </c>
      <c r="Y173" s="248"/>
      <c r="Z173" s="248"/>
      <c r="AA173" s="248"/>
      <c r="AB173" s="248"/>
      <c r="AC173" s="248"/>
      <c r="AD173" s="248"/>
      <c r="AE173" s="248"/>
      <c r="AF173" s="248"/>
      <c r="AG173" s="249"/>
      <c r="AH173" s="250" t="e">
        <f>+'T. Generadora'!#REF!</f>
        <v>#REF!</v>
      </c>
      <c r="AI173" s="250" t="e">
        <f t="shared" si="0"/>
        <v>#REF!</v>
      </c>
      <c r="AJ173" s="82"/>
      <c r="AK173" s="250"/>
      <c r="AL173" s="251"/>
      <c r="AM173" s="251" t="e">
        <f t="shared" si="1"/>
        <v>#REF!</v>
      </c>
      <c r="AN173" s="250"/>
      <c r="AO173" s="252" t="e">
        <f t="shared" si="2"/>
        <v>#REF!</v>
      </c>
      <c r="AP173" s="1"/>
      <c r="AQ173" s="1"/>
      <c r="AR173" s="1"/>
      <c r="AS173" s="1"/>
      <c r="AT173" s="1"/>
      <c r="AU173" s="1"/>
    </row>
    <row r="174" spans="1:47" ht="12.75" customHeight="1" x14ac:dyDescent="0.35">
      <c r="A174" s="1"/>
      <c r="B174" s="244">
        <f>'T. Generadora'!A127</f>
        <v>125</v>
      </c>
      <c r="C174" s="244">
        <f>'T. Generadora'!B127</f>
        <v>501</v>
      </c>
      <c r="D174" s="244" t="s">
        <v>202</v>
      </c>
      <c r="E174" s="82">
        <f>'T. Generadora'!C127</f>
        <v>1</v>
      </c>
      <c r="F174" s="82" t="str">
        <f>'T. Generadora'!D127</f>
        <v>Humbolt</v>
      </c>
      <c r="G174" s="82">
        <f>'T. Generadora'!E127</f>
        <v>5</v>
      </c>
      <c r="H174" s="245" t="str">
        <f>'T. Generadora'!G127</f>
        <v>1 H</v>
      </c>
      <c r="I174" s="245">
        <f>'T. Generadora'!H127</f>
        <v>42</v>
      </c>
      <c r="J174" s="245">
        <f>'T. Generadora'!I127</f>
        <v>10</v>
      </c>
      <c r="K174" s="245">
        <f>'T. Generadora'!J127</f>
        <v>0</v>
      </c>
      <c r="L174" s="245">
        <f>'T. Generadora'!L127</f>
        <v>52</v>
      </c>
      <c r="M174" s="245">
        <f>+'T. Generadora'!M127</f>
        <v>1</v>
      </c>
      <c r="N174" s="245">
        <f>'T. Generadora'!N127</f>
        <v>1</v>
      </c>
      <c r="O174" s="246">
        <f>'T. Generadora'!O127</f>
        <v>0</v>
      </c>
      <c r="P174" s="246">
        <f>'T. Generadora'!Q127</f>
        <v>0</v>
      </c>
      <c r="Q174" s="246">
        <f>'T. Generadora'!T127</f>
        <v>1</v>
      </c>
      <c r="R174" s="247">
        <f>'T. Generadora'!U127</f>
        <v>0</v>
      </c>
      <c r="S174" s="82">
        <f>'T. Generadora'!V127</f>
        <v>0</v>
      </c>
      <c r="T174" s="82">
        <f>'T. Generadora'!W127</f>
        <v>0</v>
      </c>
      <c r="U174" s="82">
        <f>'T. Generadora'!X127</f>
        <v>0</v>
      </c>
      <c r="V174" s="82">
        <f>'T. Generadora'!Y127</f>
        <v>0</v>
      </c>
      <c r="W174" s="82">
        <f>'T. Generadora'!Z127</f>
        <v>0</v>
      </c>
      <c r="X174" s="248" t="s">
        <v>203</v>
      </c>
      <c r="Y174" s="248"/>
      <c r="Z174" s="248"/>
      <c r="AA174" s="248"/>
      <c r="AB174" s="248"/>
      <c r="AC174" s="248"/>
      <c r="AD174" s="248"/>
      <c r="AE174" s="248"/>
      <c r="AF174" s="248"/>
      <c r="AG174" s="249"/>
      <c r="AH174" s="250">
        <f>+'T. Generadora'!AT127</f>
        <v>2420000</v>
      </c>
      <c r="AI174" s="250">
        <f t="shared" si="0"/>
        <v>46538.461538461539</v>
      </c>
      <c r="AJ174" s="82"/>
      <c r="AK174" s="250"/>
      <c r="AL174" s="251"/>
      <c r="AM174" s="251">
        <f t="shared" si="1"/>
        <v>0</v>
      </c>
      <c r="AN174" s="250"/>
      <c r="AO174" s="252">
        <f t="shared" si="2"/>
        <v>-1</v>
      </c>
      <c r="AP174" s="1"/>
      <c r="AQ174" s="1"/>
      <c r="AR174" s="1"/>
      <c r="AS174" s="1"/>
      <c r="AT174" s="1"/>
      <c r="AU174" s="1"/>
    </row>
    <row r="175" spans="1:47" ht="12.75" customHeight="1" x14ac:dyDescent="0.35">
      <c r="A175" s="1"/>
      <c r="B175" s="244">
        <f>'T. Generadora'!A128</f>
        <v>126</v>
      </c>
      <c r="C175" s="244">
        <f>'T. Generadora'!B128</f>
        <v>502</v>
      </c>
      <c r="D175" s="244" t="s">
        <v>202</v>
      </c>
      <c r="E175" s="82">
        <f>'T. Generadora'!C128</f>
        <v>1</v>
      </c>
      <c r="F175" s="82" t="str">
        <f>'T. Generadora'!D128</f>
        <v>Humbolt</v>
      </c>
      <c r="G175" s="82">
        <f>'T. Generadora'!E128</f>
        <v>5</v>
      </c>
      <c r="H175" s="245" t="str">
        <f>'T. Generadora'!G128</f>
        <v>2 H</v>
      </c>
      <c r="I175" s="245">
        <f>'T. Generadora'!H128</f>
        <v>36</v>
      </c>
      <c r="J175" s="245">
        <f>'T. Generadora'!I128</f>
        <v>4</v>
      </c>
      <c r="K175" s="245">
        <f>'T. Generadora'!J128</f>
        <v>0</v>
      </c>
      <c r="L175" s="245">
        <f>'T. Generadora'!L128</f>
        <v>40</v>
      </c>
      <c r="M175" s="245">
        <f>+'T. Generadora'!M128</f>
        <v>1</v>
      </c>
      <c r="N175" s="245">
        <f>'T. Generadora'!N128</f>
        <v>1</v>
      </c>
      <c r="O175" s="246">
        <f>'T. Generadora'!O128</f>
        <v>0</v>
      </c>
      <c r="P175" s="246">
        <f>'T. Generadora'!Q128</f>
        <v>0</v>
      </c>
      <c r="Q175" s="246">
        <f>'T. Generadora'!T128</f>
        <v>1</v>
      </c>
      <c r="R175" s="247">
        <f>'T. Generadora'!U128</f>
        <v>0</v>
      </c>
      <c r="S175" s="82">
        <f>'T. Generadora'!V128</f>
        <v>0</v>
      </c>
      <c r="T175" s="82">
        <f>'T. Generadora'!W128</f>
        <v>0</v>
      </c>
      <c r="U175" s="82">
        <f>'T. Generadora'!X128</f>
        <v>0</v>
      </c>
      <c r="V175" s="82">
        <f>'T. Generadora'!Y128</f>
        <v>0</v>
      </c>
      <c r="W175" s="82">
        <f>'T. Generadora'!Z128</f>
        <v>0</v>
      </c>
      <c r="X175" s="248" t="s">
        <v>203</v>
      </c>
      <c r="Y175" s="248"/>
      <c r="Z175" s="248"/>
      <c r="AA175" s="248"/>
      <c r="AB175" s="248"/>
      <c r="AC175" s="248"/>
      <c r="AD175" s="248"/>
      <c r="AE175" s="248"/>
      <c r="AF175" s="248"/>
      <c r="AG175" s="249"/>
      <c r="AH175" s="250">
        <f>+'T. Generadora'!AT128</f>
        <v>1960000</v>
      </c>
      <c r="AI175" s="250">
        <f t="shared" si="0"/>
        <v>49000</v>
      </c>
      <c r="AJ175" s="82"/>
      <c r="AK175" s="250"/>
      <c r="AL175" s="251"/>
      <c r="AM175" s="251">
        <f t="shared" si="1"/>
        <v>0</v>
      </c>
      <c r="AN175" s="250"/>
      <c r="AO175" s="252">
        <f t="shared" si="2"/>
        <v>-1</v>
      </c>
      <c r="AP175" s="1"/>
      <c r="AQ175" s="1"/>
      <c r="AR175" s="1"/>
      <c r="AS175" s="1"/>
      <c r="AT175" s="1"/>
      <c r="AU175" s="1"/>
    </row>
    <row r="176" spans="1:47" ht="12.75" customHeight="1" x14ac:dyDescent="0.35">
      <c r="A176" s="1"/>
      <c r="B176" s="244">
        <f>'T. Generadora'!A129</f>
        <v>127</v>
      </c>
      <c r="C176" s="244">
        <f>'T. Generadora'!B129</f>
        <v>503</v>
      </c>
      <c r="D176" s="244" t="s">
        <v>202</v>
      </c>
      <c r="E176" s="82">
        <f>'T. Generadora'!C129</f>
        <v>1</v>
      </c>
      <c r="F176" s="82" t="str">
        <f>'T. Generadora'!D129</f>
        <v>Humbolt</v>
      </c>
      <c r="G176" s="82">
        <f>'T. Generadora'!E129</f>
        <v>5</v>
      </c>
      <c r="H176" s="245" t="str">
        <f>'T. Generadora'!G129</f>
        <v>3 H</v>
      </c>
      <c r="I176" s="245">
        <f>'T. Generadora'!H129</f>
        <v>61</v>
      </c>
      <c r="J176" s="245">
        <f>'T. Generadora'!I129</f>
        <v>8</v>
      </c>
      <c r="K176" s="245">
        <f>'T. Generadora'!J129</f>
        <v>0</v>
      </c>
      <c r="L176" s="245">
        <f>'T. Generadora'!L129</f>
        <v>69</v>
      </c>
      <c r="M176" s="245">
        <f>+'T. Generadora'!M129</f>
        <v>2</v>
      </c>
      <c r="N176" s="245">
        <f>'T. Generadora'!N129</f>
        <v>2</v>
      </c>
      <c r="O176" s="246">
        <f>'T. Generadora'!O129</f>
        <v>0</v>
      </c>
      <c r="P176" s="246">
        <f>'T. Generadora'!Q129</f>
        <v>0</v>
      </c>
      <c r="Q176" s="246">
        <f>'T. Generadora'!T129</f>
        <v>1</v>
      </c>
      <c r="R176" s="247">
        <f>'T. Generadora'!U129</f>
        <v>0</v>
      </c>
      <c r="S176" s="82">
        <f>'T. Generadora'!V129</f>
        <v>0</v>
      </c>
      <c r="T176" s="82">
        <f>'T. Generadora'!W129</f>
        <v>0</v>
      </c>
      <c r="U176" s="82">
        <f>'T. Generadora'!X129</f>
        <v>0</v>
      </c>
      <c r="V176" s="82">
        <f>'T. Generadora'!Y129</f>
        <v>0</v>
      </c>
      <c r="W176" s="82">
        <f>'T. Generadora'!Z129</f>
        <v>0</v>
      </c>
      <c r="X176" s="248" t="s">
        <v>203</v>
      </c>
      <c r="Y176" s="248"/>
      <c r="Z176" s="248"/>
      <c r="AA176" s="248"/>
      <c r="AB176" s="248"/>
      <c r="AC176" s="248"/>
      <c r="AD176" s="248"/>
      <c r="AE176" s="248"/>
      <c r="AF176" s="248"/>
      <c r="AG176" s="249"/>
      <c r="AH176" s="250">
        <f>+'T. Generadora'!AT129</f>
        <v>2980000</v>
      </c>
      <c r="AI176" s="250">
        <f t="shared" si="0"/>
        <v>43188.405797101448</v>
      </c>
      <c r="AJ176" s="82"/>
      <c r="AK176" s="250"/>
      <c r="AL176" s="251"/>
      <c r="AM176" s="251">
        <f t="shared" si="1"/>
        <v>0</v>
      </c>
      <c r="AN176" s="250"/>
      <c r="AO176" s="252">
        <f t="shared" si="2"/>
        <v>-1</v>
      </c>
      <c r="AP176" s="1"/>
      <c r="AQ176" s="1"/>
      <c r="AR176" s="1"/>
      <c r="AS176" s="1"/>
      <c r="AT176" s="1"/>
      <c r="AU176" s="1"/>
    </row>
    <row r="177" spans="1:47" ht="12.75" customHeight="1" x14ac:dyDescent="0.35">
      <c r="A177" s="1"/>
      <c r="B177" s="244">
        <f>'T. Generadora'!A130</f>
        <v>128</v>
      </c>
      <c r="C177" s="244">
        <f>'T. Generadora'!B130</f>
        <v>504</v>
      </c>
      <c r="D177" s="244" t="s">
        <v>202</v>
      </c>
      <c r="E177" s="82">
        <f>'T. Generadora'!C130</f>
        <v>1</v>
      </c>
      <c r="F177" s="82" t="str">
        <f>'T. Generadora'!D130</f>
        <v>Humbolt</v>
      </c>
      <c r="G177" s="82">
        <f>'T. Generadora'!E130</f>
        <v>5</v>
      </c>
      <c r="H177" s="245" t="str">
        <f>'T. Generadora'!G130</f>
        <v>4 H</v>
      </c>
      <c r="I177" s="245">
        <f>'T. Generadora'!H130</f>
        <v>36</v>
      </c>
      <c r="J177" s="245">
        <f>'T. Generadora'!I130</f>
        <v>7</v>
      </c>
      <c r="K177" s="245">
        <f>'T. Generadora'!J130</f>
        <v>0</v>
      </c>
      <c r="L177" s="245">
        <f>'T. Generadora'!L130</f>
        <v>43</v>
      </c>
      <c r="M177" s="245">
        <f>+'T. Generadora'!M130</f>
        <v>1</v>
      </c>
      <c r="N177" s="245">
        <f>'T. Generadora'!N130</f>
        <v>1</v>
      </c>
      <c r="O177" s="246">
        <f>'T. Generadora'!O130</f>
        <v>0</v>
      </c>
      <c r="P177" s="246">
        <f>'T. Generadora'!Q130</f>
        <v>0</v>
      </c>
      <c r="Q177" s="246">
        <f>'T. Generadora'!T130</f>
        <v>1</v>
      </c>
      <c r="R177" s="247">
        <f>'T. Generadora'!U130</f>
        <v>0</v>
      </c>
      <c r="S177" s="82">
        <f>'T. Generadora'!V130</f>
        <v>0</v>
      </c>
      <c r="T177" s="82">
        <f>'T. Generadora'!W130</f>
        <v>0</v>
      </c>
      <c r="U177" s="82">
        <f>'T. Generadora'!X130</f>
        <v>0</v>
      </c>
      <c r="V177" s="82">
        <f>'T. Generadora'!Y130</f>
        <v>0</v>
      </c>
      <c r="W177" s="82">
        <f>'T. Generadora'!Z130</f>
        <v>0</v>
      </c>
      <c r="X177" s="248" t="s">
        <v>203</v>
      </c>
      <c r="Y177" s="248"/>
      <c r="Z177" s="248"/>
      <c r="AA177" s="248"/>
      <c r="AB177" s="248"/>
      <c r="AC177" s="248"/>
      <c r="AD177" s="248"/>
      <c r="AE177" s="248"/>
      <c r="AF177" s="248"/>
      <c r="AG177" s="249"/>
      <c r="AH177" s="250">
        <f>+'T. Generadora'!AT130</f>
        <v>2070000</v>
      </c>
      <c r="AI177" s="250">
        <f t="shared" si="0"/>
        <v>48139.534883720931</v>
      </c>
      <c r="AJ177" s="82"/>
      <c r="AK177" s="250"/>
      <c r="AL177" s="251"/>
      <c r="AM177" s="251">
        <f t="shared" si="1"/>
        <v>0</v>
      </c>
      <c r="AN177" s="250"/>
      <c r="AO177" s="252">
        <f t="shared" si="2"/>
        <v>-1</v>
      </c>
      <c r="AP177" s="1"/>
      <c r="AQ177" s="1"/>
      <c r="AR177" s="1"/>
      <c r="AS177" s="1"/>
      <c r="AT177" s="1"/>
      <c r="AU177" s="1"/>
    </row>
    <row r="178" spans="1:47" ht="12.75" customHeight="1" x14ac:dyDescent="0.35">
      <c r="A178" s="1"/>
      <c r="B178" s="244" t="e">
        <f>'T. Generadora'!#REF!</f>
        <v>#REF!</v>
      </c>
      <c r="C178" s="244" t="e">
        <f>'T. Generadora'!#REF!</f>
        <v>#REF!</v>
      </c>
      <c r="D178" s="244" t="s">
        <v>202</v>
      </c>
      <c r="E178" s="82" t="e">
        <f>'T. Generadora'!#REF!</f>
        <v>#REF!</v>
      </c>
      <c r="F178" s="82" t="e">
        <f>'T. Generadora'!#REF!</f>
        <v>#REF!</v>
      </c>
      <c r="G178" s="82" t="e">
        <f>'T. Generadora'!#REF!</f>
        <v>#REF!</v>
      </c>
      <c r="H178" s="245" t="e">
        <f>'T. Generadora'!#REF!</f>
        <v>#REF!</v>
      </c>
      <c r="I178" s="245" t="e">
        <f>'T. Generadora'!#REF!</f>
        <v>#REF!</v>
      </c>
      <c r="J178" s="245" t="e">
        <f>'T. Generadora'!#REF!</f>
        <v>#REF!</v>
      </c>
      <c r="K178" s="245" t="e">
        <f>'T. Generadora'!#REF!</f>
        <v>#REF!</v>
      </c>
      <c r="L178" s="245" t="e">
        <f>'T. Generadora'!#REF!</f>
        <v>#REF!</v>
      </c>
      <c r="M178" s="245" t="e">
        <f>+'T. Generadora'!#REF!</f>
        <v>#REF!</v>
      </c>
      <c r="N178" s="245" t="e">
        <f>'T. Generadora'!#REF!</f>
        <v>#REF!</v>
      </c>
      <c r="O178" s="246" t="e">
        <f>'T. Generadora'!#REF!</f>
        <v>#REF!</v>
      </c>
      <c r="P178" s="246" t="e">
        <f>'T. Generadora'!#REF!</f>
        <v>#REF!</v>
      </c>
      <c r="Q178" s="246" t="e">
        <f>'T. Generadora'!#REF!</f>
        <v>#REF!</v>
      </c>
      <c r="R178" s="82" t="e">
        <f>'T. Generadora'!#REF!</f>
        <v>#REF!</v>
      </c>
      <c r="S178" s="82" t="e">
        <f>'T. Generadora'!#REF!</f>
        <v>#REF!</v>
      </c>
      <c r="T178" s="82" t="e">
        <f>'T. Generadora'!#REF!</f>
        <v>#REF!</v>
      </c>
      <c r="U178" s="82" t="e">
        <f>'T. Generadora'!#REF!</f>
        <v>#REF!</v>
      </c>
      <c r="V178" s="82" t="e">
        <f>'T. Generadora'!#REF!</f>
        <v>#REF!</v>
      </c>
      <c r="W178" s="82" t="e">
        <f>'T. Generadora'!#REF!</f>
        <v>#REF!</v>
      </c>
      <c r="X178" s="248" t="s">
        <v>203</v>
      </c>
      <c r="Y178" s="248"/>
      <c r="Z178" s="248"/>
      <c r="AA178" s="248"/>
      <c r="AB178" s="248"/>
      <c r="AC178" s="248"/>
      <c r="AD178" s="248"/>
      <c r="AE178" s="248"/>
      <c r="AF178" s="248"/>
      <c r="AG178" s="249"/>
      <c r="AH178" s="250" t="e">
        <f>+'T. Generadora'!#REF!</f>
        <v>#REF!</v>
      </c>
      <c r="AI178" s="250" t="e">
        <f t="shared" si="0"/>
        <v>#REF!</v>
      </c>
      <c r="AJ178" s="82"/>
      <c r="AK178" s="250"/>
      <c r="AL178" s="251"/>
      <c r="AM178" s="251" t="e">
        <f t="shared" si="1"/>
        <v>#REF!</v>
      </c>
      <c r="AN178" s="250"/>
      <c r="AO178" s="252" t="e">
        <f t="shared" si="2"/>
        <v>#REF!</v>
      </c>
      <c r="AP178" s="1"/>
      <c r="AQ178" s="1"/>
      <c r="AR178" s="1"/>
      <c r="AS178" s="1"/>
      <c r="AT178" s="1"/>
      <c r="AU178" s="1"/>
    </row>
    <row r="179" spans="1:47" ht="12.75" customHeight="1" x14ac:dyDescent="0.35">
      <c r="A179" s="1"/>
      <c r="B179" s="244" t="e">
        <f>'T. Generadora'!#REF!</f>
        <v>#REF!</v>
      </c>
      <c r="C179" s="244" t="e">
        <f>'T. Generadora'!#REF!</f>
        <v>#REF!</v>
      </c>
      <c r="D179" s="244" t="s">
        <v>202</v>
      </c>
      <c r="E179" s="82" t="e">
        <f>'T. Generadora'!#REF!</f>
        <v>#REF!</v>
      </c>
      <c r="F179" s="82" t="e">
        <f>'T. Generadora'!#REF!</f>
        <v>#REF!</v>
      </c>
      <c r="G179" s="82" t="e">
        <f>'T. Generadora'!#REF!</f>
        <v>#REF!</v>
      </c>
      <c r="H179" s="245" t="e">
        <f>'T. Generadora'!#REF!</f>
        <v>#REF!</v>
      </c>
      <c r="I179" s="245" t="e">
        <f>'T. Generadora'!#REF!</f>
        <v>#REF!</v>
      </c>
      <c r="J179" s="245" t="e">
        <f>'T. Generadora'!#REF!</f>
        <v>#REF!</v>
      </c>
      <c r="K179" s="245" t="e">
        <f>'T. Generadora'!#REF!</f>
        <v>#REF!</v>
      </c>
      <c r="L179" s="245" t="e">
        <f>'T. Generadora'!#REF!</f>
        <v>#REF!</v>
      </c>
      <c r="M179" s="245" t="e">
        <f>+'T. Generadora'!#REF!</f>
        <v>#REF!</v>
      </c>
      <c r="N179" s="245" t="e">
        <f>'T. Generadora'!#REF!</f>
        <v>#REF!</v>
      </c>
      <c r="O179" s="246" t="e">
        <f>'T. Generadora'!#REF!</f>
        <v>#REF!</v>
      </c>
      <c r="P179" s="246" t="e">
        <f>'T. Generadora'!#REF!</f>
        <v>#REF!</v>
      </c>
      <c r="Q179" s="246" t="e">
        <f>'T. Generadora'!#REF!</f>
        <v>#REF!</v>
      </c>
      <c r="R179" s="82" t="e">
        <f>'T. Generadora'!#REF!</f>
        <v>#REF!</v>
      </c>
      <c r="S179" s="82" t="e">
        <f>'T. Generadora'!#REF!</f>
        <v>#REF!</v>
      </c>
      <c r="T179" s="82" t="e">
        <f>'T. Generadora'!#REF!</f>
        <v>#REF!</v>
      </c>
      <c r="U179" s="82" t="e">
        <f>'T. Generadora'!#REF!</f>
        <v>#REF!</v>
      </c>
      <c r="V179" s="82" t="e">
        <f>'T. Generadora'!#REF!</f>
        <v>#REF!</v>
      </c>
      <c r="W179" s="82" t="e">
        <f>'T. Generadora'!#REF!</f>
        <v>#REF!</v>
      </c>
      <c r="X179" s="248" t="s">
        <v>203</v>
      </c>
      <c r="Y179" s="248"/>
      <c r="Z179" s="248"/>
      <c r="AA179" s="248"/>
      <c r="AB179" s="248"/>
      <c r="AC179" s="248"/>
      <c r="AD179" s="248"/>
      <c r="AE179" s="248"/>
      <c r="AF179" s="248"/>
      <c r="AG179" s="249"/>
      <c r="AH179" s="250" t="e">
        <f>+'T. Generadora'!#REF!</f>
        <v>#REF!</v>
      </c>
      <c r="AI179" s="250" t="e">
        <f t="shared" si="0"/>
        <v>#REF!</v>
      </c>
      <c r="AJ179" s="82"/>
      <c r="AK179" s="250"/>
      <c r="AL179" s="251"/>
      <c r="AM179" s="251" t="e">
        <f t="shared" si="1"/>
        <v>#REF!</v>
      </c>
      <c r="AN179" s="250"/>
      <c r="AO179" s="252" t="e">
        <f t="shared" si="2"/>
        <v>#REF!</v>
      </c>
      <c r="AP179" s="1"/>
      <c r="AQ179" s="1"/>
      <c r="AR179" s="1"/>
      <c r="AS179" s="1"/>
      <c r="AT179" s="1"/>
      <c r="AU179" s="1"/>
    </row>
    <row r="180" spans="1:47" ht="12.75" customHeight="1" x14ac:dyDescent="0.35">
      <c r="A180" s="1"/>
      <c r="B180" s="244">
        <f>'T. Generadora'!A131</f>
        <v>129</v>
      </c>
      <c r="C180" s="244">
        <f>'T. Generadora'!B131</f>
        <v>601</v>
      </c>
      <c r="D180" s="244" t="s">
        <v>202</v>
      </c>
      <c r="E180" s="82">
        <f>'T. Generadora'!C131</f>
        <v>1</v>
      </c>
      <c r="F180" s="82" t="str">
        <f>'T. Generadora'!D131</f>
        <v>Humbolt</v>
      </c>
      <c r="G180" s="82">
        <f>'T. Generadora'!E131</f>
        <v>6</v>
      </c>
      <c r="H180" s="245" t="str">
        <f>'T. Generadora'!G131</f>
        <v>1 H</v>
      </c>
      <c r="I180" s="245">
        <f>'T. Generadora'!H131</f>
        <v>42</v>
      </c>
      <c r="J180" s="245">
        <f>'T. Generadora'!I131</f>
        <v>10</v>
      </c>
      <c r="K180" s="245">
        <f>'T. Generadora'!J131</f>
        <v>0</v>
      </c>
      <c r="L180" s="245">
        <f>'T. Generadora'!L131</f>
        <v>52</v>
      </c>
      <c r="M180" s="245">
        <f>+'T. Generadora'!M131</f>
        <v>1</v>
      </c>
      <c r="N180" s="245">
        <f>'T. Generadora'!N131</f>
        <v>1</v>
      </c>
      <c r="O180" s="246">
        <f>'T. Generadora'!O131</f>
        <v>0</v>
      </c>
      <c r="P180" s="246">
        <f>'T. Generadora'!Q131</f>
        <v>0</v>
      </c>
      <c r="Q180" s="246">
        <f>'T. Generadora'!T131</f>
        <v>1</v>
      </c>
      <c r="R180" s="247">
        <f>'T. Generadora'!U131</f>
        <v>0</v>
      </c>
      <c r="S180" s="82">
        <f>'T. Generadora'!V131</f>
        <v>0</v>
      </c>
      <c r="T180" s="82">
        <f>'T. Generadora'!W131</f>
        <v>0</v>
      </c>
      <c r="U180" s="82">
        <f>'T. Generadora'!X131</f>
        <v>0</v>
      </c>
      <c r="V180" s="82">
        <f>'T. Generadora'!Y131</f>
        <v>0</v>
      </c>
      <c r="W180" s="82">
        <f>'T. Generadora'!Z131</f>
        <v>0</v>
      </c>
      <c r="X180" s="248" t="s">
        <v>203</v>
      </c>
      <c r="Y180" s="248"/>
      <c r="Z180" s="248"/>
      <c r="AA180" s="248"/>
      <c r="AB180" s="248"/>
      <c r="AC180" s="248"/>
      <c r="AD180" s="248"/>
      <c r="AE180" s="248"/>
      <c r="AF180" s="248"/>
      <c r="AG180" s="249"/>
      <c r="AH180" s="250">
        <f>+'T. Generadora'!AT131</f>
        <v>2440000</v>
      </c>
      <c r="AI180" s="250">
        <f t="shared" si="0"/>
        <v>46923.076923076922</v>
      </c>
      <c r="AJ180" s="82"/>
      <c r="AK180" s="250"/>
      <c r="AL180" s="251"/>
      <c r="AM180" s="251">
        <f t="shared" si="1"/>
        <v>0</v>
      </c>
      <c r="AN180" s="250"/>
      <c r="AO180" s="252">
        <f t="shared" si="2"/>
        <v>-1</v>
      </c>
      <c r="AP180" s="1"/>
      <c r="AQ180" s="1"/>
      <c r="AR180" s="1"/>
      <c r="AS180" s="1"/>
      <c r="AT180" s="1"/>
      <c r="AU180" s="1"/>
    </row>
    <row r="181" spans="1:47" ht="12.75" customHeight="1" x14ac:dyDescent="0.35">
      <c r="A181" s="1"/>
      <c r="B181" s="244">
        <f>'T. Generadora'!A132</f>
        <v>130</v>
      </c>
      <c r="C181" s="244">
        <f>'T. Generadora'!B132</f>
        <v>602</v>
      </c>
      <c r="D181" s="244" t="s">
        <v>202</v>
      </c>
      <c r="E181" s="82">
        <f>'T. Generadora'!C132</f>
        <v>1</v>
      </c>
      <c r="F181" s="82" t="str">
        <f>'T. Generadora'!D132</f>
        <v>Humbolt</v>
      </c>
      <c r="G181" s="82">
        <f>'T. Generadora'!E132</f>
        <v>6</v>
      </c>
      <c r="H181" s="245" t="str">
        <f>'T. Generadora'!G132</f>
        <v>2 H</v>
      </c>
      <c r="I181" s="245">
        <f>'T. Generadora'!H132</f>
        <v>36</v>
      </c>
      <c r="J181" s="245">
        <f>'T. Generadora'!I132</f>
        <v>4</v>
      </c>
      <c r="K181" s="245">
        <f>'T. Generadora'!J132</f>
        <v>0</v>
      </c>
      <c r="L181" s="245">
        <f>'T. Generadora'!L132</f>
        <v>40</v>
      </c>
      <c r="M181" s="245">
        <f>+'T. Generadora'!M132</f>
        <v>1</v>
      </c>
      <c r="N181" s="245">
        <f>'T. Generadora'!N132</f>
        <v>1</v>
      </c>
      <c r="O181" s="246">
        <f>'T. Generadora'!O132</f>
        <v>0</v>
      </c>
      <c r="P181" s="246">
        <f>'T. Generadora'!Q132</f>
        <v>0</v>
      </c>
      <c r="Q181" s="246">
        <f>'T. Generadora'!T132</f>
        <v>1</v>
      </c>
      <c r="R181" s="247">
        <f>'T. Generadora'!U132</f>
        <v>0</v>
      </c>
      <c r="S181" s="82">
        <f>'T. Generadora'!V132</f>
        <v>0</v>
      </c>
      <c r="T181" s="82">
        <f>'T. Generadora'!W132</f>
        <v>0</v>
      </c>
      <c r="U181" s="82">
        <f>'T. Generadora'!X132</f>
        <v>0</v>
      </c>
      <c r="V181" s="82">
        <f>'T. Generadora'!Y132</f>
        <v>0</v>
      </c>
      <c r="W181" s="82">
        <f>'T. Generadora'!Z132</f>
        <v>0</v>
      </c>
      <c r="X181" s="248" t="s">
        <v>203</v>
      </c>
      <c r="Y181" s="248"/>
      <c r="Z181" s="248"/>
      <c r="AA181" s="248"/>
      <c r="AB181" s="248"/>
      <c r="AC181" s="248"/>
      <c r="AD181" s="248"/>
      <c r="AE181" s="248"/>
      <c r="AF181" s="248"/>
      <c r="AG181" s="249"/>
      <c r="AH181" s="250">
        <f>+'T. Generadora'!AT132</f>
        <v>1970000</v>
      </c>
      <c r="AI181" s="250">
        <f t="shared" si="0"/>
        <v>49250</v>
      </c>
      <c r="AJ181" s="82"/>
      <c r="AK181" s="250"/>
      <c r="AL181" s="251"/>
      <c r="AM181" s="251">
        <f t="shared" si="1"/>
        <v>0</v>
      </c>
      <c r="AN181" s="250"/>
      <c r="AO181" s="252">
        <f t="shared" si="2"/>
        <v>-1</v>
      </c>
      <c r="AP181" s="1"/>
      <c r="AQ181" s="1"/>
      <c r="AR181" s="1"/>
      <c r="AS181" s="1"/>
      <c r="AT181" s="1"/>
      <c r="AU181" s="1"/>
    </row>
    <row r="182" spans="1:47" ht="12.75" customHeight="1" x14ac:dyDescent="0.35">
      <c r="A182" s="1"/>
      <c r="B182" s="244">
        <f>'T. Generadora'!A133</f>
        <v>131</v>
      </c>
      <c r="C182" s="244">
        <f>'T. Generadora'!B133</f>
        <v>603</v>
      </c>
      <c r="D182" s="244" t="s">
        <v>202</v>
      </c>
      <c r="E182" s="82">
        <f>'T. Generadora'!C133</f>
        <v>1</v>
      </c>
      <c r="F182" s="82" t="str">
        <f>'T. Generadora'!D133</f>
        <v>Humbolt</v>
      </c>
      <c r="G182" s="82">
        <f>'T. Generadora'!E133</f>
        <v>6</v>
      </c>
      <c r="H182" s="245" t="str">
        <f>'T. Generadora'!G133</f>
        <v>3 H</v>
      </c>
      <c r="I182" s="245">
        <f>'T. Generadora'!H133</f>
        <v>61</v>
      </c>
      <c r="J182" s="245">
        <f>'T. Generadora'!I133</f>
        <v>8</v>
      </c>
      <c r="K182" s="245">
        <f>'T. Generadora'!J133</f>
        <v>0</v>
      </c>
      <c r="L182" s="245">
        <f>'T. Generadora'!L133</f>
        <v>69</v>
      </c>
      <c r="M182" s="245">
        <f>+'T. Generadora'!M133</f>
        <v>2</v>
      </c>
      <c r="N182" s="245">
        <f>'T. Generadora'!N133</f>
        <v>2</v>
      </c>
      <c r="O182" s="246">
        <f>'T. Generadora'!O133</f>
        <v>0</v>
      </c>
      <c r="P182" s="246">
        <f>'T. Generadora'!Q133</f>
        <v>0</v>
      </c>
      <c r="Q182" s="246">
        <f>'T. Generadora'!T133</f>
        <v>2</v>
      </c>
      <c r="R182" s="247">
        <f>'T. Generadora'!U133</f>
        <v>0</v>
      </c>
      <c r="S182" s="82">
        <f>'T. Generadora'!V133</f>
        <v>0</v>
      </c>
      <c r="T182" s="82">
        <f>'T. Generadora'!W133</f>
        <v>0</v>
      </c>
      <c r="U182" s="82">
        <f>'T. Generadora'!X133</f>
        <v>0</v>
      </c>
      <c r="V182" s="82">
        <f>'T. Generadora'!Y133</f>
        <v>0</v>
      </c>
      <c r="W182" s="82">
        <f>'T. Generadora'!Z133</f>
        <v>0</v>
      </c>
      <c r="X182" s="248" t="s">
        <v>203</v>
      </c>
      <c r="Y182" s="248"/>
      <c r="Z182" s="248"/>
      <c r="AA182" s="248"/>
      <c r="AB182" s="248"/>
      <c r="AC182" s="248"/>
      <c r="AD182" s="248"/>
      <c r="AE182" s="248"/>
      <c r="AF182" s="248"/>
      <c r="AG182" s="249"/>
      <c r="AH182" s="250">
        <f>+'T. Generadora'!AT133</f>
        <v>3010000</v>
      </c>
      <c r="AI182" s="250">
        <f t="shared" si="0"/>
        <v>43623.188405797104</v>
      </c>
      <c r="AJ182" s="82"/>
      <c r="AK182" s="250"/>
      <c r="AL182" s="251"/>
      <c r="AM182" s="251">
        <f t="shared" si="1"/>
        <v>0</v>
      </c>
      <c r="AN182" s="250"/>
      <c r="AO182" s="252">
        <f t="shared" si="2"/>
        <v>-1</v>
      </c>
      <c r="AP182" s="1"/>
      <c r="AQ182" s="1"/>
      <c r="AR182" s="1"/>
      <c r="AS182" s="1"/>
      <c r="AT182" s="1"/>
      <c r="AU182" s="1"/>
    </row>
    <row r="183" spans="1:47" ht="12.75" customHeight="1" x14ac:dyDescent="0.35">
      <c r="A183" s="1"/>
      <c r="B183" s="244">
        <f>'T. Generadora'!A134</f>
        <v>132</v>
      </c>
      <c r="C183" s="244">
        <f>'T. Generadora'!B134</f>
        <v>604</v>
      </c>
      <c r="D183" s="244" t="s">
        <v>202</v>
      </c>
      <c r="E183" s="82">
        <f>'T. Generadora'!C134</f>
        <v>1</v>
      </c>
      <c r="F183" s="82" t="str">
        <f>'T. Generadora'!D134</f>
        <v>Humbolt</v>
      </c>
      <c r="G183" s="82">
        <f>'T. Generadora'!E134</f>
        <v>6</v>
      </c>
      <c r="H183" s="245" t="str">
        <f>'T. Generadora'!G134</f>
        <v>4 H</v>
      </c>
      <c r="I183" s="245">
        <f>'T. Generadora'!H134</f>
        <v>36</v>
      </c>
      <c r="J183" s="245">
        <f>'T. Generadora'!I134</f>
        <v>7</v>
      </c>
      <c r="K183" s="245">
        <f>'T. Generadora'!J134</f>
        <v>0</v>
      </c>
      <c r="L183" s="245">
        <f>'T. Generadora'!L134</f>
        <v>43</v>
      </c>
      <c r="M183" s="245">
        <f>+'T. Generadora'!M134</f>
        <v>1</v>
      </c>
      <c r="N183" s="245">
        <f>'T. Generadora'!N134</f>
        <v>1</v>
      </c>
      <c r="O183" s="246">
        <f>'T. Generadora'!O134</f>
        <v>0</v>
      </c>
      <c r="P183" s="246">
        <f>'T. Generadora'!Q134</f>
        <v>0</v>
      </c>
      <c r="Q183" s="246">
        <f>'T. Generadora'!T134</f>
        <v>1</v>
      </c>
      <c r="R183" s="247">
        <f>'T. Generadora'!U134</f>
        <v>0</v>
      </c>
      <c r="S183" s="82">
        <f>'T. Generadora'!V134</f>
        <v>0</v>
      </c>
      <c r="T183" s="82">
        <f>'T. Generadora'!W134</f>
        <v>0</v>
      </c>
      <c r="U183" s="82">
        <f>'T. Generadora'!X134</f>
        <v>0</v>
      </c>
      <c r="V183" s="82">
        <f>'T. Generadora'!Y134</f>
        <v>0</v>
      </c>
      <c r="W183" s="82">
        <f>'T. Generadora'!Z134</f>
        <v>0</v>
      </c>
      <c r="X183" s="248" t="s">
        <v>203</v>
      </c>
      <c r="Y183" s="248"/>
      <c r="Z183" s="248"/>
      <c r="AA183" s="248"/>
      <c r="AB183" s="248"/>
      <c r="AC183" s="248"/>
      <c r="AD183" s="248"/>
      <c r="AE183" s="248"/>
      <c r="AF183" s="248"/>
      <c r="AG183" s="249"/>
      <c r="AH183" s="250">
        <f>+'T. Generadora'!AT134</f>
        <v>2090000</v>
      </c>
      <c r="AI183" s="250">
        <f t="shared" si="0"/>
        <v>48604.651162790695</v>
      </c>
      <c r="AJ183" s="82"/>
      <c r="AK183" s="250"/>
      <c r="AL183" s="251"/>
      <c r="AM183" s="251">
        <f t="shared" si="1"/>
        <v>0</v>
      </c>
      <c r="AN183" s="250"/>
      <c r="AO183" s="252">
        <f t="shared" si="2"/>
        <v>-1</v>
      </c>
      <c r="AP183" s="1"/>
      <c r="AQ183" s="1"/>
      <c r="AR183" s="1"/>
      <c r="AS183" s="1"/>
      <c r="AT183" s="1"/>
      <c r="AU183" s="1"/>
    </row>
    <row r="184" spans="1:47" ht="12.75" customHeight="1" x14ac:dyDescent="0.35">
      <c r="A184" s="1"/>
      <c r="B184" s="244" t="e">
        <f>'T. Generadora'!#REF!</f>
        <v>#REF!</v>
      </c>
      <c r="C184" s="244" t="e">
        <f>'T. Generadora'!#REF!</f>
        <v>#REF!</v>
      </c>
      <c r="D184" s="244" t="s">
        <v>202</v>
      </c>
      <c r="E184" s="82" t="e">
        <f>'T. Generadora'!#REF!</f>
        <v>#REF!</v>
      </c>
      <c r="F184" s="82" t="e">
        <f>'T. Generadora'!#REF!</f>
        <v>#REF!</v>
      </c>
      <c r="G184" s="82" t="e">
        <f>'T. Generadora'!#REF!</f>
        <v>#REF!</v>
      </c>
      <c r="H184" s="245" t="e">
        <f>'T. Generadora'!#REF!</f>
        <v>#REF!</v>
      </c>
      <c r="I184" s="245" t="e">
        <f>'T. Generadora'!#REF!</f>
        <v>#REF!</v>
      </c>
      <c r="J184" s="245" t="e">
        <f>'T. Generadora'!#REF!</f>
        <v>#REF!</v>
      </c>
      <c r="K184" s="245" t="e">
        <f>'T. Generadora'!#REF!</f>
        <v>#REF!</v>
      </c>
      <c r="L184" s="245" t="e">
        <f>'T. Generadora'!#REF!</f>
        <v>#REF!</v>
      </c>
      <c r="M184" s="245" t="e">
        <f>+'T. Generadora'!#REF!</f>
        <v>#REF!</v>
      </c>
      <c r="N184" s="245" t="e">
        <f>'T. Generadora'!#REF!</f>
        <v>#REF!</v>
      </c>
      <c r="O184" s="246" t="e">
        <f>'T. Generadora'!#REF!</f>
        <v>#REF!</v>
      </c>
      <c r="P184" s="246" t="e">
        <f>'T. Generadora'!#REF!</f>
        <v>#REF!</v>
      </c>
      <c r="Q184" s="246" t="e">
        <f>'T. Generadora'!#REF!</f>
        <v>#REF!</v>
      </c>
      <c r="R184" s="82" t="e">
        <f>'T. Generadora'!#REF!</f>
        <v>#REF!</v>
      </c>
      <c r="S184" s="82" t="e">
        <f>'T. Generadora'!#REF!</f>
        <v>#REF!</v>
      </c>
      <c r="T184" s="82" t="e">
        <f>'T. Generadora'!#REF!</f>
        <v>#REF!</v>
      </c>
      <c r="U184" s="82" t="e">
        <f>'T. Generadora'!#REF!</f>
        <v>#REF!</v>
      </c>
      <c r="V184" s="82" t="e">
        <f>'T. Generadora'!#REF!</f>
        <v>#REF!</v>
      </c>
      <c r="W184" s="82" t="e">
        <f>'T. Generadora'!#REF!</f>
        <v>#REF!</v>
      </c>
      <c r="X184" s="248" t="s">
        <v>203</v>
      </c>
      <c r="Y184" s="248"/>
      <c r="Z184" s="248"/>
      <c r="AA184" s="248"/>
      <c r="AB184" s="248"/>
      <c r="AC184" s="248"/>
      <c r="AD184" s="248"/>
      <c r="AE184" s="248"/>
      <c r="AF184" s="248"/>
      <c r="AG184" s="249"/>
      <c r="AH184" s="250" t="e">
        <f>+'T. Generadora'!#REF!</f>
        <v>#REF!</v>
      </c>
      <c r="AI184" s="250" t="e">
        <f t="shared" si="0"/>
        <v>#REF!</v>
      </c>
      <c r="AJ184" s="82"/>
      <c r="AK184" s="250"/>
      <c r="AL184" s="251"/>
      <c r="AM184" s="251" t="e">
        <f t="shared" si="1"/>
        <v>#REF!</v>
      </c>
      <c r="AN184" s="250"/>
      <c r="AO184" s="252" t="e">
        <f t="shared" si="2"/>
        <v>#REF!</v>
      </c>
      <c r="AP184" s="1"/>
      <c r="AQ184" s="1"/>
      <c r="AR184" s="1"/>
      <c r="AS184" s="1"/>
      <c r="AT184" s="1"/>
      <c r="AU184" s="1"/>
    </row>
    <row r="185" spans="1:47" ht="12.75" customHeight="1" x14ac:dyDescent="0.35">
      <c r="A185" s="1"/>
      <c r="B185" s="244" t="e">
        <f>'T. Generadora'!#REF!</f>
        <v>#REF!</v>
      </c>
      <c r="C185" s="244" t="e">
        <f>'T. Generadora'!#REF!</f>
        <v>#REF!</v>
      </c>
      <c r="D185" s="244" t="s">
        <v>202</v>
      </c>
      <c r="E185" s="82" t="e">
        <f>'T. Generadora'!#REF!</f>
        <v>#REF!</v>
      </c>
      <c r="F185" s="82" t="e">
        <f>'T. Generadora'!#REF!</f>
        <v>#REF!</v>
      </c>
      <c r="G185" s="82" t="e">
        <f>'T. Generadora'!#REF!</f>
        <v>#REF!</v>
      </c>
      <c r="H185" s="245" t="e">
        <f>'T. Generadora'!#REF!</f>
        <v>#REF!</v>
      </c>
      <c r="I185" s="245" t="e">
        <f>'T. Generadora'!#REF!</f>
        <v>#REF!</v>
      </c>
      <c r="J185" s="245" t="e">
        <f>'T. Generadora'!#REF!</f>
        <v>#REF!</v>
      </c>
      <c r="K185" s="245" t="e">
        <f>'T. Generadora'!#REF!</f>
        <v>#REF!</v>
      </c>
      <c r="L185" s="245" t="e">
        <f>'T. Generadora'!#REF!</f>
        <v>#REF!</v>
      </c>
      <c r="M185" s="245" t="e">
        <f>+'T. Generadora'!#REF!</f>
        <v>#REF!</v>
      </c>
      <c r="N185" s="245" t="e">
        <f>'T. Generadora'!#REF!</f>
        <v>#REF!</v>
      </c>
      <c r="O185" s="246" t="e">
        <f>'T. Generadora'!#REF!</f>
        <v>#REF!</v>
      </c>
      <c r="P185" s="246" t="e">
        <f>'T. Generadora'!#REF!</f>
        <v>#REF!</v>
      </c>
      <c r="Q185" s="246" t="e">
        <f>'T. Generadora'!#REF!</f>
        <v>#REF!</v>
      </c>
      <c r="R185" s="82" t="e">
        <f>'T. Generadora'!#REF!</f>
        <v>#REF!</v>
      </c>
      <c r="S185" s="82" t="e">
        <f>'T. Generadora'!#REF!</f>
        <v>#REF!</v>
      </c>
      <c r="T185" s="82" t="e">
        <f>'T. Generadora'!#REF!</f>
        <v>#REF!</v>
      </c>
      <c r="U185" s="82" t="e">
        <f>'T. Generadora'!#REF!</f>
        <v>#REF!</v>
      </c>
      <c r="V185" s="82" t="e">
        <f>'T. Generadora'!#REF!</f>
        <v>#REF!</v>
      </c>
      <c r="W185" s="82" t="e">
        <f>'T. Generadora'!#REF!</f>
        <v>#REF!</v>
      </c>
      <c r="X185" s="248" t="s">
        <v>203</v>
      </c>
      <c r="Y185" s="248"/>
      <c r="Z185" s="248"/>
      <c r="AA185" s="248"/>
      <c r="AB185" s="248"/>
      <c r="AC185" s="248"/>
      <c r="AD185" s="248"/>
      <c r="AE185" s="248"/>
      <c r="AF185" s="248"/>
      <c r="AG185" s="249"/>
      <c r="AH185" s="250" t="e">
        <f>+'T. Generadora'!#REF!</f>
        <v>#REF!</v>
      </c>
      <c r="AI185" s="250" t="e">
        <f t="shared" si="0"/>
        <v>#REF!</v>
      </c>
      <c r="AJ185" s="82"/>
      <c r="AK185" s="250"/>
      <c r="AL185" s="251"/>
      <c r="AM185" s="251" t="e">
        <f t="shared" si="1"/>
        <v>#REF!</v>
      </c>
      <c r="AN185" s="250"/>
      <c r="AO185" s="252" t="e">
        <f t="shared" si="2"/>
        <v>#REF!</v>
      </c>
      <c r="AP185" s="1"/>
      <c r="AQ185" s="1"/>
      <c r="AR185" s="1"/>
      <c r="AS185" s="1"/>
      <c r="AT185" s="1"/>
      <c r="AU185" s="1"/>
    </row>
    <row r="186" spans="1:47" ht="12.75" customHeight="1" x14ac:dyDescent="0.35">
      <c r="A186" s="1"/>
      <c r="B186" s="244">
        <f>'T. Generadora'!A135</f>
        <v>133</v>
      </c>
      <c r="C186" s="244">
        <f>'T. Generadora'!B135</f>
        <v>701</v>
      </c>
      <c r="D186" s="244" t="s">
        <v>202</v>
      </c>
      <c r="E186" s="82">
        <f>'T. Generadora'!C135</f>
        <v>1</v>
      </c>
      <c r="F186" s="82" t="str">
        <f>'T. Generadora'!D135</f>
        <v>Humbolt</v>
      </c>
      <c r="G186" s="82">
        <f>'T. Generadora'!E135</f>
        <v>7</v>
      </c>
      <c r="H186" s="245" t="str">
        <f>'T. Generadora'!G135</f>
        <v>1 H</v>
      </c>
      <c r="I186" s="245">
        <f>'T. Generadora'!H135</f>
        <v>42</v>
      </c>
      <c r="J186" s="245">
        <f>'T. Generadora'!I135</f>
        <v>10</v>
      </c>
      <c r="K186" s="245">
        <f>'T. Generadora'!J135</f>
        <v>0</v>
      </c>
      <c r="L186" s="245">
        <f>'T. Generadora'!L135</f>
        <v>52</v>
      </c>
      <c r="M186" s="245">
        <f>+'T. Generadora'!M135</f>
        <v>1</v>
      </c>
      <c r="N186" s="245">
        <f>'T. Generadora'!N135</f>
        <v>1</v>
      </c>
      <c r="O186" s="246">
        <f>'T. Generadora'!O135</f>
        <v>0</v>
      </c>
      <c r="P186" s="246">
        <f>'T. Generadora'!Q135</f>
        <v>0</v>
      </c>
      <c r="Q186" s="246">
        <f>'T. Generadora'!T135</f>
        <v>1</v>
      </c>
      <c r="R186" s="247">
        <f>'T. Generadora'!U135</f>
        <v>0</v>
      </c>
      <c r="S186" s="82">
        <f>'T. Generadora'!V135</f>
        <v>0</v>
      </c>
      <c r="T186" s="82">
        <f>'T. Generadora'!W135</f>
        <v>0</v>
      </c>
      <c r="U186" s="82">
        <f>'T. Generadora'!X135</f>
        <v>0</v>
      </c>
      <c r="V186" s="82">
        <f>'T. Generadora'!Y135</f>
        <v>0</v>
      </c>
      <c r="W186" s="82">
        <f>'T. Generadora'!Z135</f>
        <v>0</v>
      </c>
      <c r="X186" s="248" t="s">
        <v>203</v>
      </c>
      <c r="Y186" s="248"/>
      <c r="Z186" s="248"/>
      <c r="AA186" s="248"/>
      <c r="AB186" s="248"/>
      <c r="AC186" s="248"/>
      <c r="AD186" s="248"/>
      <c r="AE186" s="248"/>
      <c r="AF186" s="248"/>
      <c r="AG186" s="249"/>
      <c r="AH186" s="250">
        <f>+'T. Generadora'!AT135</f>
        <v>2470000</v>
      </c>
      <c r="AI186" s="250">
        <f t="shared" si="0"/>
        <v>47500</v>
      </c>
      <c r="AJ186" s="82"/>
      <c r="AK186" s="250"/>
      <c r="AL186" s="251"/>
      <c r="AM186" s="251">
        <f t="shared" si="1"/>
        <v>0</v>
      </c>
      <c r="AN186" s="250"/>
      <c r="AO186" s="252">
        <f t="shared" si="2"/>
        <v>-1</v>
      </c>
      <c r="AP186" s="1"/>
      <c r="AQ186" s="1"/>
      <c r="AR186" s="1"/>
      <c r="AS186" s="1"/>
      <c r="AT186" s="1"/>
      <c r="AU186" s="1"/>
    </row>
    <row r="187" spans="1:47" ht="12.75" customHeight="1" x14ac:dyDescent="0.35">
      <c r="A187" s="1"/>
      <c r="B187" s="244">
        <f>'T. Generadora'!A139</f>
        <v>137</v>
      </c>
      <c r="C187" s="244">
        <f>'T. Generadora'!B139</f>
        <v>801</v>
      </c>
      <c r="D187" s="244" t="s">
        <v>202</v>
      </c>
      <c r="E187" s="82">
        <f>'T. Generadora'!C139</f>
        <v>1</v>
      </c>
      <c r="F187" s="82" t="str">
        <f>'T. Generadora'!D139</f>
        <v>Humbolt</v>
      </c>
      <c r="G187" s="82">
        <f>'T. Generadora'!E139</f>
        <v>8</v>
      </c>
      <c r="H187" s="245" t="str">
        <f>'T. Generadora'!G139</f>
        <v>1 H</v>
      </c>
      <c r="I187" s="245">
        <f>'T. Generadora'!H139</f>
        <v>42</v>
      </c>
      <c r="J187" s="245">
        <f>'T. Generadora'!I139</f>
        <v>10</v>
      </c>
      <c r="K187" s="245">
        <f>'T. Generadora'!J139</f>
        <v>0</v>
      </c>
      <c r="L187" s="245">
        <f>'T. Generadora'!L139</f>
        <v>52</v>
      </c>
      <c r="M187" s="245">
        <f>+'T. Generadora'!M139</f>
        <v>1</v>
      </c>
      <c r="N187" s="245">
        <f>'T. Generadora'!N139</f>
        <v>1</v>
      </c>
      <c r="O187" s="246">
        <f>'T. Generadora'!O139</f>
        <v>0</v>
      </c>
      <c r="P187" s="246">
        <f>'T. Generadora'!Q139</f>
        <v>0</v>
      </c>
      <c r="Q187" s="246">
        <f>'T. Generadora'!T139</f>
        <v>1</v>
      </c>
      <c r="R187" s="247">
        <f>'T. Generadora'!U139</f>
        <v>0</v>
      </c>
      <c r="S187" s="82">
        <f>'T. Generadora'!V139</f>
        <v>0</v>
      </c>
      <c r="T187" s="82">
        <f>'T. Generadora'!W139</f>
        <v>0</v>
      </c>
      <c r="U187" s="82">
        <f>'T. Generadora'!X139</f>
        <v>0</v>
      </c>
      <c r="V187" s="82">
        <f>'T. Generadora'!Y139</f>
        <v>0</v>
      </c>
      <c r="W187" s="82">
        <f>'T. Generadora'!Z139</f>
        <v>0</v>
      </c>
      <c r="X187" s="248" t="s">
        <v>203</v>
      </c>
      <c r="Y187" s="248"/>
      <c r="Z187" s="248"/>
      <c r="AA187" s="248"/>
      <c r="AB187" s="248"/>
      <c r="AC187" s="248"/>
      <c r="AD187" s="248"/>
      <c r="AE187" s="248"/>
      <c r="AF187" s="248"/>
      <c r="AG187" s="249"/>
      <c r="AH187" s="250">
        <f>+'T. Generadora'!AT139</f>
        <v>2490000</v>
      </c>
      <c r="AI187" s="250">
        <f t="shared" si="0"/>
        <v>47884.615384615383</v>
      </c>
      <c r="AJ187" s="82"/>
      <c r="AK187" s="250"/>
      <c r="AL187" s="251"/>
      <c r="AM187" s="251">
        <f t="shared" si="1"/>
        <v>0</v>
      </c>
      <c r="AN187" s="250"/>
      <c r="AO187" s="252">
        <f t="shared" si="2"/>
        <v>-1</v>
      </c>
      <c r="AP187" s="1"/>
      <c r="AQ187" s="1"/>
      <c r="AR187" s="1"/>
      <c r="AS187" s="1"/>
      <c r="AT187" s="1"/>
      <c r="AU187" s="1"/>
    </row>
    <row r="188" spans="1:47" ht="12.75" customHeight="1" x14ac:dyDescent="0.35">
      <c r="A188" s="1"/>
      <c r="B188" s="244">
        <f>'T. Generadora'!A143</f>
        <v>141</v>
      </c>
      <c r="C188" s="244">
        <f>'T. Generadora'!B143</f>
        <v>901</v>
      </c>
      <c r="D188" s="244" t="s">
        <v>202</v>
      </c>
      <c r="E188" s="82">
        <f>'T. Generadora'!C143</f>
        <v>1</v>
      </c>
      <c r="F188" s="82" t="str">
        <f>'T. Generadora'!D143</f>
        <v>Humbolt</v>
      </c>
      <c r="G188" s="82">
        <f>'T. Generadora'!E143</f>
        <v>9</v>
      </c>
      <c r="H188" s="245" t="str">
        <f>'T. Generadora'!G143</f>
        <v>1 H</v>
      </c>
      <c r="I188" s="245">
        <f>'T. Generadora'!H143</f>
        <v>42</v>
      </c>
      <c r="J188" s="245">
        <f>'T. Generadora'!I143</f>
        <v>10</v>
      </c>
      <c r="K188" s="245">
        <f>'T. Generadora'!J143</f>
        <v>0</v>
      </c>
      <c r="L188" s="245">
        <f>'T. Generadora'!L143</f>
        <v>52</v>
      </c>
      <c r="M188" s="245">
        <f>+'T. Generadora'!M143</f>
        <v>1</v>
      </c>
      <c r="N188" s="245">
        <f>'T. Generadora'!N143</f>
        <v>1</v>
      </c>
      <c r="O188" s="246">
        <f>'T. Generadora'!O143</f>
        <v>0</v>
      </c>
      <c r="P188" s="246">
        <f>'T. Generadora'!Q143</f>
        <v>0</v>
      </c>
      <c r="Q188" s="246">
        <f>'T. Generadora'!T143</f>
        <v>1</v>
      </c>
      <c r="R188" s="247">
        <f>'T. Generadora'!U143</f>
        <v>0</v>
      </c>
      <c r="S188" s="82">
        <f>'T. Generadora'!V143</f>
        <v>0</v>
      </c>
      <c r="T188" s="82">
        <f>'T. Generadora'!W143</f>
        <v>0</v>
      </c>
      <c r="U188" s="82">
        <f>'T. Generadora'!X143</f>
        <v>0</v>
      </c>
      <c r="V188" s="82">
        <f>'T. Generadora'!Y143</f>
        <v>0</v>
      </c>
      <c r="W188" s="82">
        <f>'T. Generadora'!Z143</f>
        <v>0</v>
      </c>
      <c r="X188" s="248" t="s">
        <v>203</v>
      </c>
      <c r="Y188" s="248"/>
      <c r="Z188" s="248"/>
      <c r="AA188" s="248"/>
      <c r="AB188" s="248"/>
      <c r="AC188" s="248"/>
      <c r="AD188" s="248"/>
      <c r="AE188" s="248"/>
      <c r="AF188" s="248"/>
      <c r="AG188" s="249"/>
      <c r="AH188" s="250">
        <f>+'T. Generadora'!AT143</f>
        <v>2510000</v>
      </c>
      <c r="AI188" s="250">
        <f t="shared" si="0"/>
        <v>48269.230769230766</v>
      </c>
      <c r="AJ188" s="82"/>
      <c r="AK188" s="250"/>
      <c r="AL188" s="251"/>
      <c r="AM188" s="251">
        <f t="shared" si="1"/>
        <v>0</v>
      </c>
      <c r="AN188" s="250"/>
      <c r="AO188" s="252">
        <f t="shared" si="2"/>
        <v>-1</v>
      </c>
      <c r="AP188" s="1"/>
      <c r="AQ188" s="1"/>
      <c r="AR188" s="1"/>
      <c r="AS188" s="1"/>
      <c r="AT188" s="1"/>
      <c r="AU188" s="1"/>
    </row>
    <row r="189" spans="1:47" ht="12.75" customHeight="1" x14ac:dyDescent="0.35">
      <c r="A189" s="1"/>
      <c r="B189" s="244">
        <f>'T. Generadora'!A147</f>
        <v>145</v>
      </c>
      <c r="C189" s="244">
        <f>'T. Generadora'!B147</f>
        <v>1001</v>
      </c>
      <c r="D189" s="244" t="s">
        <v>202</v>
      </c>
      <c r="E189" s="82">
        <f>'T. Generadora'!C147</f>
        <v>1</v>
      </c>
      <c r="F189" s="82" t="str">
        <f>'T. Generadora'!D147</f>
        <v>Humbolt</v>
      </c>
      <c r="G189" s="82">
        <f>'T. Generadora'!E147</f>
        <v>10</v>
      </c>
      <c r="H189" s="245" t="str">
        <f>'T. Generadora'!G147</f>
        <v>1 H</v>
      </c>
      <c r="I189" s="245">
        <f>'T. Generadora'!H147</f>
        <v>42</v>
      </c>
      <c r="J189" s="245">
        <f>'T. Generadora'!I147</f>
        <v>10</v>
      </c>
      <c r="K189" s="245">
        <f>'T. Generadora'!J147</f>
        <v>0</v>
      </c>
      <c r="L189" s="245">
        <f>'T. Generadora'!L147</f>
        <v>52</v>
      </c>
      <c r="M189" s="245">
        <f>+'T. Generadora'!M147</f>
        <v>1</v>
      </c>
      <c r="N189" s="245">
        <f>'T. Generadora'!N147</f>
        <v>1</v>
      </c>
      <c r="O189" s="246">
        <f>'T. Generadora'!O147</f>
        <v>0</v>
      </c>
      <c r="P189" s="246">
        <f>'T. Generadora'!Q147</f>
        <v>0</v>
      </c>
      <c r="Q189" s="246">
        <f>'T. Generadora'!T147</f>
        <v>1</v>
      </c>
      <c r="R189" s="247">
        <f>'T. Generadora'!U147</f>
        <v>0</v>
      </c>
      <c r="S189" s="82">
        <f>'T. Generadora'!V147</f>
        <v>0</v>
      </c>
      <c r="T189" s="82">
        <f>'T. Generadora'!W147</f>
        <v>0</v>
      </c>
      <c r="U189" s="82">
        <f>'T. Generadora'!X147</f>
        <v>0</v>
      </c>
      <c r="V189" s="82">
        <f>'T. Generadora'!Y147</f>
        <v>0</v>
      </c>
      <c r="W189" s="82">
        <f>'T. Generadora'!Z147</f>
        <v>0</v>
      </c>
      <c r="X189" s="248" t="s">
        <v>203</v>
      </c>
      <c r="Y189" s="248"/>
      <c r="Z189" s="248"/>
      <c r="AA189" s="248"/>
      <c r="AB189" s="248"/>
      <c r="AC189" s="248"/>
      <c r="AD189" s="248"/>
      <c r="AE189" s="248"/>
      <c r="AF189" s="248"/>
      <c r="AG189" s="249"/>
      <c r="AH189" s="250">
        <f>+'T. Generadora'!AT147</f>
        <v>2540000</v>
      </c>
      <c r="AI189" s="250">
        <f t="shared" si="0"/>
        <v>48846.153846153844</v>
      </c>
      <c r="AJ189" s="82"/>
      <c r="AK189" s="250"/>
      <c r="AL189" s="251"/>
      <c r="AM189" s="251">
        <f t="shared" si="1"/>
        <v>0</v>
      </c>
      <c r="AN189" s="250"/>
      <c r="AO189" s="252">
        <f t="shared" si="2"/>
        <v>-1</v>
      </c>
      <c r="AP189" s="1"/>
      <c r="AQ189" s="1"/>
      <c r="AR189" s="1"/>
      <c r="AS189" s="1"/>
      <c r="AT189" s="1"/>
      <c r="AU189" s="1"/>
    </row>
    <row r="190" spans="1:47" ht="12.75" customHeight="1" x14ac:dyDescent="0.35">
      <c r="A190" s="1"/>
      <c r="B190" s="244" t="e">
        <f>'T. Generadora'!#REF!</f>
        <v>#REF!</v>
      </c>
      <c r="C190" s="244" t="e">
        <f>'T. Generadora'!#REF!</f>
        <v>#REF!</v>
      </c>
      <c r="D190" s="244" t="s">
        <v>202</v>
      </c>
      <c r="E190" s="82" t="e">
        <f>'T. Generadora'!#REF!</f>
        <v>#REF!</v>
      </c>
      <c r="F190" s="82" t="e">
        <f>'T. Generadora'!#REF!</f>
        <v>#REF!</v>
      </c>
      <c r="G190" s="82" t="e">
        <f>'T. Generadora'!#REF!</f>
        <v>#REF!</v>
      </c>
      <c r="H190" s="245" t="e">
        <f>'T. Generadora'!#REF!</f>
        <v>#REF!</v>
      </c>
      <c r="I190" s="245" t="e">
        <f>'T. Generadora'!#REF!</f>
        <v>#REF!</v>
      </c>
      <c r="J190" s="245" t="e">
        <f>'T. Generadora'!#REF!</f>
        <v>#REF!</v>
      </c>
      <c r="K190" s="245" t="e">
        <f>'T. Generadora'!#REF!</f>
        <v>#REF!</v>
      </c>
      <c r="L190" s="245" t="e">
        <f>'T. Generadora'!#REF!</f>
        <v>#REF!</v>
      </c>
      <c r="M190" s="245" t="e">
        <f>+'T. Generadora'!#REF!</f>
        <v>#REF!</v>
      </c>
      <c r="N190" s="245" t="e">
        <f>'T. Generadora'!#REF!</f>
        <v>#REF!</v>
      </c>
      <c r="O190" s="246" t="e">
        <f>'T. Generadora'!#REF!</f>
        <v>#REF!</v>
      </c>
      <c r="P190" s="246" t="e">
        <f>'T. Generadora'!#REF!</f>
        <v>#REF!</v>
      </c>
      <c r="Q190" s="246" t="e">
        <f>'T. Generadora'!#REF!</f>
        <v>#REF!</v>
      </c>
      <c r="R190" s="82" t="e">
        <f>'T. Generadora'!#REF!</f>
        <v>#REF!</v>
      </c>
      <c r="S190" s="82" t="e">
        <f>'T. Generadora'!#REF!</f>
        <v>#REF!</v>
      </c>
      <c r="T190" s="82" t="e">
        <f>'T. Generadora'!#REF!</f>
        <v>#REF!</v>
      </c>
      <c r="U190" s="82" t="e">
        <f>'T. Generadora'!#REF!</f>
        <v>#REF!</v>
      </c>
      <c r="V190" s="82" t="e">
        <f>'T. Generadora'!#REF!</f>
        <v>#REF!</v>
      </c>
      <c r="W190" s="82" t="e">
        <f>'T. Generadora'!#REF!</f>
        <v>#REF!</v>
      </c>
      <c r="X190" s="248" t="s">
        <v>203</v>
      </c>
      <c r="Y190" s="248"/>
      <c r="Z190" s="248"/>
      <c r="AA190" s="248"/>
      <c r="AB190" s="248"/>
      <c r="AC190" s="248"/>
      <c r="AD190" s="248"/>
      <c r="AE190" s="248"/>
      <c r="AF190" s="248"/>
      <c r="AG190" s="249"/>
      <c r="AH190" s="250" t="e">
        <f>+'T. Generadora'!#REF!</f>
        <v>#REF!</v>
      </c>
      <c r="AI190" s="250" t="e">
        <f t="shared" si="0"/>
        <v>#REF!</v>
      </c>
      <c r="AJ190" s="82"/>
      <c r="AK190" s="250"/>
      <c r="AL190" s="251"/>
      <c r="AM190" s="251" t="e">
        <f t="shared" si="1"/>
        <v>#REF!</v>
      </c>
      <c r="AN190" s="250"/>
      <c r="AO190" s="252" t="e">
        <f t="shared" si="2"/>
        <v>#REF!</v>
      </c>
      <c r="AP190" s="1"/>
      <c r="AQ190" s="1"/>
      <c r="AR190" s="1"/>
      <c r="AS190" s="1"/>
      <c r="AT190" s="1"/>
      <c r="AU190" s="1"/>
    </row>
    <row r="191" spans="1:47" ht="12.75" customHeight="1" x14ac:dyDescent="0.35">
      <c r="A191" s="1"/>
      <c r="B191" s="244" t="e">
        <f>'T. Generadora'!#REF!</f>
        <v>#REF!</v>
      </c>
      <c r="C191" s="244" t="e">
        <f>'T. Generadora'!#REF!</f>
        <v>#REF!</v>
      </c>
      <c r="D191" s="244" t="s">
        <v>202</v>
      </c>
      <c r="E191" s="82" t="e">
        <f>'T. Generadora'!#REF!</f>
        <v>#REF!</v>
      </c>
      <c r="F191" s="82" t="e">
        <f>'T. Generadora'!#REF!</f>
        <v>#REF!</v>
      </c>
      <c r="G191" s="82" t="e">
        <f>'T. Generadora'!#REF!</f>
        <v>#REF!</v>
      </c>
      <c r="H191" s="245" t="e">
        <f>'T. Generadora'!#REF!</f>
        <v>#REF!</v>
      </c>
      <c r="I191" s="245" t="e">
        <f>'T. Generadora'!#REF!</f>
        <v>#REF!</v>
      </c>
      <c r="J191" s="245" t="e">
        <f>'T. Generadora'!#REF!</f>
        <v>#REF!</v>
      </c>
      <c r="K191" s="245" t="e">
        <f>'T. Generadora'!#REF!</f>
        <v>#REF!</v>
      </c>
      <c r="L191" s="245" t="e">
        <f>'T. Generadora'!#REF!</f>
        <v>#REF!</v>
      </c>
      <c r="M191" s="245" t="e">
        <f>+'T. Generadora'!#REF!</f>
        <v>#REF!</v>
      </c>
      <c r="N191" s="245" t="e">
        <f>'T. Generadora'!#REF!</f>
        <v>#REF!</v>
      </c>
      <c r="O191" s="246" t="e">
        <f>'T. Generadora'!#REF!</f>
        <v>#REF!</v>
      </c>
      <c r="P191" s="246" t="e">
        <f>'T. Generadora'!#REF!</f>
        <v>#REF!</v>
      </c>
      <c r="Q191" s="246" t="e">
        <f>'T. Generadora'!#REF!</f>
        <v>#REF!</v>
      </c>
      <c r="R191" s="82" t="e">
        <f>'T. Generadora'!#REF!</f>
        <v>#REF!</v>
      </c>
      <c r="S191" s="82" t="e">
        <f>'T. Generadora'!#REF!</f>
        <v>#REF!</v>
      </c>
      <c r="T191" s="82" t="e">
        <f>'T. Generadora'!#REF!</f>
        <v>#REF!</v>
      </c>
      <c r="U191" s="82" t="e">
        <f>'T. Generadora'!#REF!</f>
        <v>#REF!</v>
      </c>
      <c r="V191" s="82" t="e">
        <f>'T. Generadora'!#REF!</f>
        <v>#REF!</v>
      </c>
      <c r="W191" s="82" t="e">
        <f>'T. Generadora'!#REF!</f>
        <v>#REF!</v>
      </c>
      <c r="X191" s="248" t="s">
        <v>203</v>
      </c>
      <c r="Y191" s="248"/>
      <c r="Z191" s="248"/>
      <c r="AA191" s="248"/>
      <c r="AB191" s="248"/>
      <c r="AC191" s="248"/>
      <c r="AD191" s="248"/>
      <c r="AE191" s="248"/>
      <c r="AF191" s="248"/>
      <c r="AG191" s="249"/>
      <c r="AH191" s="250" t="e">
        <f>+'T. Generadora'!#REF!</f>
        <v>#REF!</v>
      </c>
      <c r="AI191" s="250" t="e">
        <f t="shared" si="0"/>
        <v>#REF!</v>
      </c>
      <c r="AJ191" s="82"/>
      <c r="AK191" s="250"/>
      <c r="AL191" s="251"/>
      <c r="AM191" s="251" t="e">
        <f t="shared" si="1"/>
        <v>#REF!</v>
      </c>
      <c r="AN191" s="250"/>
      <c r="AO191" s="252" t="e">
        <f t="shared" si="2"/>
        <v>#REF!</v>
      </c>
      <c r="AP191" s="1"/>
      <c r="AQ191" s="1"/>
      <c r="AR191" s="1"/>
      <c r="AS191" s="1"/>
      <c r="AT191" s="1"/>
      <c r="AU191" s="1"/>
    </row>
    <row r="192" spans="1:47" ht="12.75" customHeight="1" x14ac:dyDescent="0.35">
      <c r="A192" s="1"/>
      <c r="B192" s="244" t="e">
        <f>'T. Generadora'!#REF!</f>
        <v>#REF!</v>
      </c>
      <c r="C192" s="244" t="e">
        <f>'T. Generadora'!#REF!</f>
        <v>#REF!</v>
      </c>
      <c r="D192" s="244" t="s">
        <v>202</v>
      </c>
      <c r="E192" s="82" t="e">
        <f>'T. Generadora'!#REF!</f>
        <v>#REF!</v>
      </c>
      <c r="F192" s="82" t="e">
        <f>'T. Generadora'!#REF!</f>
        <v>#REF!</v>
      </c>
      <c r="G192" s="82" t="e">
        <f>'T. Generadora'!#REF!</f>
        <v>#REF!</v>
      </c>
      <c r="H192" s="245" t="e">
        <f>'T. Generadora'!#REF!</f>
        <v>#REF!</v>
      </c>
      <c r="I192" s="245" t="e">
        <f>'T. Generadora'!#REF!</f>
        <v>#REF!</v>
      </c>
      <c r="J192" s="245" t="e">
        <f>'T. Generadora'!#REF!</f>
        <v>#REF!</v>
      </c>
      <c r="K192" s="245" t="e">
        <f>'T. Generadora'!#REF!</f>
        <v>#REF!</v>
      </c>
      <c r="L192" s="245" t="e">
        <f>'T. Generadora'!#REF!</f>
        <v>#REF!</v>
      </c>
      <c r="M192" s="245" t="e">
        <f>+'T. Generadora'!#REF!</f>
        <v>#REF!</v>
      </c>
      <c r="N192" s="245" t="e">
        <f>'T. Generadora'!#REF!</f>
        <v>#REF!</v>
      </c>
      <c r="O192" s="246" t="e">
        <f>'T. Generadora'!#REF!</f>
        <v>#REF!</v>
      </c>
      <c r="P192" s="246" t="e">
        <f>'T. Generadora'!#REF!</f>
        <v>#REF!</v>
      </c>
      <c r="Q192" s="246" t="e">
        <f>'T. Generadora'!#REF!</f>
        <v>#REF!</v>
      </c>
      <c r="R192" s="82" t="e">
        <f>'T. Generadora'!#REF!</f>
        <v>#REF!</v>
      </c>
      <c r="S192" s="82" t="e">
        <f>'T. Generadora'!#REF!</f>
        <v>#REF!</v>
      </c>
      <c r="T192" s="82" t="e">
        <f>'T. Generadora'!#REF!</f>
        <v>#REF!</v>
      </c>
      <c r="U192" s="82" t="e">
        <f>'T. Generadora'!#REF!</f>
        <v>#REF!</v>
      </c>
      <c r="V192" s="82" t="e">
        <f>'T. Generadora'!#REF!</f>
        <v>#REF!</v>
      </c>
      <c r="W192" s="82" t="e">
        <f>'T. Generadora'!#REF!</f>
        <v>#REF!</v>
      </c>
      <c r="X192" s="248" t="s">
        <v>203</v>
      </c>
      <c r="Y192" s="248"/>
      <c r="Z192" s="248"/>
      <c r="AA192" s="248"/>
      <c r="AB192" s="248"/>
      <c r="AC192" s="248"/>
      <c r="AD192" s="248"/>
      <c r="AE192" s="248"/>
      <c r="AF192" s="248"/>
      <c r="AG192" s="249"/>
      <c r="AH192" s="250" t="e">
        <f>+'T. Generadora'!#REF!</f>
        <v>#REF!</v>
      </c>
      <c r="AI192" s="250" t="e">
        <f t="shared" si="0"/>
        <v>#REF!</v>
      </c>
      <c r="AJ192" s="82"/>
      <c r="AK192" s="250"/>
      <c r="AL192" s="251"/>
      <c r="AM192" s="251" t="e">
        <f t="shared" si="1"/>
        <v>#REF!</v>
      </c>
      <c r="AN192" s="250"/>
      <c r="AO192" s="252" t="e">
        <f t="shared" si="2"/>
        <v>#REF!</v>
      </c>
      <c r="AP192" s="1"/>
      <c r="AQ192" s="1"/>
      <c r="AR192" s="1"/>
      <c r="AS192" s="1"/>
      <c r="AT192" s="1"/>
      <c r="AU192" s="1"/>
    </row>
    <row r="193" spans="1:47" ht="12.75" customHeight="1" x14ac:dyDescent="0.35">
      <c r="A193" s="1"/>
      <c r="B193" s="244" t="e">
        <f>'T. Generadora'!#REF!</f>
        <v>#REF!</v>
      </c>
      <c r="C193" s="244" t="e">
        <f>'T. Generadora'!#REF!</f>
        <v>#REF!</v>
      </c>
      <c r="D193" s="244" t="s">
        <v>202</v>
      </c>
      <c r="E193" s="82" t="e">
        <f>'T. Generadora'!#REF!</f>
        <v>#REF!</v>
      </c>
      <c r="F193" s="82" t="e">
        <f>'T. Generadora'!#REF!</f>
        <v>#REF!</v>
      </c>
      <c r="G193" s="82" t="e">
        <f>'T. Generadora'!#REF!</f>
        <v>#REF!</v>
      </c>
      <c r="H193" s="245" t="e">
        <f>'T. Generadora'!#REF!</f>
        <v>#REF!</v>
      </c>
      <c r="I193" s="245" t="e">
        <f>'T. Generadora'!#REF!</f>
        <v>#REF!</v>
      </c>
      <c r="J193" s="245" t="e">
        <f>'T. Generadora'!#REF!</f>
        <v>#REF!</v>
      </c>
      <c r="K193" s="245" t="e">
        <f>'T. Generadora'!#REF!</f>
        <v>#REF!</v>
      </c>
      <c r="L193" s="245" t="e">
        <f>'T. Generadora'!#REF!</f>
        <v>#REF!</v>
      </c>
      <c r="M193" s="245" t="e">
        <f>+'T. Generadora'!#REF!</f>
        <v>#REF!</v>
      </c>
      <c r="N193" s="245" t="e">
        <f>'T. Generadora'!#REF!</f>
        <v>#REF!</v>
      </c>
      <c r="O193" s="246" t="e">
        <f>'T. Generadora'!#REF!</f>
        <v>#REF!</v>
      </c>
      <c r="P193" s="246" t="e">
        <f>'T. Generadora'!#REF!</f>
        <v>#REF!</v>
      </c>
      <c r="Q193" s="246" t="e">
        <f>'T. Generadora'!#REF!</f>
        <v>#REF!</v>
      </c>
      <c r="R193" s="82" t="e">
        <f>'T. Generadora'!#REF!</f>
        <v>#REF!</v>
      </c>
      <c r="S193" s="82" t="e">
        <f>'T. Generadora'!#REF!</f>
        <v>#REF!</v>
      </c>
      <c r="T193" s="82" t="e">
        <f>'T. Generadora'!#REF!</f>
        <v>#REF!</v>
      </c>
      <c r="U193" s="82" t="e">
        <f>'T. Generadora'!#REF!</f>
        <v>#REF!</v>
      </c>
      <c r="V193" s="82" t="e">
        <f>'T. Generadora'!#REF!</f>
        <v>#REF!</v>
      </c>
      <c r="W193" s="82" t="e">
        <f>'T. Generadora'!#REF!</f>
        <v>#REF!</v>
      </c>
      <c r="X193" s="248" t="s">
        <v>203</v>
      </c>
      <c r="Y193" s="248"/>
      <c r="Z193" s="248"/>
      <c r="AA193" s="248"/>
      <c r="AB193" s="248"/>
      <c r="AC193" s="248"/>
      <c r="AD193" s="248"/>
      <c r="AE193" s="248"/>
      <c r="AF193" s="248"/>
      <c r="AG193" s="249"/>
      <c r="AH193" s="250" t="e">
        <f>+'T. Generadora'!#REF!</f>
        <v>#REF!</v>
      </c>
      <c r="AI193" s="250" t="e">
        <f t="shared" si="0"/>
        <v>#REF!</v>
      </c>
      <c r="AJ193" s="82"/>
      <c r="AK193" s="250"/>
      <c r="AL193" s="251"/>
      <c r="AM193" s="251" t="e">
        <f t="shared" si="1"/>
        <v>#REF!</v>
      </c>
      <c r="AN193" s="250"/>
      <c r="AO193" s="252" t="e">
        <f t="shared" si="2"/>
        <v>#REF!</v>
      </c>
      <c r="AP193" s="1"/>
      <c r="AQ193" s="1"/>
      <c r="AR193" s="1"/>
      <c r="AS193" s="1"/>
      <c r="AT193" s="1"/>
      <c r="AU193" s="1"/>
    </row>
    <row r="194" spans="1:47" ht="12.75" customHeight="1" x14ac:dyDescent="0.35">
      <c r="A194" s="1"/>
      <c r="B194" s="244" t="e">
        <f>'T. Generadora'!#REF!</f>
        <v>#REF!</v>
      </c>
      <c r="C194" s="244" t="e">
        <f>'T. Generadora'!#REF!</f>
        <v>#REF!</v>
      </c>
      <c r="D194" s="244" t="s">
        <v>202</v>
      </c>
      <c r="E194" s="82" t="e">
        <f>'T. Generadora'!#REF!</f>
        <v>#REF!</v>
      </c>
      <c r="F194" s="82" t="e">
        <f>'T. Generadora'!#REF!</f>
        <v>#REF!</v>
      </c>
      <c r="G194" s="82" t="e">
        <f>'T. Generadora'!#REF!</f>
        <v>#REF!</v>
      </c>
      <c r="H194" s="245" t="e">
        <f>'T. Generadora'!#REF!</f>
        <v>#REF!</v>
      </c>
      <c r="I194" s="245" t="e">
        <f>'T. Generadora'!#REF!</f>
        <v>#REF!</v>
      </c>
      <c r="J194" s="245" t="e">
        <f>'T. Generadora'!#REF!</f>
        <v>#REF!</v>
      </c>
      <c r="K194" s="245" t="e">
        <f>'T. Generadora'!#REF!</f>
        <v>#REF!</v>
      </c>
      <c r="L194" s="245" t="e">
        <f>'T. Generadora'!#REF!</f>
        <v>#REF!</v>
      </c>
      <c r="M194" s="245" t="e">
        <f>+'T. Generadora'!#REF!</f>
        <v>#REF!</v>
      </c>
      <c r="N194" s="245" t="e">
        <f>'T. Generadora'!#REF!</f>
        <v>#REF!</v>
      </c>
      <c r="O194" s="246" t="e">
        <f>'T. Generadora'!#REF!</f>
        <v>#REF!</v>
      </c>
      <c r="P194" s="246" t="e">
        <f>'T. Generadora'!#REF!</f>
        <v>#REF!</v>
      </c>
      <c r="Q194" s="246" t="e">
        <f>'T. Generadora'!#REF!</f>
        <v>#REF!</v>
      </c>
      <c r="R194" s="82" t="e">
        <f>'T. Generadora'!#REF!</f>
        <v>#REF!</v>
      </c>
      <c r="S194" s="82" t="e">
        <f>'T. Generadora'!#REF!</f>
        <v>#REF!</v>
      </c>
      <c r="T194" s="82" t="e">
        <f>'T. Generadora'!#REF!</f>
        <v>#REF!</v>
      </c>
      <c r="U194" s="82" t="e">
        <f>'T. Generadora'!#REF!</f>
        <v>#REF!</v>
      </c>
      <c r="V194" s="82" t="e">
        <f>'T. Generadora'!#REF!</f>
        <v>#REF!</v>
      </c>
      <c r="W194" s="82" t="e">
        <f>'T. Generadora'!#REF!</f>
        <v>#REF!</v>
      </c>
      <c r="X194" s="248" t="s">
        <v>203</v>
      </c>
      <c r="Y194" s="248"/>
      <c r="Z194" s="248"/>
      <c r="AA194" s="248"/>
      <c r="AB194" s="248"/>
      <c r="AC194" s="248"/>
      <c r="AD194" s="248"/>
      <c r="AE194" s="248"/>
      <c r="AF194" s="248"/>
      <c r="AG194" s="249"/>
      <c r="AH194" s="250" t="e">
        <f>+'T. Generadora'!#REF!</f>
        <v>#REF!</v>
      </c>
      <c r="AI194" s="250" t="e">
        <f t="shared" si="0"/>
        <v>#REF!</v>
      </c>
      <c r="AJ194" s="82"/>
      <c r="AK194" s="250"/>
      <c r="AL194" s="251"/>
      <c r="AM194" s="251" t="e">
        <f t="shared" si="1"/>
        <v>#REF!</v>
      </c>
      <c r="AN194" s="250"/>
      <c r="AO194" s="252" t="e">
        <f t="shared" si="2"/>
        <v>#REF!</v>
      </c>
      <c r="AP194" s="1"/>
      <c r="AQ194" s="1"/>
      <c r="AR194" s="1"/>
      <c r="AS194" s="1"/>
      <c r="AT194" s="1"/>
      <c r="AU194" s="1"/>
    </row>
    <row r="195" spans="1:47" ht="12.75" customHeight="1" x14ac:dyDescent="0.35">
      <c r="A195" s="1"/>
      <c r="B195" s="244" t="e">
        <f>'T. Generadora'!#REF!</f>
        <v>#REF!</v>
      </c>
      <c r="C195" s="244" t="e">
        <f>'T. Generadora'!#REF!</f>
        <v>#REF!</v>
      </c>
      <c r="D195" s="244" t="s">
        <v>202</v>
      </c>
      <c r="E195" s="82" t="e">
        <f>'T. Generadora'!#REF!</f>
        <v>#REF!</v>
      </c>
      <c r="F195" s="82" t="e">
        <f>'T. Generadora'!#REF!</f>
        <v>#REF!</v>
      </c>
      <c r="G195" s="82" t="e">
        <f>'T. Generadora'!#REF!</f>
        <v>#REF!</v>
      </c>
      <c r="H195" s="245" t="e">
        <f>'T. Generadora'!#REF!</f>
        <v>#REF!</v>
      </c>
      <c r="I195" s="245" t="e">
        <f>'T. Generadora'!#REF!</f>
        <v>#REF!</v>
      </c>
      <c r="J195" s="245" t="e">
        <f>'T. Generadora'!#REF!</f>
        <v>#REF!</v>
      </c>
      <c r="K195" s="245" t="e">
        <f>'T. Generadora'!#REF!</f>
        <v>#REF!</v>
      </c>
      <c r="L195" s="245" t="e">
        <f>'T. Generadora'!#REF!</f>
        <v>#REF!</v>
      </c>
      <c r="M195" s="245" t="e">
        <f>+'T. Generadora'!#REF!</f>
        <v>#REF!</v>
      </c>
      <c r="N195" s="245" t="e">
        <f>'T. Generadora'!#REF!</f>
        <v>#REF!</v>
      </c>
      <c r="O195" s="246" t="e">
        <f>'T. Generadora'!#REF!</f>
        <v>#REF!</v>
      </c>
      <c r="P195" s="246" t="e">
        <f>'T. Generadora'!#REF!</f>
        <v>#REF!</v>
      </c>
      <c r="Q195" s="246" t="e">
        <f>'T. Generadora'!#REF!</f>
        <v>#REF!</v>
      </c>
      <c r="R195" s="82" t="e">
        <f>'T. Generadora'!#REF!</f>
        <v>#REF!</v>
      </c>
      <c r="S195" s="82" t="e">
        <f>'T. Generadora'!#REF!</f>
        <v>#REF!</v>
      </c>
      <c r="T195" s="82" t="e">
        <f>'T. Generadora'!#REF!</f>
        <v>#REF!</v>
      </c>
      <c r="U195" s="82" t="e">
        <f>'T. Generadora'!#REF!</f>
        <v>#REF!</v>
      </c>
      <c r="V195" s="82" t="e">
        <f>'T. Generadora'!#REF!</f>
        <v>#REF!</v>
      </c>
      <c r="W195" s="82" t="e">
        <f>'T. Generadora'!#REF!</f>
        <v>#REF!</v>
      </c>
      <c r="X195" s="248" t="s">
        <v>203</v>
      </c>
      <c r="Y195" s="248"/>
      <c r="Z195" s="248"/>
      <c r="AA195" s="248"/>
      <c r="AB195" s="248"/>
      <c r="AC195" s="248"/>
      <c r="AD195" s="248"/>
      <c r="AE195" s="248"/>
      <c r="AF195" s="248"/>
      <c r="AG195" s="249"/>
      <c r="AH195" s="250" t="e">
        <f>+'T. Generadora'!#REF!</f>
        <v>#REF!</v>
      </c>
      <c r="AI195" s="250" t="e">
        <f t="shared" si="0"/>
        <v>#REF!</v>
      </c>
      <c r="AJ195" s="82"/>
      <c r="AK195" s="250"/>
      <c r="AL195" s="251"/>
      <c r="AM195" s="251" t="e">
        <f t="shared" si="1"/>
        <v>#REF!</v>
      </c>
      <c r="AN195" s="250"/>
      <c r="AO195" s="252" t="e">
        <f t="shared" si="2"/>
        <v>#REF!</v>
      </c>
      <c r="AP195" s="1"/>
      <c r="AQ195" s="1"/>
      <c r="AR195" s="1"/>
      <c r="AS195" s="1"/>
      <c r="AT195" s="1"/>
      <c r="AU195" s="1"/>
    </row>
    <row r="196" spans="1:47" ht="12.75" customHeight="1" x14ac:dyDescent="0.35">
      <c r="A196" s="1"/>
      <c r="B196" s="244" t="e">
        <f>'T. Generadora'!#REF!</f>
        <v>#REF!</v>
      </c>
      <c r="C196" s="244" t="e">
        <f>'T. Generadora'!#REF!</f>
        <v>#REF!</v>
      </c>
      <c r="D196" s="244" t="s">
        <v>202</v>
      </c>
      <c r="E196" s="82" t="e">
        <f>'T. Generadora'!#REF!</f>
        <v>#REF!</v>
      </c>
      <c r="F196" s="82" t="e">
        <f>'T. Generadora'!#REF!</f>
        <v>#REF!</v>
      </c>
      <c r="G196" s="82" t="e">
        <f>'T. Generadora'!#REF!</f>
        <v>#REF!</v>
      </c>
      <c r="H196" s="245" t="e">
        <f>'T. Generadora'!#REF!</f>
        <v>#REF!</v>
      </c>
      <c r="I196" s="245" t="e">
        <f>'T. Generadora'!#REF!</f>
        <v>#REF!</v>
      </c>
      <c r="J196" s="245" t="e">
        <f>'T. Generadora'!#REF!</f>
        <v>#REF!</v>
      </c>
      <c r="K196" s="245" t="e">
        <f>'T. Generadora'!#REF!</f>
        <v>#REF!</v>
      </c>
      <c r="L196" s="245" t="e">
        <f>'T. Generadora'!#REF!</f>
        <v>#REF!</v>
      </c>
      <c r="M196" s="245" t="e">
        <f>+'T. Generadora'!#REF!</f>
        <v>#REF!</v>
      </c>
      <c r="N196" s="245" t="e">
        <f>'T. Generadora'!#REF!</f>
        <v>#REF!</v>
      </c>
      <c r="O196" s="246" t="e">
        <f>'T. Generadora'!#REF!</f>
        <v>#REF!</v>
      </c>
      <c r="P196" s="246" t="e">
        <f>'T. Generadora'!#REF!</f>
        <v>#REF!</v>
      </c>
      <c r="Q196" s="246" t="e">
        <f>'T. Generadora'!#REF!</f>
        <v>#REF!</v>
      </c>
      <c r="R196" s="82" t="e">
        <f>'T. Generadora'!#REF!</f>
        <v>#REF!</v>
      </c>
      <c r="S196" s="82" t="e">
        <f>'T. Generadora'!#REF!</f>
        <v>#REF!</v>
      </c>
      <c r="T196" s="82" t="e">
        <f>'T. Generadora'!#REF!</f>
        <v>#REF!</v>
      </c>
      <c r="U196" s="82" t="e">
        <f>'T. Generadora'!#REF!</f>
        <v>#REF!</v>
      </c>
      <c r="V196" s="82" t="e">
        <f>'T. Generadora'!#REF!</f>
        <v>#REF!</v>
      </c>
      <c r="W196" s="82" t="e">
        <f>'T. Generadora'!#REF!</f>
        <v>#REF!</v>
      </c>
      <c r="X196" s="248" t="s">
        <v>203</v>
      </c>
      <c r="Y196" s="248"/>
      <c r="Z196" s="248"/>
      <c r="AA196" s="248"/>
      <c r="AB196" s="248"/>
      <c r="AC196" s="248"/>
      <c r="AD196" s="248"/>
      <c r="AE196" s="248"/>
      <c r="AF196" s="248"/>
      <c r="AG196" s="249"/>
      <c r="AH196" s="250" t="e">
        <f>+'T. Generadora'!#REF!</f>
        <v>#REF!</v>
      </c>
      <c r="AI196" s="250" t="e">
        <f t="shared" si="0"/>
        <v>#REF!</v>
      </c>
      <c r="AJ196" s="82"/>
      <c r="AK196" s="250"/>
      <c r="AL196" s="251"/>
      <c r="AM196" s="251" t="e">
        <f t="shared" si="1"/>
        <v>#REF!</v>
      </c>
      <c r="AN196" s="250"/>
      <c r="AO196" s="252" t="e">
        <f t="shared" si="2"/>
        <v>#REF!</v>
      </c>
      <c r="AP196" s="1"/>
      <c r="AQ196" s="1"/>
      <c r="AR196" s="1"/>
      <c r="AS196" s="1"/>
      <c r="AT196" s="1"/>
      <c r="AU196" s="1"/>
    </row>
    <row r="197" spans="1:47" ht="12.75" customHeight="1" x14ac:dyDescent="0.35">
      <c r="A197" s="1"/>
      <c r="B197" s="244" t="e">
        <f>'T. Generadora'!#REF!</f>
        <v>#REF!</v>
      </c>
      <c r="C197" s="244" t="e">
        <f>'T. Generadora'!#REF!</f>
        <v>#REF!</v>
      </c>
      <c r="D197" s="244" t="s">
        <v>202</v>
      </c>
      <c r="E197" s="82" t="e">
        <f>'T. Generadora'!#REF!</f>
        <v>#REF!</v>
      </c>
      <c r="F197" s="82" t="e">
        <f>'T. Generadora'!#REF!</f>
        <v>#REF!</v>
      </c>
      <c r="G197" s="82" t="e">
        <f>'T. Generadora'!#REF!</f>
        <v>#REF!</v>
      </c>
      <c r="H197" s="245" t="e">
        <f>'T. Generadora'!#REF!</f>
        <v>#REF!</v>
      </c>
      <c r="I197" s="245" t="e">
        <f>'T. Generadora'!#REF!</f>
        <v>#REF!</v>
      </c>
      <c r="J197" s="245" t="e">
        <f>'T. Generadora'!#REF!</f>
        <v>#REF!</v>
      </c>
      <c r="K197" s="245" t="e">
        <f>'T. Generadora'!#REF!</f>
        <v>#REF!</v>
      </c>
      <c r="L197" s="245" t="e">
        <f>'T. Generadora'!#REF!</f>
        <v>#REF!</v>
      </c>
      <c r="M197" s="245" t="e">
        <f>+'T. Generadora'!#REF!</f>
        <v>#REF!</v>
      </c>
      <c r="N197" s="245" t="e">
        <f>'T. Generadora'!#REF!</f>
        <v>#REF!</v>
      </c>
      <c r="O197" s="246" t="e">
        <f>'T. Generadora'!#REF!</f>
        <v>#REF!</v>
      </c>
      <c r="P197" s="246" t="e">
        <f>'T. Generadora'!#REF!</f>
        <v>#REF!</v>
      </c>
      <c r="Q197" s="246" t="e">
        <f>'T. Generadora'!#REF!</f>
        <v>#REF!</v>
      </c>
      <c r="R197" s="82" t="e">
        <f>'T. Generadora'!#REF!</f>
        <v>#REF!</v>
      </c>
      <c r="S197" s="82" t="e">
        <f>'T. Generadora'!#REF!</f>
        <v>#REF!</v>
      </c>
      <c r="T197" s="82" t="e">
        <f>'T. Generadora'!#REF!</f>
        <v>#REF!</v>
      </c>
      <c r="U197" s="82" t="e">
        <f>'T. Generadora'!#REF!</f>
        <v>#REF!</v>
      </c>
      <c r="V197" s="82" t="e">
        <f>'T. Generadora'!#REF!</f>
        <v>#REF!</v>
      </c>
      <c r="W197" s="82" t="e">
        <f>'T. Generadora'!#REF!</f>
        <v>#REF!</v>
      </c>
      <c r="X197" s="248" t="s">
        <v>203</v>
      </c>
      <c r="Y197" s="248"/>
      <c r="Z197" s="248"/>
      <c r="AA197" s="248"/>
      <c r="AB197" s="248"/>
      <c r="AC197" s="248"/>
      <c r="AD197" s="248"/>
      <c r="AE197" s="248"/>
      <c r="AF197" s="248"/>
      <c r="AG197" s="249"/>
      <c r="AH197" s="250" t="e">
        <f>+'T. Generadora'!#REF!</f>
        <v>#REF!</v>
      </c>
      <c r="AI197" s="250" t="e">
        <f t="shared" si="0"/>
        <v>#REF!</v>
      </c>
      <c r="AJ197" s="82"/>
      <c r="AK197" s="250"/>
      <c r="AL197" s="251"/>
      <c r="AM197" s="251" t="e">
        <f t="shared" si="1"/>
        <v>#REF!</v>
      </c>
      <c r="AN197" s="250"/>
      <c r="AO197" s="252" t="e">
        <f t="shared" si="2"/>
        <v>#REF!</v>
      </c>
      <c r="AP197" s="1"/>
      <c r="AQ197" s="1"/>
      <c r="AR197" s="1"/>
      <c r="AS197" s="1"/>
      <c r="AT197" s="1"/>
      <c r="AU197" s="1"/>
    </row>
    <row r="198" spans="1:47" ht="12.75" customHeight="1" x14ac:dyDescent="0.35">
      <c r="A198" s="1"/>
      <c r="B198" s="244" t="e">
        <f>'T. Generadora'!#REF!</f>
        <v>#REF!</v>
      </c>
      <c r="C198" s="244" t="e">
        <f>'T. Generadora'!#REF!</f>
        <v>#REF!</v>
      </c>
      <c r="D198" s="244" t="s">
        <v>202</v>
      </c>
      <c r="E198" s="82" t="e">
        <f>'T. Generadora'!#REF!</f>
        <v>#REF!</v>
      </c>
      <c r="F198" s="82" t="e">
        <f>'T. Generadora'!#REF!</f>
        <v>#REF!</v>
      </c>
      <c r="G198" s="82" t="e">
        <f>'T. Generadora'!#REF!</f>
        <v>#REF!</v>
      </c>
      <c r="H198" s="245" t="e">
        <f>'T. Generadora'!#REF!</f>
        <v>#REF!</v>
      </c>
      <c r="I198" s="245" t="e">
        <f>'T. Generadora'!#REF!</f>
        <v>#REF!</v>
      </c>
      <c r="J198" s="245" t="e">
        <f>'T. Generadora'!#REF!</f>
        <v>#REF!</v>
      </c>
      <c r="K198" s="245" t="e">
        <f>'T. Generadora'!#REF!</f>
        <v>#REF!</v>
      </c>
      <c r="L198" s="245" t="e">
        <f>'T. Generadora'!#REF!</f>
        <v>#REF!</v>
      </c>
      <c r="M198" s="245" t="e">
        <f>+'T. Generadora'!#REF!</f>
        <v>#REF!</v>
      </c>
      <c r="N198" s="245" t="e">
        <f>'T. Generadora'!#REF!</f>
        <v>#REF!</v>
      </c>
      <c r="O198" s="246" t="e">
        <f>'T. Generadora'!#REF!</f>
        <v>#REF!</v>
      </c>
      <c r="P198" s="246" t="e">
        <f>'T. Generadora'!#REF!</f>
        <v>#REF!</v>
      </c>
      <c r="Q198" s="246" t="e">
        <f>'T. Generadora'!#REF!</f>
        <v>#REF!</v>
      </c>
      <c r="R198" s="82" t="e">
        <f>'T. Generadora'!#REF!</f>
        <v>#REF!</v>
      </c>
      <c r="S198" s="82" t="e">
        <f>'T. Generadora'!#REF!</f>
        <v>#REF!</v>
      </c>
      <c r="T198" s="82" t="e">
        <f>'T. Generadora'!#REF!</f>
        <v>#REF!</v>
      </c>
      <c r="U198" s="82" t="e">
        <f>'T. Generadora'!#REF!</f>
        <v>#REF!</v>
      </c>
      <c r="V198" s="82" t="e">
        <f>'T. Generadora'!#REF!</f>
        <v>#REF!</v>
      </c>
      <c r="W198" s="82" t="e">
        <f>'T. Generadora'!#REF!</f>
        <v>#REF!</v>
      </c>
      <c r="X198" s="248" t="s">
        <v>203</v>
      </c>
      <c r="Y198" s="248"/>
      <c r="Z198" s="248"/>
      <c r="AA198" s="248"/>
      <c r="AB198" s="248"/>
      <c r="AC198" s="248"/>
      <c r="AD198" s="248"/>
      <c r="AE198" s="248"/>
      <c r="AF198" s="248"/>
      <c r="AG198" s="249"/>
      <c r="AH198" s="250" t="e">
        <f>+'T. Generadora'!#REF!</f>
        <v>#REF!</v>
      </c>
      <c r="AI198" s="250" t="e">
        <f t="shared" si="0"/>
        <v>#REF!</v>
      </c>
      <c r="AJ198" s="82"/>
      <c r="AK198" s="250"/>
      <c r="AL198" s="251"/>
      <c r="AM198" s="251" t="e">
        <f t="shared" si="1"/>
        <v>#REF!</v>
      </c>
      <c r="AN198" s="250"/>
      <c r="AO198" s="252" t="e">
        <f t="shared" si="2"/>
        <v>#REF!</v>
      </c>
      <c r="AP198" s="1"/>
      <c r="AQ198" s="1"/>
      <c r="AR198" s="1"/>
      <c r="AS198" s="1"/>
      <c r="AT198" s="1"/>
      <c r="AU198" s="1"/>
    </row>
    <row r="199" spans="1:47" ht="12.75" customHeight="1" x14ac:dyDescent="0.35">
      <c r="A199" s="1"/>
      <c r="B199" s="244" t="e">
        <f>'T. Generadora'!#REF!</f>
        <v>#REF!</v>
      </c>
      <c r="C199" s="244" t="e">
        <f>'T. Generadora'!#REF!</f>
        <v>#REF!</v>
      </c>
      <c r="D199" s="244" t="s">
        <v>202</v>
      </c>
      <c r="E199" s="82" t="e">
        <f>'T. Generadora'!#REF!</f>
        <v>#REF!</v>
      </c>
      <c r="F199" s="82" t="e">
        <f>'T. Generadora'!#REF!</f>
        <v>#REF!</v>
      </c>
      <c r="G199" s="82" t="e">
        <f>'T. Generadora'!#REF!</f>
        <v>#REF!</v>
      </c>
      <c r="H199" s="245" t="e">
        <f>'T. Generadora'!#REF!</f>
        <v>#REF!</v>
      </c>
      <c r="I199" s="245" t="e">
        <f>'T. Generadora'!#REF!</f>
        <v>#REF!</v>
      </c>
      <c r="J199" s="245" t="e">
        <f>'T. Generadora'!#REF!</f>
        <v>#REF!</v>
      </c>
      <c r="K199" s="245" t="e">
        <f>'T. Generadora'!#REF!</f>
        <v>#REF!</v>
      </c>
      <c r="L199" s="245" t="e">
        <f>'T. Generadora'!#REF!</f>
        <v>#REF!</v>
      </c>
      <c r="M199" s="245" t="e">
        <f>+'T. Generadora'!#REF!</f>
        <v>#REF!</v>
      </c>
      <c r="N199" s="245" t="e">
        <f>'T. Generadora'!#REF!</f>
        <v>#REF!</v>
      </c>
      <c r="O199" s="246" t="e">
        <f>'T. Generadora'!#REF!</f>
        <v>#REF!</v>
      </c>
      <c r="P199" s="246" t="e">
        <f>'T. Generadora'!#REF!</f>
        <v>#REF!</v>
      </c>
      <c r="Q199" s="246" t="e">
        <f>'T. Generadora'!#REF!</f>
        <v>#REF!</v>
      </c>
      <c r="R199" s="82" t="e">
        <f>'T. Generadora'!#REF!</f>
        <v>#REF!</v>
      </c>
      <c r="S199" s="82" t="e">
        <f>'T. Generadora'!#REF!</f>
        <v>#REF!</v>
      </c>
      <c r="T199" s="82" t="e">
        <f>'T. Generadora'!#REF!</f>
        <v>#REF!</v>
      </c>
      <c r="U199" s="82" t="e">
        <f>'T. Generadora'!#REF!</f>
        <v>#REF!</v>
      </c>
      <c r="V199" s="82" t="e">
        <f>'T. Generadora'!#REF!</f>
        <v>#REF!</v>
      </c>
      <c r="W199" s="82" t="e">
        <f>'T. Generadora'!#REF!</f>
        <v>#REF!</v>
      </c>
      <c r="X199" s="248" t="s">
        <v>203</v>
      </c>
      <c r="Y199" s="248"/>
      <c r="Z199" s="248"/>
      <c r="AA199" s="248"/>
      <c r="AB199" s="248"/>
      <c r="AC199" s="248"/>
      <c r="AD199" s="248"/>
      <c r="AE199" s="248"/>
      <c r="AF199" s="248"/>
      <c r="AG199" s="249"/>
      <c r="AH199" s="250" t="e">
        <f>+'T. Generadora'!#REF!</f>
        <v>#REF!</v>
      </c>
      <c r="AI199" s="250" t="e">
        <f t="shared" si="0"/>
        <v>#REF!</v>
      </c>
      <c r="AJ199" s="82"/>
      <c r="AK199" s="250"/>
      <c r="AL199" s="251"/>
      <c r="AM199" s="251" t="e">
        <f t="shared" si="1"/>
        <v>#REF!</v>
      </c>
      <c r="AN199" s="250"/>
      <c r="AO199" s="252" t="e">
        <f t="shared" si="2"/>
        <v>#REF!</v>
      </c>
      <c r="AP199" s="1"/>
      <c r="AQ199" s="1"/>
      <c r="AR199" s="1"/>
      <c r="AS199" s="1"/>
      <c r="AT199" s="1"/>
      <c r="AU199" s="1"/>
    </row>
    <row r="200" spans="1:47" ht="12.75" customHeight="1" x14ac:dyDescent="0.35">
      <c r="A200" s="1"/>
      <c r="B200" s="244" t="e">
        <f>'T. Generadora'!#REF!</f>
        <v>#REF!</v>
      </c>
      <c r="C200" s="244" t="e">
        <f>'T. Generadora'!#REF!</f>
        <v>#REF!</v>
      </c>
      <c r="D200" s="244" t="s">
        <v>202</v>
      </c>
      <c r="E200" s="82" t="e">
        <f>'T. Generadora'!#REF!</f>
        <v>#REF!</v>
      </c>
      <c r="F200" s="82" t="e">
        <f>'T. Generadora'!#REF!</f>
        <v>#REF!</v>
      </c>
      <c r="G200" s="82" t="e">
        <f>'T. Generadora'!#REF!</f>
        <v>#REF!</v>
      </c>
      <c r="H200" s="245" t="e">
        <f>'T. Generadora'!#REF!</f>
        <v>#REF!</v>
      </c>
      <c r="I200" s="245" t="e">
        <f>'T. Generadora'!#REF!</f>
        <v>#REF!</v>
      </c>
      <c r="J200" s="245" t="e">
        <f>'T. Generadora'!#REF!</f>
        <v>#REF!</v>
      </c>
      <c r="K200" s="245" t="e">
        <f>'T. Generadora'!#REF!</f>
        <v>#REF!</v>
      </c>
      <c r="L200" s="245" t="e">
        <f>'T. Generadora'!#REF!</f>
        <v>#REF!</v>
      </c>
      <c r="M200" s="245" t="e">
        <f>+'T. Generadora'!#REF!</f>
        <v>#REF!</v>
      </c>
      <c r="N200" s="245" t="e">
        <f>'T. Generadora'!#REF!</f>
        <v>#REF!</v>
      </c>
      <c r="O200" s="246" t="e">
        <f>'T. Generadora'!#REF!</f>
        <v>#REF!</v>
      </c>
      <c r="P200" s="246" t="e">
        <f>'T. Generadora'!#REF!</f>
        <v>#REF!</v>
      </c>
      <c r="Q200" s="246" t="e">
        <f>'T. Generadora'!#REF!</f>
        <v>#REF!</v>
      </c>
      <c r="R200" s="82" t="e">
        <f>'T. Generadora'!#REF!</f>
        <v>#REF!</v>
      </c>
      <c r="S200" s="82" t="e">
        <f>'T. Generadora'!#REF!</f>
        <v>#REF!</v>
      </c>
      <c r="T200" s="82" t="e">
        <f>'T. Generadora'!#REF!</f>
        <v>#REF!</v>
      </c>
      <c r="U200" s="82" t="e">
        <f>'T. Generadora'!#REF!</f>
        <v>#REF!</v>
      </c>
      <c r="V200" s="82" t="e">
        <f>'T. Generadora'!#REF!</f>
        <v>#REF!</v>
      </c>
      <c r="W200" s="82" t="e">
        <f>'T. Generadora'!#REF!</f>
        <v>#REF!</v>
      </c>
      <c r="X200" s="248" t="s">
        <v>203</v>
      </c>
      <c r="Y200" s="248"/>
      <c r="Z200" s="248"/>
      <c r="AA200" s="248"/>
      <c r="AB200" s="248"/>
      <c r="AC200" s="248"/>
      <c r="AD200" s="248"/>
      <c r="AE200" s="248"/>
      <c r="AF200" s="248"/>
      <c r="AG200" s="249"/>
      <c r="AH200" s="250" t="e">
        <f>+'T. Generadora'!#REF!</f>
        <v>#REF!</v>
      </c>
      <c r="AI200" s="250" t="e">
        <f t="shared" si="0"/>
        <v>#REF!</v>
      </c>
      <c r="AJ200" s="82"/>
      <c r="AK200" s="250"/>
      <c r="AL200" s="251"/>
      <c r="AM200" s="251" t="e">
        <f t="shared" si="1"/>
        <v>#REF!</v>
      </c>
      <c r="AN200" s="250"/>
      <c r="AO200" s="252" t="e">
        <f t="shared" si="2"/>
        <v>#REF!</v>
      </c>
      <c r="AP200" s="1"/>
      <c r="AQ200" s="1"/>
      <c r="AR200" s="1"/>
      <c r="AS200" s="1"/>
      <c r="AT200" s="1"/>
      <c r="AU200" s="1"/>
    </row>
    <row r="201" spans="1:47" ht="12.75" customHeight="1" x14ac:dyDescent="0.35">
      <c r="A201" s="1"/>
      <c r="B201" s="244" t="e">
        <f>'T. Generadora'!#REF!</f>
        <v>#REF!</v>
      </c>
      <c r="C201" s="244" t="e">
        <f>'T. Generadora'!#REF!</f>
        <v>#REF!</v>
      </c>
      <c r="D201" s="244" t="s">
        <v>202</v>
      </c>
      <c r="E201" s="82" t="e">
        <f>'T. Generadora'!#REF!</f>
        <v>#REF!</v>
      </c>
      <c r="F201" s="82" t="e">
        <f>'T. Generadora'!#REF!</f>
        <v>#REF!</v>
      </c>
      <c r="G201" s="82" t="e">
        <f>'T. Generadora'!#REF!</f>
        <v>#REF!</v>
      </c>
      <c r="H201" s="245" t="e">
        <f>'T. Generadora'!#REF!</f>
        <v>#REF!</v>
      </c>
      <c r="I201" s="245" t="e">
        <f>'T. Generadora'!#REF!</f>
        <v>#REF!</v>
      </c>
      <c r="J201" s="245" t="e">
        <f>'T. Generadora'!#REF!</f>
        <v>#REF!</v>
      </c>
      <c r="K201" s="245" t="e">
        <f>'T. Generadora'!#REF!</f>
        <v>#REF!</v>
      </c>
      <c r="L201" s="245" t="e">
        <f>'T. Generadora'!#REF!</f>
        <v>#REF!</v>
      </c>
      <c r="M201" s="245" t="e">
        <f>+'T. Generadora'!#REF!</f>
        <v>#REF!</v>
      </c>
      <c r="N201" s="245" t="e">
        <f>'T. Generadora'!#REF!</f>
        <v>#REF!</v>
      </c>
      <c r="O201" s="246" t="e">
        <f>'T. Generadora'!#REF!</f>
        <v>#REF!</v>
      </c>
      <c r="P201" s="246" t="e">
        <f>'T. Generadora'!#REF!</f>
        <v>#REF!</v>
      </c>
      <c r="Q201" s="246" t="e">
        <f>'T. Generadora'!#REF!</f>
        <v>#REF!</v>
      </c>
      <c r="R201" s="82" t="e">
        <f>'T. Generadora'!#REF!</f>
        <v>#REF!</v>
      </c>
      <c r="S201" s="82" t="e">
        <f>'T. Generadora'!#REF!</f>
        <v>#REF!</v>
      </c>
      <c r="T201" s="82" t="e">
        <f>'T. Generadora'!#REF!</f>
        <v>#REF!</v>
      </c>
      <c r="U201" s="82" t="e">
        <f>'T. Generadora'!#REF!</f>
        <v>#REF!</v>
      </c>
      <c r="V201" s="82" t="e">
        <f>'T. Generadora'!#REF!</f>
        <v>#REF!</v>
      </c>
      <c r="W201" s="82" t="e">
        <f>'T. Generadora'!#REF!</f>
        <v>#REF!</v>
      </c>
      <c r="X201" s="248" t="s">
        <v>203</v>
      </c>
      <c r="Y201" s="248"/>
      <c r="Z201" s="248"/>
      <c r="AA201" s="248"/>
      <c r="AB201" s="248"/>
      <c r="AC201" s="248"/>
      <c r="AD201" s="248"/>
      <c r="AE201" s="248"/>
      <c r="AF201" s="248"/>
      <c r="AG201" s="249"/>
      <c r="AH201" s="250" t="e">
        <f>+'T. Generadora'!#REF!</f>
        <v>#REF!</v>
      </c>
      <c r="AI201" s="250" t="e">
        <f t="shared" si="0"/>
        <v>#REF!</v>
      </c>
      <c r="AJ201" s="82"/>
      <c r="AK201" s="250"/>
      <c r="AL201" s="251"/>
      <c r="AM201" s="251" t="e">
        <f t="shared" si="1"/>
        <v>#REF!</v>
      </c>
      <c r="AN201" s="250"/>
      <c r="AO201" s="252" t="e">
        <f t="shared" si="2"/>
        <v>#REF!</v>
      </c>
      <c r="AP201" s="1"/>
      <c r="AQ201" s="1"/>
      <c r="AR201" s="1"/>
      <c r="AS201" s="1"/>
      <c r="AT201" s="1"/>
      <c r="AU201" s="1"/>
    </row>
    <row r="202" spans="1:47" ht="12.75" customHeight="1" x14ac:dyDescent="0.35">
      <c r="A202" s="1"/>
      <c r="B202" s="244" t="e">
        <f>'T. Generadora'!#REF!</f>
        <v>#REF!</v>
      </c>
      <c r="C202" s="244" t="e">
        <f>'T. Generadora'!#REF!</f>
        <v>#REF!</v>
      </c>
      <c r="D202" s="244" t="s">
        <v>202</v>
      </c>
      <c r="E202" s="82" t="e">
        <f>'T. Generadora'!#REF!</f>
        <v>#REF!</v>
      </c>
      <c r="F202" s="82" t="e">
        <f>'T. Generadora'!#REF!</f>
        <v>#REF!</v>
      </c>
      <c r="G202" s="82" t="e">
        <f>'T. Generadora'!#REF!</f>
        <v>#REF!</v>
      </c>
      <c r="H202" s="245" t="e">
        <f>'T. Generadora'!#REF!</f>
        <v>#REF!</v>
      </c>
      <c r="I202" s="245" t="e">
        <f>'T. Generadora'!#REF!</f>
        <v>#REF!</v>
      </c>
      <c r="J202" s="245" t="e">
        <f>'T. Generadora'!#REF!</f>
        <v>#REF!</v>
      </c>
      <c r="K202" s="245" t="e">
        <f>'T. Generadora'!#REF!</f>
        <v>#REF!</v>
      </c>
      <c r="L202" s="245" t="e">
        <f>'T. Generadora'!#REF!</f>
        <v>#REF!</v>
      </c>
      <c r="M202" s="245" t="e">
        <f>+'T. Generadora'!#REF!</f>
        <v>#REF!</v>
      </c>
      <c r="N202" s="245" t="e">
        <f>'T. Generadora'!#REF!</f>
        <v>#REF!</v>
      </c>
      <c r="O202" s="246" t="e">
        <f>'T. Generadora'!#REF!</f>
        <v>#REF!</v>
      </c>
      <c r="P202" s="246" t="e">
        <f>'T. Generadora'!#REF!</f>
        <v>#REF!</v>
      </c>
      <c r="Q202" s="246" t="e">
        <f>'T. Generadora'!#REF!</f>
        <v>#REF!</v>
      </c>
      <c r="R202" s="82" t="e">
        <f>'T. Generadora'!#REF!</f>
        <v>#REF!</v>
      </c>
      <c r="S202" s="82" t="e">
        <f>'T. Generadora'!#REF!</f>
        <v>#REF!</v>
      </c>
      <c r="T202" s="82" t="e">
        <f>'T. Generadora'!#REF!</f>
        <v>#REF!</v>
      </c>
      <c r="U202" s="82" t="e">
        <f>'T. Generadora'!#REF!</f>
        <v>#REF!</v>
      </c>
      <c r="V202" s="82" t="e">
        <f>'T. Generadora'!#REF!</f>
        <v>#REF!</v>
      </c>
      <c r="W202" s="82" t="e">
        <f>'T. Generadora'!#REF!</f>
        <v>#REF!</v>
      </c>
      <c r="X202" s="248" t="s">
        <v>203</v>
      </c>
      <c r="Y202" s="248"/>
      <c r="Z202" s="248"/>
      <c r="AA202" s="248"/>
      <c r="AB202" s="248"/>
      <c r="AC202" s="248"/>
      <c r="AD202" s="248"/>
      <c r="AE202" s="248"/>
      <c r="AF202" s="248"/>
      <c r="AG202" s="249"/>
      <c r="AH202" s="250" t="e">
        <f>+'T. Generadora'!#REF!</f>
        <v>#REF!</v>
      </c>
      <c r="AI202" s="250" t="e">
        <f t="shared" si="0"/>
        <v>#REF!</v>
      </c>
      <c r="AJ202" s="82"/>
      <c r="AK202" s="250"/>
      <c r="AL202" s="251"/>
      <c r="AM202" s="251" t="e">
        <f t="shared" si="1"/>
        <v>#REF!</v>
      </c>
      <c r="AN202" s="250"/>
      <c r="AO202" s="252" t="e">
        <f t="shared" si="2"/>
        <v>#REF!</v>
      </c>
      <c r="AP202" s="1"/>
      <c r="AQ202" s="1"/>
      <c r="AR202" s="1"/>
      <c r="AS202" s="1"/>
      <c r="AT202" s="1"/>
      <c r="AU202" s="1"/>
    </row>
    <row r="203" spans="1:47" ht="12.75" customHeight="1" x14ac:dyDescent="0.35">
      <c r="A203" s="1"/>
      <c r="B203" s="244" t="e">
        <f>'T. Generadora'!#REF!</f>
        <v>#REF!</v>
      </c>
      <c r="C203" s="244" t="e">
        <f>'T. Generadora'!#REF!</f>
        <v>#REF!</v>
      </c>
      <c r="D203" s="244" t="s">
        <v>202</v>
      </c>
      <c r="E203" s="82" t="e">
        <f>'T. Generadora'!#REF!</f>
        <v>#REF!</v>
      </c>
      <c r="F203" s="82" t="e">
        <f>'T. Generadora'!#REF!</f>
        <v>#REF!</v>
      </c>
      <c r="G203" s="82" t="e">
        <f>'T. Generadora'!#REF!</f>
        <v>#REF!</v>
      </c>
      <c r="H203" s="245" t="e">
        <f>'T. Generadora'!#REF!</f>
        <v>#REF!</v>
      </c>
      <c r="I203" s="245" t="e">
        <f>'T. Generadora'!#REF!</f>
        <v>#REF!</v>
      </c>
      <c r="J203" s="245" t="e">
        <f>'T. Generadora'!#REF!</f>
        <v>#REF!</v>
      </c>
      <c r="K203" s="245" t="e">
        <f>'T. Generadora'!#REF!</f>
        <v>#REF!</v>
      </c>
      <c r="L203" s="245" t="e">
        <f>'T. Generadora'!#REF!</f>
        <v>#REF!</v>
      </c>
      <c r="M203" s="245" t="e">
        <f>+'T. Generadora'!#REF!</f>
        <v>#REF!</v>
      </c>
      <c r="N203" s="245" t="e">
        <f>'T. Generadora'!#REF!</f>
        <v>#REF!</v>
      </c>
      <c r="O203" s="246" t="e">
        <f>'T. Generadora'!#REF!</f>
        <v>#REF!</v>
      </c>
      <c r="P203" s="246" t="e">
        <f>'T. Generadora'!#REF!</f>
        <v>#REF!</v>
      </c>
      <c r="Q203" s="246" t="e">
        <f>'T. Generadora'!#REF!</f>
        <v>#REF!</v>
      </c>
      <c r="R203" s="82" t="e">
        <f>'T. Generadora'!#REF!</f>
        <v>#REF!</v>
      </c>
      <c r="S203" s="82" t="e">
        <f>'T. Generadora'!#REF!</f>
        <v>#REF!</v>
      </c>
      <c r="T203" s="82" t="e">
        <f>'T. Generadora'!#REF!</f>
        <v>#REF!</v>
      </c>
      <c r="U203" s="82" t="e">
        <f>'T. Generadora'!#REF!</f>
        <v>#REF!</v>
      </c>
      <c r="V203" s="82" t="e">
        <f>'T. Generadora'!#REF!</f>
        <v>#REF!</v>
      </c>
      <c r="W203" s="82" t="e">
        <f>'T. Generadora'!#REF!</f>
        <v>#REF!</v>
      </c>
      <c r="X203" s="248" t="s">
        <v>203</v>
      </c>
      <c r="Y203" s="248"/>
      <c r="Z203" s="248"/>
      <c r="AA203" s="248"/>
      <c r="AB203" s="248"/>
      <c r="AC203" s="248"/>
      <c r="AD203" s="248"/>
      <c r="AE203" s="248"/>
      <c r="AF203" s="248"/>
      <c r="AG203" s="249"/>
      <c r="AH203" s="250" t="e">
        <f>+'T. Generadora'!#REF!</f>
        <v>#REF!</v>
      </c>
      <c r="AI203" s="250" t="e">
        <f t="shared" si="0"/>
        <v>#REF!</v>
      </c>
      <c r="AJ203" s="82"/>
      <c r="AK203" s="250"/>
      <c r="AL203" s="251"/>
      <c r="AM203" s="251" t="e">
        <f t="shared" si="1"/>
        <v>#REF!</v>
      </c>
      <c r="AN203" s="250"/>
      <c r="AO203" s="252" t="e">
        <f t="shared" si="2"/>
        <v>#REF!</v>
      </c>
      <c r="AP203" s="1"/>
      <c r="AQ203" s="1"/>
      <c r="AR203" s="1"/>
      <c r="AS203" s="1"/>
      <c r="AT203" s="1"/>
      <c r="AU203" s="1"/>
    </row>
    <row r="204" spans="1:47" ht="12.75" customHeight="1" x14ac:dyDescent="0.35">
      <c r="A204" s="1"/>
      <c r="B204" s="244" t="e">
        <f>'T. Generadora'!#REF!</f>
        <v>#REF!</v>
      </c>
      <c r="C204" s="244" t="e">
        <f>'T. Generadora'!#REF!</f>
        <v>#REF!</v>
      </c>
      <c r="D204" s="244" t="s">
        <v>202</v>
      </c>
      <c r="E204" s="82" t="e">
        <f>'T. Generadora'!#REF!</f>
        <v>#REF!</v>
      </c>
      <c r="F204" s="82" t="e">
        <f>'T. Generadora'!#REF!</f>
        <v>#REF!</v>
      </c>
      <c r="G204" s="82" t="e">
        <f>'T. Generadora'!#REF!</f>
        <v>#REF!</v>
      </c>
      <c r="H204" s="245" t="e">
        <f>'T. Generadora'!#REF!</f>
        <v>#REF!</v>
      </c>
      <c r="I204" s="245" t="e">
        <f>'T. Generadora'!#REF!</f>
        <v>#REF!</v>
      </c>
      <c r="J204" s="245" t="e">
        <f>'T. Generadora'!#REF!</f>
        <v>#REF!</v>
      </c>
      <c r="K204" s="245" t="e">
        <f>'T. Generadora'!#REF!</f>
        <v>#REF!</v>
      </c>
      <c r="L204" s="245" t="e">
        <f>'T. Generadora'!#REF!</f>
        <v>#REF!</v>
      </c>
      <c r="M204" s="245" t="e">
        <f>+'T. Generadora'!#REF!</f>
        <v>#REF!</v>
      </c>
      <c r="N204" s="245" t="e">
        <f>'T. Generadora'!#REF!</f>
        <v>#REF!</v>
      </c>
      <c r="O204" s="246" t="e">
        <f>'T. Generadora'!#REF!</f>
        <v>#REF!</v>
      </c>
      <c r="P204" s="246" t="e">
        <f>'T. Generadora'!#REF!</f>
        <v>#REF!</v>
      </c>
      <c r="Q204" s="246" t="e">
        <f>'T. Generadora'!#REF!</f>
        <v>#REF!</v>
      </c>
      <c r="R204" s="82" t="e">
        <f>'T. Generadora'!#REF!</f>
        <v>#REF!</v>
      </c>
      <c r="S204" s="82" t="e">
        <f>'T. Generadora'!#REF!</f>
        <v>#REF!</v>
      </c>
      <c r="T204" s="82" t="e">
        <f>'T. Generadora'!#REF!</f>
        <v>#REF!</v>
      </c>
      <c r="U204" s="82" t="e">
        <f>'T. Generadora'!#REF!</f>
        <v>#REF!</v>
      </c>
      <c r="V204" s="82" t="e">
        <f>'T. Generadora'!#REF!</f>
        <v>#REF!</v>
      </c>
      <c r="W204" s="82" t="e">
        <f>'T. Generadora'!#REF!</f>
        <v>#REF!</v>
      </c>
      <c r="X204" s="248" t="s">
        <v>203</v>
      </c>
      <c r="Y204" s="248"/>
      <c r="Z204" s="248"/>
      <c r="AA204" s="248"/>
      <c r="AB204" s="248"/>
      <c r="AC204" s="248"/>
      <c r="AD204" s="248"/>
      <c r="AE204" s="248"/>
      <c r="AF204" s="248"/>
      <c r="AG204" s="249"/>
      <c r="AH204" s="250" t="e">
        <f>+'T. Generadora'!#REF!</f>
        <v>#REF!</v>
      </c>
      <c r="AI204" s="250" t="e">
        <f t="shared" si="0"/>
        <v>#REF!</v>
      </c>
      <c r="AJ204" s="82"/>
      <c r="AK204" s="250"/>
      <c r="AL204" s="251"/>
      <c r="AM204" s="251" t="e">
        <f t="shared" si="1"/>
        <v>#REF!</v>
      </c>
      <c r="AN204" s="250"/>
      <c r="AO204" s="252" t="e">
        <f t="shared" si="2"/>
        <v>#REF!</v>
      </c>
      <c r="AP204" s="1"/>
      <c r="AQ204" s="1"/>
      <c r="AR204" s="1"/>
      <c r="AS204" s="1"/>
      <c r="AT204" s="1"/>
      <c r="AU204" s="1"/>
    </row>
    <row r="205" spans="1:47" ht="12.75" customHeight="1" x14ac:dyDescent="0.35">
      <c r="A205" s="1"/>
      <c r="B205" s="244">
        <f>'T. Generadora'!A148</f>
        <v>146</v>
      </c>
      <c r="C205" s="244">
        <f>'T. Generadora'!B148</f>
        <v>1002</v>
      </c>
      <c r="D205" s="244" t="s">
        <v>202</v>
      </c>
      <c r="E205" s="82">
        <f>'T. Generadora'!C148</f>
        <v>1</v>
      </c>
      <c r="F205" s="82" t="str">
        <f>'T. Generadora'!D148</f>
        <v>Humbolt</v>
      </c>
      <c r="G205" s="82">
        <f>'T. Generadora'!E148</f>
        <v>10</v>
      </c>
      <c r="H205" s="245" t="str">
        <f>'T. Generadora'!G148</f>
        <v>2 H</v>
      </c>
      <c r="I205" s="245">
        <f>'T. Generadora'!H148</f>
        <v>36</v>
      </c>
      <c r="J205" s="245">
        <f>'T. Generadora'!I148</f>
        <v>4</v>
      </c>
      <c r="K205" s="245">
        <f>'T. Generadora'!J148</f>
        <v>0</v>
      </c>
      <c r="L205" s="245">
        <f>'T. Generadora'!L148</f>
        <v>40</v>
      </c>
      <c r="M205" s="245">
        <f>+'T. Generadora'!M148</f>
        <v>1</v>
      </c>
      <c r="N205" s="245">
        <f>'T. Generadora'!N148</f>
        <v>1</v>
      </c>
      <c r="O205" s="246">
        <f>'T. Generadora'!O148</f>
        <v>0</v>
      </c>
      <c r="P205" s="246">
        <f>'T. Generadora'!Q148</f>
        <v>0</v>
      </c>
      <c r="Q205" s="246">
        <f>'T. Generadora'!T148</f>
        <v>1</v>
      </c>
      <c r="R205" s="247">
        <f>'T. Generadora'!U148</f>
        <v>0</v>
      </c>
      <c r="S205" s="82">
        <f>'T. Generadora'!V148</f>
        <v>0</v>
      </c>
      <c r="T205" s="82">
        <f>'T. Generadora'!W148</f>
        <v>0</v>
      </c>
      <c r="U205" s="82">
        <f>'T. Generadora'!X148</f>
        <v>0</v>
      </c>
      <c r="V205" s="82">
        <f>'T. Generadora'!Y148</f>
        <v>0</v>
      </c>
      <c r="W205" s="82">
        <f>'T. Generadora'!Z148</f>
        <v>0</v>
      </c>
      <c r="X205" s="248" t="s">
        <v>203</v>
      </c>
      <c r="Y205" s="248"/>
      <c r="Z205" s="248"/>
      <c r="AA205" s="248"/>
      <c r="AB205" s="248"/>
      <c r="AC205" s="248"/>
      <c r="AD205" s="248"/>
      <c r="AE205" s="248"/>
      <c r="AF205" s="248"/>
      <c r="AG205" s="249"/>
      <c r="AH205" s="250">
        <f>+'T. Generadora'!AT148</f>
        <v>2050000</v>
      </c>
      <c r="AI205" s="250">
        <f t="shared" si="0"/>
        <v>51250</v>
      </c>
      <c r="AJ205" s="82"/>
      <c r="AK205" s="250"/>
      <c r="AL205" s="251"/>
      <c r="AM205" s="251">
        <f t="shared" si="1"/>
        <v>0</v>
      </c>
      <c r="AN205" s="250"/>
      <c r="AO205" s="252">
        <f t="shared" si="2"/>
        <v>-1</v>
      </c>
      <c r="AP205" s="1"/>
      <c r="AQ205" s="1"/>
      <c r="AR205" s="1"/>
      <c r="AS205" s="1"/>
      <c r="AT205" s="1"/>
      <c r="AU205" s="1"/>
    </row>
    <row r="206" spans="1:47" ht="12.75" customHeight="1" x14ac:dyDescent="0.35">
      <c r="A206" s="1"/>
      <c r="B206" s="244">
        <f>'T. Generadora'!A149</f>
        <v>147</v>
      </c>
      <c r="C206" s="244">
        <f>'T. Generadora'!B149</f>
        <v>1003</v>
      </c>
      <c r="D206" s="244" t="s">
        <v>202</v>
      </c>
      <c r="E206" s="82">
        <f>'T. Generadora'!C149</f>
        <v>1</v>
      </c>
      <c r="F206" s="82" t="str">
        <f>'T. Generadora'!D149</f>
        <v>Humbolt</v>
      </c>
      <c r="G206" s="82">
        <f>'T. Generadora'!E149</f>
        <v>10</v>
      </c>
      <c r="H206" s="245" t="str">
        <f>'T. Generadora'!G149</f>
        <v>3 H</v>
      </c>
      <c r="I206" s="245">
        <f>'T. Generadora'!H149</f>
        <v>61</v>
      </c>
      <c r="J206" s="245">
        <f>'T. Generadora'!I149</f>
        <v>8</v>
      </c>
      <c r="K206" s="245">
        <f>'T. Generadora'!J149</f>
        <v>0</v>
      </c>
      <c r="L206" s="245">
        <f>'T. Generadora'!L149</f>
        <v>69</v>
      </c>
      <c r="M206" s="245">
        <f>+'T. Generadora'!M149</f>
        <v>2</v>
      </c>
      <c r="N206" s="245">
        <f>'T. Generadora'!N149</f>
        <v>2</v>
      </c>
      <c r="O206" s="246">
        <f>'T. Generadora'!O149</f>
        <v>0</v>
      </c>
      <c r="P206" s="246">
        <f>'T. Generadora'!Q149</f>
        <v>0</v>
      </c>
      <c r="Q206" s="246">
        <f>'T. Generadora'!T149</f>
        <v>1</v>
      </c>
      <c r="R206" s="247">
        <f>'T. Generadora'!U149</f>
        <v>0</v>
      </c>
      <c r="S206" s="82">
        <f>'T. Generadora'!V149</f>
        <v>0</v>
      </c>
      <c r="T206" s="82">
        <f>'T. Generadora'!W149</f>
        <v>0</v>
      </c>
      <c r="U206" s="82">
        <f>'T. Generadora'!X149</f>
        <v>0</v>
      </c>
      <c r="V206" s="82">
        <f>'T. Generadora'!Y149</f>
        <v>0</v>
      </c>
      <c r="W206" s="82">
        <f>'T. Generadora'!Z149</f>
        <v>0</v>
      </c>
      <c r="X206" s="248" t="s">
        <v>203</v>
      </c>
      <c r="Y206" s="248"/>
      <c r="Z206" s="248"/>
      <c r="AA206" s="248"/>
      <c r="AB206" s="248"/>
      <c r="AC206" s="248"/>
      <c r="AD206" s="248"/>
      <c r="AE206" s="248"/>
      <c r="AF206" s="248"/>
      <c r="AG206" s="249"/>
      <c r="AH206" s="250">
        <f>+'T. Generadora'!AT149</f>
        <v>3130000</v>
      </c>
      <c r="AI206" s="250">
        <f t="shared" si="0"/>
        <v>45362.318840579712</v>
      </c>
      <c r="AJ206" s="82"/>
      <c r="AK206" s="250"/>
      <c r="AL206" s="251"/>
      <c r="AM206" s="251">
        <f t="shared" si="1"/>
        <v>0</v>
      </c>
      <c r="AN206" s="250"/>
      <c r="AO206" s="252">
        <f t="shared" si="2"/>
        <v>-1</v>
      </c>
      <c r="AP206" s="1"/>
      <c r="AQ206" s="1"/>
      <c r="AR206" s="1"/>
      <c r="AS206" s="1"/>
      <c r="AT206" s="1"/>
      <c r="AU206" s="1"/>
    </row>
    <row r="207" spans="1:47" ht="12.75" customHeight="1" x14ac:dyDescent="0.35">
      <c r="A207" s="1"/>
      <c r="B207" s="244">
        <f>'T. Generadora'!A150</f>
        <v>148</v>
      </c>
      <c r="C207" s="244">
        <f>'T. Generadora'!B150</f>
        <v>1004</v>
      </c>
      <c r="D207" s="244" t="s">
        <v>202</v>
      </c>
      <c r="E207" s="82">
        <f>'T. Generadora'!C150</f>
        <v>1</v>
      </c>
      <c r="F207" s="82" t="str">
        <f>'T. Generadora'!D150</f>
        <v>Humbolt</v>
      </c>
      <c r="G207" s="82">
        <f>'T. Generadora'!E150</f>
        <v>10</v>
      </c>
      <c r="H207" s="245" t="str">
        <f>'T. Generadora'!G150</f>
        <v>4 H</v>
      </c>
      <c r="I207" s="245">
        <f>'T. Generadora'!H150</f>
        <v>36</v>
      </c>
      <c r="J207" s="245">
        <f>'T. Generadora'!I150</f>
        <v>7</v>
      </c>
      <c r="K207" s="245">
        <f>'T. Generadora'!J150</f>
        <v>0</v>
      </c>
      <c r="L207" s="245">
        <f>'T. Generadora'!L150</f>
        <v>43</v>
      </c>
      <c r="M207" s="245">
        <f>+'T. Generadora'!M150</f>
        <v>1</v>
      </c>
      <c r="N207" s="245">
        <f>'T. Generadora'!N150</f>
        <v>1</v>
      </c>
      <c r="O207" s="246">
        <f>'T. Generadora'!O150</f>
        <v>0</v>
      </c>
      <c r="P207" s="246">
        <f>'T. Generadora'!Q150</f>
        <v>0</v>
      </c>
      <c r="Q207" s="246">
        <f>'T. Generadora'!T150</f>
        <v>1</v>
      </c>
      <c r="R207" s="247">
        <f>'T. Generadora'!U150</f>
        <v>0</v>
      </c>
      <c r="S207" s="82">
        <f>'T. Generadora'!V150</f>
        <v>0</v>
      </c>
      <c r="T207" s="82">
        <f>'T. Generadora'!W150</f>
        <v>0</v>
      </c>
      <c r="U207" s="82">
        <f>'T. Generadora'!X150</f>
        <v>0</v>
      </c>
      <c r="V207" s="82">
        <f>'T. Generadora'!Y150</f>
        <v>0</v>
      </c>
      <c r="W207" s="82">
        <f>'T. Generadora'!Z150</f>
        <v>0</v>
      </c>
      <c r="X207" s="248" t="s">
        <v>203</v>
      </c>
      <c r="Y207" s="248"/>
      <c r="Z207" s="248"/>
      <c r="AA207" s="248"/>
      <c r="AB207" s="248"/>
      <c r="AC207" s="248"/>
      <c r="AD207" s="248"/>
      <c r="AE207" s="248"/>
      <c r="AF207" s="248"/>
      <c r="AG207" s="249"/>
      <c r="AH207" s="250">
        <f>+'T. Generadora'!AT150</f>
        <v>2170000</v>
      </c>
      <c r="AI207" s="250">
        <f t="shared" si="0"/>
        <v>50465.116279069771</v>
      </c>
      <c r="AJ207" s="82"/>
      <c r="AK207" s="250"/>
      <c r="AL207" s="251"/>
      <c r="AM207" s="251">
        <f t="shared" si="1"/>
        <v>0</v>
      </c>
      <c r="AN207" s="250"/>
      <c r="AO207" s="252">
        <f t="shared" si="2"/>
        <v>-1</v>
      </c>
      <c r="AP207" s="1"/>
      <c r="AQ207" s="1"/>
      <c r="AR207" s="1"/>
      <c r="AS207" s="1"/>
      <c r="AT207" s="1"/>
      <c r="AU207" s="1"/>
    </row>
    <row r="208" spans="1:47" ht="12.75" customHeight="1" x14ac:dyDescent="0.35">
      <c r="A208" s="1"/>
      <c r="B208" s="244" t="e">
        <f>'T. Generadora'!#REF!</f>
        <v>#REF!</v>
      </c>
      <c r="C208" s="244" t="e">
        <f>'T. Generadora'!#REF!</f>
        <v>#REF!</v>
      </c>
      <c r="D208" s="244" t="s">
        <v>202</v>
      </c>
      <c r="E208" s="82" t="e">
        <f>'T. Generadora'!#REF!</f>
        <v>#REF!</v>
      </c>
      <c r="F208" s="82" t="e">
        <f>'T. Generadora'!#REF!</f>
        <v>#REF!</v>
      </c>
      <c r="G208" s="82" t="e">
        <f>'T. Generadora'!#REF!</f>
        <v>#REF!</v>
      </c>
      <c r="H208" s="245" t="e">
        <f>'T. Generadora'!#REF!</f>
        <v>#REF!</v>
      </c>
      <c r="I208" s="245" t="e">
        <f>'T. Generadora'!#REF!</f>
        <v>#REF!</v>
      </c>
      <c r="J208" s="245" t="e">
        <f>'T. Generadora'!#REF!</f>
        <v>#REF!</v>
      </c>
      <c r="K208" s="245" t="e">
        <f>'T. Generadora'!#REF!</f>
        <v>#REF!</v>
      </c>
      <c r="L208" s="245" t="e">
        <f>'T. Generadora'!#REF!</f>
        <v>#REF!</v>
      </c>
      <c r="M208" s="245" t="e">
        <f>+'T. Generadora'!#REF!</f>
        <v>#REF!</v>
      </c>
      <c r="N208" s="245" t="e">
        <f>'T. Generadora'!#REF!</f>
        <v>#REF!</v>
      </c>
      <c r="O208" s="246" t="e">
        <f>'T. Generadora'!#REF!</f>
        <v>#REF!</v>
      </c>
      <c r="P208" s="246" t="e">
        <f>'T. Generadora'!#REF!</f>
        <v>#REF!</v>
      </c>
      <c r="Q208" s="246" t="e">
        <f>'T. Generadora'!#REF!</f>
        <v>#REF!</v>
      </c>
      <c r="R208" s="82" t="e">
        <f>'T. Generadora'!#REF!</f>
        <v>#REF!</v>
      </c>
      <c r="S208" s="82" t="e">
        <f>'T. Generadora'!#REF!</f>
        <v>#REF!</v>
      </c>
      <c r="T208" s="82" t="e">
        <f>'T. Generadora'!#REF!</f>
        <v>#REF!</v>
      </c>
      <c r="U208" s="82" t="e">
        <f>'T. Generadora'!#REF!</f>
        <v>#REF!</v>
      </c>
      <c r="V208" s="82" t="e">
        <f>'T. Generadora'!#REF!</f>
        <v>#REF!</v>
      </c>
      <c r="W208" s="82" t="e">
        <f>'T. Generadora'!#REF!</f>
        <v>#REF!</v>
      </c>
      <c r="X208" s="248" t="s">
        <v>203</v>
      </c>
      <c r="Y208" s="248"/>
      <c r="Z208" s="248"/>
      <c r="AA208" s="248"/>
      <c r="AB208" s="248"/>
      <c r="AC208" s="248"/>
      <c r="AD208" s="248"/>
      <c r="AE208" s="248"/>
      <c r="AF208" s="248"/>
      <c r="AG208" s="249"/>
      <c r="AH208" s="250" t="e">
        <f>+'T. Generadora'!#REF!</f>
        <v>#REF!</v>
      </c>
      <c r="AI208" s="250" t="e">
        <f t="shared" si="0"/>
        <v>#REF!</v>
      </c>
      <c r="AJ208" s="82"/>
      <c r="AK208" s="250"/>
      <c r="AL208" s="251"/>
      <c r="AM208" s="251" t="e">
        <f t="shared" si="1"/>
        <v>#REF!</v>
      </c>
      <c r="AN208" s="250"/>
      <c r="AO208" s="252" t="e">
        <f t="shared" si="2"/>
        <v>#REF!</v>
      </c>
      <c r="AP208" s="1"/>
      <c r="AQ208" s="1"/>
      <c r="AR208" s="1"/>
      <c r="AS208" s="1"/>
      <c r="AT208" s="1"/>
      <c r="AU208" s="1"/>
    </row>
    <row r="209" spans="1:47" ht="12.75" customHeight="1" x14ac:dyDescent="0.35">
      <c r="A209" s="1"/>
      <c r="B209" s="244" t="e">
        <f>'T. Generadora'!#REF!</f>
        <v>#REF!</v>
      </c>
      <c r="C209" s="244" t="e">
        <f>'T. Generadora'!#REF!</f>
        <v>#REF!</v>
      </c>
      <c r="D209" s="244" t="s">
        <v>202</v>
      </c>
      <c r="E209" s="82" t="e">
        <f>'T. Generadora'!#REF!</f>
        <v>#REF!</v>
      </c>
      <c r="F209" s="82" t="e">
        <f>'T. Generadora'!#REF!</f>
        <v>#REF!</v>
      </c>
      <c r="G209" s="82" t="e">
        <f>'T. Generadora'!#REF!</f>
        <v>#REF!</v>
      </c>
      <c r="H209" s="245" t="e">
        <f>'T. Generadora'!#REF!</f>
        <v>#REF!</v>
      </c>
      <c r="I209" s="245" t="e">
        <f>'T. Generadora'!#REF!</f>
        <v>#REF!</v>
      </c>
      <c r="J209" s="245" t="e">
        <f>'T. Generadora'!#REF!</f>
        <v>#REF!</v>
      </c>
      <c r="K209" s="245" t="e">
        <f>'T. Generadora'!#REF!</f>
        <v>#REF!</v>
      </c>
      <c r="L209" s="245" t="e">
        <f>'T. Generadora'!#REF!</f>
        <v>#REF!</v>
      </c>
      <c r="M209" s="245" t="e">
        <f>+'T. Generadora'!#REF!</f>
        <v>#REF!</v>
      </c>
      <c r="N209" s="245" t="e">
        <f>'T. Generadora'!#REF!</f>
        <v>#REF!</v>
      </c>
      <c r="O209" s="246" t="e">
        <f>'T. Generadora'!#REF!</f>
        <v>#REF!</v>
      </c>
      <c r="P209" s="246" t="e">
        <f>'T. Generadora'!#REF!</f>
        <v>#REF!</v>
      </c>
      <c r="Q209" s="246" t="e">
        <f>'T. Generadora'!#REF!</f>
        <v>#REF!</v>
      </c>
      <c r="R209" s="82" t="e">
        <f>'T. Generadora'!#REF!</f>
        <v>#REF!</v>
      </c>
      <c r="S209" s="82" t="e">
        <f>'T. Generadora'!#REF!</f>
        <v>#REF!</v>
      </c>
      <c r="T209" s="82" t="e">
        <f>'T. Generadora'!#REF!</f>
        <v>#REF!</v>
      </c>
      <c r="U209" s="82" t="e">
        <f>'T. Generadora'!#REF!</f>
        <v>#REF!</v>
      </c>
      <c r="V209" s="82" t="e">
        <f>'T. Generadora'!#REF!</f>
        <v>#REF!</v>
      </c>
      <c r="W209" s="82" t="e">
        <f>'T. Generadora'!#REF!</f>
        <v>#REF!</v>
      </c>
      <c r="X209" s="248" t="s">
        <v>203</v>
      </c>
      <c r="Y209" s="248"/>
      <c r="Z209" s="248"/>
      <c r="AA209" s="248"/>
      <c r="AB209" s="248"/>
      <c r="AC209" s="248"/>
      <c r="AD209" s="248"/>
      <c r="AE209" s="248"/>
      <c r="AF209" s="248"/>
      <c r="AG209" s="249"/>
      <c r="AH209" s="250" t="e">
        <f>+'T. Generadora'!#REF!</f>
        <v>#REF!</v>
      </c>
      <c r="AI209" s="250" t="e">
        <f t="shared" si="0"/>
        <v>#REF!</v>
      </c>
      <c r="AJ209" s="82"/>
      <c r="AK209" s="250"/>
      <c r="AL209" s="251"/>
      <c r="AM209" s="251" t="e">
        <f t="shared" si="1"/>
        <v>#REF!</v>
      </c>
      <c r="AN209" s="250"/>
      <c r="AO209" s="252" t="e">
        <f t="shared" si="2"/>
        <v>#REF!</v>
      </c>
      <c r="AP209" s="1"/>
      <c r="AQ209" s="1"/>
      <c r="AR209" s="1"/>
      <c r="AS209" s="1"/>
      <c r="AT209" s="1"/>
      <c r="AU209" s="1"/>
    </row>
    <row r="210" spans="1:47" ht="12.75" customHeight="1" x14ac:dyDescent="0.35">
      <c r="A210" s="1"/>
      <c r="B210" s="244">
        <f>'T. Generadora'!A151</f>
        <v>149</v>
      </c>
      <c r="C210" s="244">
        <f>'T. Generadora'!B151</f>
        <v>1101</v>
      </c>
      <c r="D210" s="244" t="s">
        <v>202</v>
      </c>
      <c r="E210" s="82">
        <f>'T. Generadora'!C151</f>
        <v>1</v>
      </c>
      <c r="F210" s="82" t="str">
        <f>'T. Generadora'!D151</f>
        <v>Humbolt</v>
      </c>
      <c r="G210" s="82">
        <f>'T. Generadora'!E151</f>
        <v>11</v>
      </c>
      <c r="H210" s="245" t="str">
        <f>'T. Generadora'!G151</f>
        <v>1 H</v>
      </c>
      <c r="I210" s="245">
        <f>'T. Generadora'!H151</f>
        <v>42</v>
      </c>
      <c r="J210" s="245">
        <f>'T. Generadora'!I151</f>
        <v>10</v>
      </c>
      <c r="K210" s="245">
        <f>'T. Generadora'!J151</f>
        <v>0</v>
      </c>
      <c r="L210" s="245">
        <f>'T. Generadora'!L151</f>
        <v>52</v>
      </c>
      <c r="M210" s="245">
        <f>+'T. Generadora'!M151</f>
        <v>1</v>
      </c>
      <c r="N210" s="245">
        <f>'T. Generadora'!N151</f>
        <v>1</v>
      </c>
      <c r="O210" s="246">
        <f>'T. Generadora'!O151</f>
        <v>0</v>
      </c>
      <c r="P210" s="246">
        <f>'T. Generadora'!Q151</f>
        <v>0</v>
      </c>
      <c r="Q210" s="246">
        <f>'T. Generadora'!T151</f>
        <v>1</v>
      </c>
      <c r="R210" s="247">
        <f>'T. Generadora'!U151</f>
        <v>0</v>
      </c>
      <c r="S210" s="82">
        <f>'T. Generadora'!V151</f>
        <v>0</v>
      </c>
      <c r="T210" s="82">
        <f>'T. Generadora'!W151</f>
        <v>0</v>
      </c>
      <c r="U210" s="82">
        <f>'T. Generadora'!X151</f>
        <v>0</v>
      </c>
      <c r="V210" s="82">
        <f>'T. Generadora'!Y151</f>
        <v>0</v>
      </c>
      <c r="W210" s="82">
        <f>'T. Generadora'!Z151</f>
        <v>0</v>
      </c>
      <c r="X210" s="248" t="s">
        <v>203</v>
      </c>
      <c r="Y210" s="248"/>
      <c r="Z210" s="248"/>
      <c r="AA210" s="248"/>
      <c r="AB210" s="248"/>
      <c r="AC210" s="248"/>
      <c r="AD210" s="248"/>
      <c r="AE210" s="248"/>
      <c r="AF210" s="248"/>
      <c r="AG210" s="249"/>
      <c r="AH210" s="250">
        <f>+'T. Generadora'!AT151</f>
        <v>2560000</v>
      </c>
      <c r="AI210" s="250">
        <f t="shared" si="0"/>
        <v>49230.769230769234</v>
      </c>
      <c r="AJ210" s="82"/>
      <c r="AK210" s="250"/>
      <c r="AL210" s="251"/>
      <c r="AM210" s="251">
        <f t="shared" si="1"/>
        <v>0</v>
      </c>
      <c r="AN210" s="250"/>
      <c r="AO210" s="252">
        <f t="shared" si="2"/>
        <v>-1</v>
      </c>
      <c r="AP210" s="1"/>
      <c r="AQ210" s="1"/>
      <c r="AR210" s="1"/>
      <c r="AS210" s="1"/>
      <c r="AT210" s="1"/>
      <c r="AU210" s="1"/>
    </row>
    <row r="211" spans="1:47" ht="12.75" customHeight="1" x14ac:dyDescent="0.35">
      <c r="A211" s="1"/>
      <c r="B211" s="244">
        <f>'T. Generadora'!A152</f>
        <v>150</v>
      </c>
      <c r="C211" s="244">
        <f>'T. Generadora'!B152</f>
        <v>1102</v>
      </c>
      <c r="D211" s="244" t="s">
        <v>202</v>
      </c>
      <c r="E211" s="82">
        <f>'T. Generadora'!C152</f>
        <v>1</v>
      </c>
      <c r="F211" s="82" t="str">
        <f>'T. Generadora'!D152</f>
        <v>Humbolt</v>
      </c>
      <c r="G211" s="82">
        <f>'T. Generadora'!E152</f>
        <v>11</v>
      </c>
      <c r="H211" s="245" t="str">
        <f>'T. Generadora'!G152</f>
        <v>2 H</v>
      </c>
      <c r="I211" s="245">
        <f>'T. Generadora'!H152</f>
        <v>36</v>
      </c>
      <c r="J211" s="245">
        <f>'T. Generadora'!I152</f>
        <v>4</v>
      </c>
      <c r="K211" s="245">
        <f>'T. Generadora'!J152</f>
        <v>0</v>
      </c>
      <c r="L211" s="245">
        <f>'T. Generadora'!L152</f>
        <v>40</v>
      </c>
      <c r="M211" s="245">
        <f>+'T. Generadora'!M152</f>
        <v>1</v>
      </c>
      <c r="N211" s="245">
        <f>'T. Generadora'!N152</f>
        <v>1</v>
      </c>
      <c r="O211" s="246">
        <f>'T. Generadora'!O152</f>
        <v>0</v>
      </c>
      <c r="P211" s="246">
        <f>'T. Generadora'!Q152</f>
        <v>0</v>
      </c>
      <c r="Q211" s="246">
        <f>'T. Generadora'!T152</f>
        <v>1</v>
      </c>
      <c r="R211" s="247">
        <f>'T. Generadora'!U152</f>
        <v>0</v>
      </c>
      <c r="S211" s="82">
        <f>'T. Generadora'!V152</f>
        <v>0</v>
      </c>
      <c r="T211" s="82">
        <f>'T. Generadora'!W152</f>
        <v>0</v>
      </c>
      <c r="U211" s="82">
        <f>'T. Generadora'!X152</f>
        <v>0</v>
      </c>
      <c r="V211" s="82">
        <f>'T. Generadora'!Y152</f>
        <v>0</v>
      </c>
      <c r="W211" s="82">
        <f>'T. Generadora'!Z152</f>
        <v>0</v>
      </c>
      <c r="X211" s="248" t="s">
        <v>203</v>
      </c>
      <c r="Y211" s="248"/>
      <c r="Z211" s="248"/>
      <c r="AA211" s="248"/>
      <c r="AB211" s="248"/>
      <c r="AC211" s="248"/>
      <c r="AD211" s="248"/>
      <c r="AE211" s="248"/>
      <c r="AF211" s="248"/>
      <c r="AG211" s="249"/>
      <c r="AH211" s="250">
        <f>+'T. Generadora'!AT152</f>
        <v>2070000</v>
      </c>
      <c r="AI211" s="250">
        <f t="shared" si="0"/>
        <v>51750</v>
      </c>
      <c r="AJ211" s="82"/>
      <c r="AK211" s="250"/>
      <c r="AL211" s="251"/>
      <c r="AM211" s="251">
        <f t="shared" si="1"/>
        <v>0</v>
      </c>
      <c r="AN211" s="250"/>
      <c r="AO211" s="252">
        <f t="shared" si="2"/>
        <v>-1</v>
      </c>
      <c r="AP211" s="1"/>
      <c r="AQ211" s="1"/>
      <c r="AR211" s="1"/>
      <c r="AS211" s="1"/>
      <c r="AT211" s="1"/>
      <c r="AU211" s="1"/>
    </row>
    <row r="212" spans="1:47" ht="12.75" customHeight="1" x14ac:dyDescent="0.35">
      <c r="A212" s="1"/>
      <c r="B212" s="244">
        <f>'T. Generadora'!A153</f>
        <v>151</v>
      </c>
      <c r="C212" s="244">
        <f>'T. Generadora'!B153</f>
        <v>1103</v>
      </c>
      <c r="D212" s="244" t="s">
        <v>202</v>
      </c>
      <c r="E212" s="82">
        <f>'T. Generadora'!C153</f>
        <v>1</v>
      </c>
      <c r="F212" s="82" t="str">
        <f>'T. Generadora'!D153</f>
        <v>Humbolt</v>
      </c>
      <c r="G212" s="82">
        <f>'T. Generadora'!E153</f>
        <v>11</v>
      </c>
      <c r="H212" s="245" t="str">
        <f>'T. Generadora'!G153</f>
        <v>3 H</v>
      </c>
      <c r="I212" s="245">
        <f>'T. Generadora'!H153</f>
        <v>61</v>
      </c>
      <c r="J212" s="245">
        <f>'T. Generadora'!I153</f>
        <v>8</v>
      </c>
      <c r="K212" s="245">
        <f>'T. Generadora'!J153</f>
        <v>0</v>
      </c>
      <c r="L212" s="245">
        <f>'T. Generadora'!L153</f>
        <v>69</v>
      </c>
      <c r="M212" s="245">
        <f>+'T. Generadora'!M153</f>
        <v>2</v>
      </c>
      <c r="N212" s="245">
        <f>'T. Generadora'!N153</f>
        <v>2</v>
      </c>
      <c r="O212" s="246">
        <f>'T. Generadora'!O153</f>
        <v>0</v>
      </c>
      <c r="P212" s="246">
        <f>'T. Generadora'!Q153</f>
        <v>0</v>
      </c>
      <c r="Q212" s="246">
        <f>'T. Generadora'!T153</f>
        <v>1</v>
      </c>
      <c r="R212" s="247">
        <f>'T. Generadora'!U153</f>
        <v>0</v>
      </c>
      <c r="S212" s="82">
        <f>'T. Generadora'!V153</f>
        <v>0</v>
      </c>
      <c r="T212" s="82">
        <f>'T. Generadora'!W153</f>
        <v>0</v>
      </c>
      <c r="U212" s="82">
        <f>'T. Generadora'!X153</f>
        <v>0</v>
      </c>
      <c r="V212" s="82">
        <f>'T. Generadora'!Y153</f>
        <v>0</v>
      </c>
      <c r="W212" s="82">
        <f>'T. Generadora'!Z153</f>
        <v>0</v>
      </c>
      <c r="X212" s="248" t="s">
        <v>203</v>
      </c>
      <c r="Y212" s="248"/>
      <c r="Z212" s="248"/>
      <c r="AA212" s="248"/>
      <c r="AB212" s="248"/>
      <c r="AC212" s="248"/>
      <c r="AD212" s="248"/>
      <c r="AE212" s="248"/>
      <c r="AF212" s="248"/>
      <c r="AG212" s="249"/>
      <c r="AH212" s="250">
        <f>+'T. Generadora'!AT153</f>
        <v>3150000</v>
      </c>
      <c r="AI212" s="250">
        <f t="shared" si="0"/>
        <v>45652.17391304348</v>
      </c>
      <c r="AJ212" s="82"/>
      <c r="AK212" s="250"/>
      <c r="AL212" s="251"/>
      <c r="AM212" s="251">
        <f t="shared" si="1"/>
        <v>0</v>
      </c>
      <c r="AN212" s="250"/>
      <c r="AO212" s="252">
        <f t="shared" si="2"/>
        <v>-1</v>
      </c>
      <c r="AP212" s="1"/>
      <c r="AQ212" s="1"/>
      <c r="AR212" s="1"/>
      <c r="AS212" s="1"/>
      <c r="AT212" s="1"/>
      <c r="AU212" s="1"/>
    </row>
    <row r="213" spans="1:47" ht="12.75" customHeight="1" x14ac:dyDescent="0.35">
      <c r="A213" s="1"/>
      <c r="B213" s="244">
        <f>'T. Generadora'!A154</f>
        <v>152</v>
      </c>
      <c r="C213" s="244">
        <f>'T. Generadora'!B154</f>
        <v>1104</v>
      </c>
      <c r="D213" s="244" t="s">
        <v>202</v>
      </c>
      <c r="E213" s="82">
        <f>'T. Generadora'!C154</f>
        <v>1</v>
      </c>
      <c r="F213" s="82" t="str">
        <f>'T. Generadora'!D154</f>
        <v>Humbolt</v>
      </c>
      <c r="G213" s="82">
        <f>'T. Generadora'!E154</f>
        <v>11</v>
      </c>
      <c r="H213" s="245" t="str">
        <f>'T. Generadora'!G154</f>
        <v>4 H</v>
      </c>
      <c r="I213" s="245">
        <f>'T. Generadora'!H154</f>
        <v>36</v>
      </c>
      <c r="J213" s="245">
        <f>'T. Generadora'!I154</f>
        <v>7</v>
      </c>
      <c r="K213" s="245">
        <f>'T. Generadora'!J154</f>
        <v>0</v>
      </c>
      <c r="L213" s="245">
        <f>'T. Generadora'!L154</f>
        <v>43</v>
      </c>
      <c r="M213" s="245">
        <f>+'T. Generadora'!M154</f>
        <v>1</v>
      </c>
      <c r="N213" s="245">
        <f>'T. Generadora'!N154</f>
        <v>1</v>
      </c>
      <c r="O213" s="246">
        <f>'T. Generadora'!O154</f>
        <v>0</v>
      </c>
      <c r="P213" s="246">
        <f>'T. Generadora'!Q154</f>
        <v>0</v>
      </c>
      <c r="Q213" s="246">
        <f>'T. Generadora'!T154</f>
        <v>1</v>
      </c>
      <c r="R213" s="247">
        <f>'T. Generadora'!U154</f>
        <v>0</v>
      </c>
      <c r="S213" s="82">
        <f>'T. Generadora'!V154</f>
        <v>0</v>
      </c>
      <c r="T213" s="82">
        <f>'T. Generadora'!W154</f>
        <v>0</v>
      </c>
      <c r="U213" s="82">
        <f>'T. Generadora'!X154</f>
        <v>0</v>
      </c>
      <c r="V213" s="82">
        <f>'T. Generadora'!Y154</f>
        <v>0</v>
      </c>
      <c r="W213" s="82">
        <f>'T. Generadora'!Z154</f>
        <v>0</v>
      </c>
      <c r="X213" s="248" t="s">
        <v>203</v>
      </c>
      <c r="Y213" s="248"/>
      <c r="Z213" s="248"/>
      <c r="AA213" s="248"/>
      <c r="AB213" s="248"/>
      <c r="AC213" s="248"/>
      <c r="AD213" s="248"/>
      <c r="AE213" s="248"/>
      <c r="AF213" s="248"/>
      <c r="AG213" s="249"/>
      <c r="AH213" s="250">
        <f>+'T. Generadora'!AT154</f>
        <v>2190000</v>
      </c>
      <c r="AI213" s="250">
        <f t="shared" si="0"/>
        <v>50930.232558139534</v>
      </c>
      <c r="AJ213" s="82"/>
      <c r="AK213" s="250"/>
      <c r="AL213" s="251"/>
      <c r="AM213" s="251">
        <f t="shared" si="1"/>
        <v>0</v>
      </c>
      <c r="AN213" s="250"/>
      <c r="AO213" s="252">
        <f t="shared" si="2"/>
        <v>-1</v>
      </c>
      <c r="AP213" s="1"/>
      <c r="AQ213" s="1"/>
      <c r="AR213" s="1"/>
      <c r="AS213" s="1"/>
      <c r="AT213" s="1"/>
      <c r="AU213" s="1"/>
    </row>
    <row r="214" spans="1:47" ht="12.75" customHeight="1" x14ac:dyDescent="0.35">
      <c r="A214" s="1"/>
      <c r="B214" s="244" t="e">
        <f>'T. Generadora'!#REF!</f>
        <v>#REF!</v>
      </c>
      <c r="C214" s="244" t="e">
        <f>'T. Generadora'!#REF!</f>
        <v>#REF!</v>
      </c>
      <c r="D214" s="244" t="s">
        <v>202</v>
      </c>
      <c r="E214" s="82" t="e">
        <f>'T. Generadora'!#REF!</f>
        <v>#REF!</v>
      </c>
      <c r="F214" s="82" t="e">
        <f>'T. Generadora'!#REF!</f>
        <v>#REF!</v>
      </c>
      <c r="G214" s="82" t="e">
        <f>'T. Generadora'!#REF!</f>
        <v>#REF!</v>
      </c>
      <c r="H214" s="245" t="e">
        <f>'T. Generadora'!#REF!</f>
        <v>#REF!</v>
      </c>
      <c r="I214" s="245" t="e">
        <f>'T. Generadora'!#REF!</f>
        <v>#REF!</v>
      </c>
      <c r="J214" s="245" t="e">
        <f>'T. Generadora'!#REF!</f>
        <v>#REF!</v>
      </c>
      <c r="K214" s="245" t="e">
        <f>'T. Generadora'!#REF!</f>
        <v>#REF!</v>
      </c>
      <c r="L214" s="245" t="e">
        <f>'T. Generadora'!#REF!</f>
        <v>#REF!</v>
      </c>
      <c r="M214" s="245" t="e">
        <f>+'T. Generadora'!#REF!</f>
        <v>#REF!</v>
      </c>
      <c r="N214" s="245" t="e">
        <f>'T. Generadora'!#REF!</f>
        <v>#REF!</v>
      </c>
      <c r="O214" s="246" t="e">
        <f>'T. Generadora'!#REF!</f>
        <v>#REF!</v>
      </c>
      <c r="P214" s="246" t="e">
        <f>'T. Generadora'!#REF!</f>
        <v>#REF!</v>
      </c>
      <c r="Q214" s="246" t="e">
        <f>'T. Generadora'!#REF!</f>
        <v>#REF!</v>
      </c>
      <c r="R214" s="82" t="e">
        <f>'T. Generadora'!#REF!</f>
        <v>#REF!</v>
      </c>
      <c r="S214" s="82" t="e">
        <f>'T. Generadora'!#REF!</f>
        <v>#REF!</v>
      </c>
      <c r="T214" s="82" t="e">
        <f>'T. Generadora'!#REF!</f>
        <v>#REF!</v>
      </c>
      <c r="U214" s="82" t="e">
        <f>'T. Generadora'!#REF!</f>
        <v>#REF!</v>
      </c>
      <c r="V214" s="82" t="e">
        <f>'T. Generadora'!#REF!</f>
        <v>#REF!</v>
      </c>
      <c r="W214" s="82" t="e">
        <f>'T. Generadora'!#REF!</f>
        <v>#REF!</v>
      </c>
      <c r="X214" s="248" t="s">
        <v>203</v>
      </c>
      <c r="Y214" s="248"/>
      <c r="Z214" s="248"/>
      <c r="AA214" s="248"/>
      <c r="AB214" s="248"/>
      <c r="AC214" s="248"/>
      <c r="AD214" s="248"/>
      <c r="AE214" s="248"/>
      <c r="AF214" s="248"/>
      <c r="AG214" s="249"/>
      <c r="AH214" s="250" t="e">
        <f>+'T. Generadora'!#REF!</f>
        <v>#REF!</v>
      </c>
      <c r="AI214" s="250" t="e">
        <f t="shared" si="0"/>
        <v>#REF!</v>
      </c>
      <c r="AJ214" s="82"/>
      <c r="AK214" s="250"/>
      <c r="AL214" s="251"/>
      <c r="AM214" s="251" t="e">
        <f t="shared" si="1"/>
        <v>#REF!</v>
      </c>
      <c r="AN214" s="250"/>
      <c r="AO214" s="252" t="e">
        <f t="shared" si="2"/>
        <v>#REF!</v>
      </c>
      <c r="AP214" s="1"/>
      <c r="AQ214" s="1"/>
      <c r="AR214" s="1"/>
      <c r="AS214" s="1"/>
      <c r="AT214" s="1"/>
      <c r="AU214" s="1"/>
    </row>
    <row r="215" spans="1:47" ht="12.75" customHeight="1" x14ac:dyDescent="0.35">
      <c r="A215" s="1"/>
      <c r="B215" s="244" t="e">
        <f>'T. Generadora'!#REF!</f>
        <v>#REF!</v>
      </c>
      <c r="C215" s="244" t="e">
        <f>'T. Generadora'!#REF!</f>
        <v>#REF!</v>
      </c>
      <c r="D215" s="244" t="s">
        <v>202</v>
      </c>
      <c r="E215" s="82" t="e">
        <f>'T. Generadora'!#REF!</f>
        <v>#REF!</v>
      </c>
      <c r="F215" s="82" t="e">
        <f>'T. Generadora'!#REF!</f>
        <v>#REF!</v>
      </c>
      <c r="G215" s="82" t="e">
        <f>'T. Generadora'!#REF!</f>
        <v>#REF!</v>
      </c>
      <c r="H215" s="245" t="e">
        <f>'T. Generadora'!#REF!</f>
        <v>#REF!</v>
      </c>
      <c r="I215" s="245" t="e">
        <f>'T. Generadora'!#REF!</f>
        <v>#REF!</v>
      </c>
      <c r="J215" s="245" t="e">
        <f>'T. Generadora'!#REF!</f>
        <v>#REF!</v>
      </c>
      <c r="K215" s="245" t="e">
        <f>'T. Generadora'!#REF!</f>
        <v>#REF!</v>
      </c>
      <c r="L215" s="245" t="e">
        <f>'T. Generadora'!#REF!</f>
        <v>#REF!</v>
      </c>
      <c r="M215" s="245" t="e">
        <f>+'T. Generadora'!#REF!</f>
        <v>#REF!</v>
      </c>
      <c r="N215" s="245" t="e">
        <f>'T. Generadora'!#REF!</f>
        <v>#REF!</v>
      </c>
      <c r="O215" s="246" t="e">
        <f>'T. Generadora'!#REF!</f>
        <v>#REF!</v>
      </c>
      <c r="P215" s="246" t="e">
        <f>'T. Generadora'!#REF!</f>
        <v>#REF!</v>
      </c>
      <c r="Q215" s="246" t="e">
        <f>'T. Generadora'!#REF!</f>
        <v>#REF!</v>
      </c>
      <c r="R215" s="82" t="e">
        <f>'T. Generadora'!#REF!</f>
        <v>#REF!</v>
      </c>
      <c r="S215" s="82" t="e">
        <f>'T. Generadora'!#REF!</f>
        <v>#REF!</v>
      </c>
      <c r="T215" s="82" t="e">
        <f>'T. Generadora'!#REF!</f>
        <v>#REF!</v>
      </c>
      <c r="U215" s="82" t="e">
        <f>'T. Generadora'!#REF!</f>
        <v>#REF!</v>
      </c>
      <c r="V215" s="82" t="e">
        <f>'T. Generadora'!#REF!</f>
        <v>#REF!</v>
      </c>
      <c r="W215" s="82" t="e">
        <f>'T. Generadora'!#REF!</f>
        <v>#REF!</v>
      </c>
      <c r="X215" s="248" t="s">
        <v>203</v>
      </c>
      <c r="Y215" s="248"/>
      <c r="Z215" s="248"/>
      <c r="AA215" s="248"/>
      <c r="AB215" s="248"/>
      <c r="AC215" s="248"/>
      <c r="AD215" s="248"/>
      <c r="AE215" s="248"/>
      <c r="AF215" s="248"/>
      <c r="AG215" s="249"/>
      <c r="AH215" s="250" t="e">
        <f>+'T. Generadora'!#REF!</f>
        <v>#REF!</v>
      </c>
      <c r="AI215" s="250" t="e">
        <f t="shared" si="0"/>
        <v>#REF!</v>
      </c>
      <c r="AJ215" s="82"/>
      <c r="AK215" s="250"/>
      <c r="AL215" s="251"/>
      <c r="AM215" s="251" t="e">
        <f t="shared" si="1"/>
        <v>#REF!</v>
      </c>
      <c r="AN215" s="250"/>
      <c r="AO215" s="252" t="e">
        <f t="shared" si="2"/>
        <v>#REF!</v>
      </c>
      <c r="AP215" s="1"/>
      <c r="AQ215" s="1"/>
      <c r="AR215" s="1"/>
      <c r="AS215" s="1"/>
      <c r="AT215" s="1"/>
      <c r="AU215" s="1"/>
    </row>
    <row r="216" spans="1:47" ht="12.75" customHeight="1" x14ac:dyDescent="0.35">
      <c r="A216" s="1"/>
      <c r="B216" s="244">
        <f>'T. Generadora'!A155</f>
        <v>153</v>
      </c>
      <c r="C216" s="244">
        <f>'T. Generadora'!B155</f>
        <v>1201</v>
      </c>
      <c r="D216" s="244" t="s">
        <v>202</v>
      </c>
      <c r="E216" s="82">
        <f>'T. Generadora'!C155</f>
        <v>1</v>
      </c>
      <c r="F216" s="82" t="str">
        <f>'T. Generadora'!D155</f>
        <v>Humbolt</v>
      </c>
      <c r="G216" s="82">
        <f>'T. Generadora'!E155</f>
        <v>12</v>
      </c>
      <c r="H216" s="245" t="str">
        <f>'T. Generadora'!G155</f>
        <v>1 H</v>
      </c>
      <c r="I216" s="245">
        <f>'T. Generadora'!H155</f>
        <v>42</v>
      </c>
      <c r="J216" s="245">
        <f>'T. Generadora'!I155</f>
        <v>10</v>
      </c>
      <c r="K216" s="245">
        <f>'T. Generadora'!J155</f>
        <v>0</v>
      </c>
      <c r="L216" s="245">
        <f>'T. Generadora'!L155</f>
        <v>52</v>
      </c>
      <c r="M216" s="245">
        <f>+'T. Generadora'!M155</f>
        <v>1</v>
      </c>
      <c r="N216" s="245">
        <f>'T. Generadora'!N155</f>
        <v>1</v>
      </c>
      <c r="O216" s="246">
        <f>'T. Generadora'!O155</f>
        <v>0</v>
      </c>
      <c r="P216" s="246">
        <f>'T. Generadora'!Q155</f>
        <v>0</v>
      </c>
      <c r="Q216" s="246">
        <f>'T. Generadora'!T155</f>
        <v>1</v>
      </c>
      <c r="R216" s="247">
        <f>'T. Generadora'!U155</f>
        <v>0</v>
      </c>
      <c r="S216" s="82">
        <f>'T. Generadora'!V155</f>
        <v>0</v>
      </c>
      <c r="T216" s="82">
        <f>'T. Generadora'!W155</f>
        <v>0</v>
      </c>
      <c r="U216" s="82">
        <f>'T. Generadora'!X155</f>
        <v>0</v>
      </c>
      <c r="V216" s="82">
        <f>'T. Generadora'!Y155</f>
        <v>0</v>
      </c>
      <c r="W216" s="82">
        <f>'T. Generadora'!Z155</f>
        <v>0</v>
      </c>
      <c r="X216" s="248" t="s">
        <v>203</v>
      </c>
      <c r="Y216" s="248"/>
      <c r="Z216" s="248"/>
      <c r="AA216" s="248"/>
      <c r="AB216" s="248"/>
      <c r="AC216" s="248"/>
      <c r="AD216" s="248"/>
      <c r="AE216" s="248"/>
      <c r="AF216" s="248"/>
      <c r="AG216" s="249"/>
      <c r="AH216" s="250">
        <f>+'T. Generadora'!AT155</f>
        <v>2580000</v>
      </c>
      <c r="AI216" s="250">
        <f t="shared" si="0"/>
        <v>49615.384615384617</v>
      </c>
      <c r="AJ216" s="82"/>
      <c r="AK216" s="250"/>
      <c r="AL216" s="251"/>
      <c r="AM216" s="251">
        <f t="shared" si="1"/>
        <v>0</v>
      </c>
      <c r="AN216" s="250"/>
      <c r="AO216" s="252">
        <f t="shared" si="2"/>
        <v>-1</v>
      </c>
      <c r="AP216" s="1"/>
      <c r="AQ216" s="1"/>
      <c r="AR216" s="1"/>
      <c r="AS216" s="1"/>
      <c r="AT216" s="1"/>
      <c r="AU216" s="1"/>
    </row>
    <row r="217" spans="1:47" ht="12.75" customHeight="1" x14ac:dyDescent="0.35">
      <c r="A217" s="1"/>
      <c r="B217" s="244">
        <f>'T. Generadora'!A156</f>
        <v>154</v>
      </c>
      <c r="C217" s="244">
        <f>'T. Generadora'!B156</f>
        <v>1202</v>
      </c>
      <c r="D217" s="244" t="s">
        <v>202</v>
      </c>
      <c r="E217" s="82">
        <f>'T. Generadora'!C156</f>
        <v>1</v>
      </c>
      <c r="F217" s="82" t="str">
        <f>'T. Generadora'!D156</f>
        <v>Humbolt</v>
      </c>
      <c r="G217" s="82">
        <f>'T. Generadora'!E156</f>
        <v>12</v>
      </c>
      <c r="H217" s="245" t="str">
        <f>'T. Generadora'!G156</f>
        <v>2 H</v>
      </c>
      <c r="I217" s="245">
        <f>'T. Generadora'!H156</f>
        <v>36</v>
      </c>
      <c r="J217" s="245">
        <f>'T. Generadora'!I156</f>
        <v>4</v>
      </c>
      <c r="K217" s="245">
        <f>'T. Generadora'!J156</f>
        <v>0</v>
      </c>
      <c r="L217" s="245">
        <f>'T. Generadora'!L156</f>
        <v>40</v>
      </c>
      <c r="M217" s="245">
        <f>+'T. Generadora'!M156</f>
        <v>1</v>
      </c>
      <c r="N217" s="245">
        <f>'T. Generadora'!N156</f>
        <v>1</v>
      </c>
      <c r="O217" s="246">
        <f>'T. Generadora'!O156</f>
        <v>0</v>
      </c>
      <c r="P217" s="246">
        <f>'T. Generadora'!Q156</f>
        <v>0</v>
      </c>
      <c r="Q217" s="246">
        <f>'T. Generadora'!T156</f>
        <v>1</v>
      </c>
      <c r="R217" s="247">
        <f>'T. Generadora'!U156</f>
        <v>0</v>
      </c>
      <c r="S217" s="82">
        <f>'T. Generadora'!V156</f>
        <v>0</v>
      </c>
      <c r="T217" s="82">
        <f>'T. Generadora'!W156</f>
        <v>0</v>
      </c>
      <c r="U217" s="82">
        <f>'T. Generadora'!X156</f>
        <v>0</v>
      </c>
      <c r="V217" s="82">
        <f>'T. Generadora'!Y156</f>
        <v>0</v>
      </c>
      <c r="W217" s="82">
        <f>'T. Generadora'!Z156</f>
        <v>0</v>
      </c>
      <c r="X217" s="248" t="s">
        <v>203</v>
      </c>
      <c r="Y217" s="248"/>
      <c r="Z217" s="248"/>
      <c r="AA217" s="248"/>
      <c r="AB217" s="248"/>
      <c r="AC217" s="248"/>
      <c r="AD217" s="248"/>
      <c r="AE217" s="248"/>
      <c r="AF217" s="248"/>
      <c r="AG217" s="249"/>
      <c r="AH217" s="250">
        <f>+'T. Generadora'!AT156</f>
        <v>2090000</v>
      </c>
      <c r="AI217" s="250">
        <f t="shared" si="0"/>
        <v>52250</v>
      </c>
      <c r="AJ217" s="82"/>
      <c r="AK217" s="250"/>
      <c r="AL217" s="251"/>
      <c r="AM217" s="251">
        <f t="shared" si="1"/>
        <v>0</v>
      </c>
      <c r="AN217" s="250"/>
      <c r="AO217" s="252">
        <f t="shared" si="2"/>
        <v>-1</v>
      </c>
      <c r="AP217" s="1"/>
      <c r="AQ217" s="1"/>
      <c r="AR217" s="1"/>
      <c r="AS217" s="1"/>
      <c r="AT217" s="1"/>
      <c r="AU217" s="1"/>
    </row>
    <row r="218" spans="1:47" ht="12.75" customHeight="1" x14ac:dyDescent="0.35">
      <c r="A218" s="1"/>
      <c r="B218" s="244">
        <f>'T. Generadora'!A157</f>
        <v>155</v>
      </c>
      <c r="C218" s="244">
        <f>'T. Generadora'!B157</f>
        <v>1203</v>
      </c>
      <c r="D218" s="244" t="s">
        <v>202</v>
      </c>
      <c r="E218" s="82">
        <f>'T. Generadora'!C157</f>
        <v>1</v>
      </c>
      <c r="F218" s="82" t="str">
        <f>'T. Generadora'!D157</f>
        <v>Humbolt</v>
      </c>
      <c r="G218" s="82">
        <f>'T. Generadora'!E157</f>
        <v>12</v>
      </c>
      <c r="H218" s="245" t="str">
        <f>'T. Generadora'!G157</f>
        <v>3 H</v>
      </c>
      <c r="I218" s="245">
        <f>'T. Generadora'!H157</f>
        <v>61</v>
      </c>
      <c r="J218" s="245">
        <f>'T. Generadora'!I157</f>
        <v>8</v>
      </c>
      <c r="K218" s="245">
        <f>'T. Generadora'!J157</f>
        <v>0</v>
      </c>
      <c r="L218" s="245">
        <f>'T. Generadora'!L157</f>
        <v>69</v>
      </c>
      <c r="M218" s="245">
        <f>+'T. Generadora'!M157</f>
        <v>2</v>
      </c>
      <c r="N218" s="245">
        <f>'T. Generadora'!N157</f>
        <v>2</v>
      </c>
      <c r="O218" s="246">
        <f>'T. Generadora'!O157</f>
        <v>0</v>
      </c>
      <c r="P218" s="246">
        <f>'T. Generadora'!Q157</f>
        <v>0</v>
      </c>
      <c r="Q218" s="246">
        <f>'T. Generadora'!T157</f>
        <v>1</v>
      </c>
      <c r="R218" s="247">
        <f>'T. Generadora'!U157</f>
        <v>0</v>
      </c>
      <c r="S218" s="82">
        <f>'T. Generadora'!V157</f>
        <v>0</v>
      </c>
      <c r="T218" s="82">
        <f>'T. Generadora'!W157</f>
        <v>0</v>
      </c>
      <c r="U218" s="82">
        <f>'T. Generadora'!X157</f>
        <v>0</v>
      </c>
      <c r="V218" s="82">
        <f>'T. Generadora'!Y157</f>
        <v>0</v>
      </c>
      <c r="W218" s="82">
        <f>'T. Generadora'!Z157</f>
        <v>0</v>
      </c>
      <c r="X218" s="248" t="s">
        <v>203</v>
      </c>
      <c r="Y218" s="248"/>
      <c r="Z218" s="248"/>
      <c r="AA218" s="248"/>
      <c r="AB218" s="248"/>
      <c r="AC218" s="248"/>
      <c r="AD218" s="248"/>
      <c r="AE218" s="248"/>
      <c r="AF218" s="248"/>
      <c r="AG218" s="249"/>
      <c r="AH218" s="250">
        <f>+'T. Generadora'!AT157</f>
        <v>3180000</v>
      </c>
      <c r="AI218" s="250">
        <f t="shared" si="0"/>
        <v>46086.956521739128</v>
      </c>
      <c r="AJ218" s="82"/>
      <c r="AK218" s="250"/>
      <c r="AL218" s="251"/>
      <c r="AM218" s="251">
        <f t="shared" si="1"/>
        <v>0</v>
      </c>
      <c r="AN218" s="250"/>
      <c r="AO218" s="252">
        <f t="shared" si="2"/>
        <v>-1</v>
      </c>
      <c r="AP218" s="1"/>
      <c r="AQ218" s="1"/>
      <c r="AR218" s="1"/>
      <c r="AS218" s="1"/>
      <c r="AT218" s="1"/>
      <c r="AU218" s="1"/>
    </row>
    <row r="219" spans="1:47" ht="12.75" customHeight="1" x14ac:dyDescent="0.35">
      <c r="A219" s="1"/>
      <c r="B219" s="244">
        <f>'T. Generadora'!A158</f>
        <v>156</v>
      </c>
      <c r="C219" s="244">
        <f>'T. Generadora'!B158</f>
        <v>1204</v>
      </c>
      <c r="D219" s="244" t="s">
        <v>202</v>
      </c>
      <c r="E219" s="82">
        <f>'T. Generadora'!C158</f>
        <v>1</v>
      </c>
      <c r="F219" s="82" t="str">
        <f>'T. Generadora'!D158</f>
        <v>Humbolt</v>
      </c>
      <c r="G219" s="82">
        <f>'T. Generadora'!E158</f>
        <v>12</v>
      </c>
      <c r="H219" s="245" t="str">
        <f>'T. Generadora'!G158</f>
        <v>4 H</v>
      </c>
      <c r="I219" s="245">
        <f>'T. Generadora'!H158</f>
        <v>36</v>
      </c>
      <c r="J219" s="245">
        <f>'T. Generadora'!I158</f>
        <v>7</v>
      </c>
      <c r="K219" s="245">
        <f>'T. Generadora'!J158</f>
        <v>0</v>
      </c>
      <c r="L219" s="245">
        <f>'T. Generadora'!L158</f>
        <v>43</v>
      </c>
      <c r="M219" s="245">
        <f>+'T. Generadora'!M158</f>
        <v>1</v>
      </c>
      <c r="N219" s="245">
        <f>'T. Generadora'!N158</f>
        <v>1</v>
      </c>
      <c r="O219" s="246">
        <f>'T. Generadora'!O158</f>
        <v>0</v>
      </c>
      <c r="P219" s="246">
        <f>'T. Generadora'!Q158</f>
        <v>0</v>
      </c>
      <c r="Q219" s="246">
        <f>'T. Generadora'!T158</f>
        <v>1</v>
      </c>
      <c r="R219" s="247">
        <f>'T. Generadora'!U158</f>
        <v>0</v>
      </c>
      <c r="S219" s="82">
        <f>'T. Generadora'!V158</f>
        <v>0</v>
      </c>
      <c r="T219" s="82">
        <f>'T. Generadora'!W158</f>
        <v>0</v>
      </c>
      <c r="U219" s="82">
        <f>'T. Generadora'!X158</f>
        <v>0</v>
      </c>
      <c r="V219" s="82">
        <f>'T. Generadora'!Y158</f>
        <v>0</v>
      </c>
      <c r="W219" s="82">
        <f>'T. Generadora'!Z158</f>
        <v>0</v>
      </c>
      <c r="X219" s="248" t="s">
        <v>203</v>
      </c>
      <c r="Y219" s="248"/>
      <c r="Z219" s="248"/>
      <c r="AA219" s="248"/>
      <c r="AB219" s="248"/>
      <c r="AC219" s="248"/>
      <c r="AD219" s="248"/>
      <c r="AE219" s="248"/>
      <c r="AF219" s="248"/>
      <c r="AG219" s="249"/>
      <c r="AH219" s="250">
        <f>+'T. Generadora'!AT158</f>
        <v>2210000</v>
      </c>
      <c r="AI219" s="250">
        <f t="shared" si="0"/>
        <v>51395.348837209305</v>
      </c>
      <c r="AJ219" s="82"/>
      <c r="AK219" s="250"/>
      <c r="AL219" s="251"/>
      <c r="AM219" s="251">
        <f t="shared" si="1"/>
        <v>0</v>
      </c>
      <c r="AN219" s="250"/>
      <c r="AO219" s="252">
        <f t="shared" si="2"/>
        <v>-1</v>
      </c>
      <c r="AP219" s="1"/>
      <c r="AQ219" s="1"/>
      <c r="AR219" s="1"/>
      <c r="AS219" s="1"/>
      <c r="AT219" s="1"/>
      <c r="AU219" s="1"/>
    </row>
    <row r="220" spans="1:47" ht="12.75" customHeight="1" x14ac:dyDescent="0.35">
      <c r="A220" s="1"/>
      <c r="B220" s="244" t="e">
        <f>'T. Generadora'!#REF!</f>
        <v>#REF!</v>
      </c>
      <c r="C220" s="244" t="e">
        <f>'T. Generadora'!#REF!</f>
        <v>#REF!</v>
      </c>
      <c r="D220" s="244" t="s">
        <v>202</v>
      </c>
      <c r="E220" s="82" t="e">
        <f>'T. Generadora'!#REF!</f>
        <v>#REF!</v>
      </c>
      <c r="F220" s="82" t="e">
        <f>'T. Generadora'!#REF!</f>
        <v>#REF!</v>
      </c>
      <c r="G220" s="82" t="e">
        <f>'T. Generadora'!#REF!</f>
        <v>#REF!</v>
      </c>
      <c r="H220" s="245" t="e">
        <f>'T. Generadora'!#REF!</f>
        <v>#REF!</v>
      </c>
      <c r="I220" s="245" t="e">
        <f>'T. Generadora'!#REF!</f>
        <v>#REF!</v>
      </c>
      <c r="J220" s="245" t="e">
        <f>'T. Generadora'!#REF!</f>
        <v>#REF!</v>
      </c>
      <c r="K220" s="245" t="e">
        <f>'T. Generadora'!#REF!</f>
        <v>#REF!</v>
      </c>
      <c r="L220" s="245" t="e">
        <f>'T. Generadora'!#REF!</f>
        <v>#REF!</v>
      </c>
      <c r="M220" s="245" t="e">
        <f>+'T. Generadora'!#REF!</f>
        <v>#REF!</v>
      </c>
      <c r="N220" s="245" t="e">
        <f>'T. Generadora'!#REF!</f>
        <v>#REF!</v>
      </c>
      <c r="O220" s="246" t="e">
        <f>'T. Generadora'!#REF!</f>
        <v>#REF!</v>
      </c>
      <c r="P220" s="246" t="e">
        <f>'T. Generadora'!#REF!</f>
        <v>#REF!</v>
      </c>
      <c r="Q220" s="246" t="e">
        <f>'T. Generadora'!#REF!</f>
        <v>#REF!</v>
      </c>
      <c r="R220" s="82" t="e">
        <f>'T. Generadora'!#REF!</f>
        <v>#REF!</v>
      </c>
      <c r="S220" s="82" t="e">
        <f>'T. Generadora'!#REF!</f>
        <v>#REF!</v>
      </c>
      <c r="T220" s="82" t="e">
        <f>'T. Generadora'!#REF!</f>
        <v>#REF!</v>
      </c>
      <c r="U220" s="82" t="e">
        <f>'T. Generadora'!#REF!</f>
        <v>#REF!</v>
      </c>
      <c r="V220" s="82" t="e">
        <f>'T. Generadora'!#REF!</f>
        <v>#REF!</v>
      </c>
      <c r="W220" s="82" t="e">
        <f>'T. Generadora'!#REF!</f>
        <v>#REF!</v>
      </c>
      <c r="X220" s="248" t="s">
        <v>203</v>
      </c>
      <c r="Y220" s="248"/>
      <c r="Z220" s="248"/>
      <c r="AA220" s="248"/>
      <c r="AB220" s="248"/>
      <c r="AC220" s="248"/>
      <c r="AD220" s="248"/>
      <c r="AE220" s="248"/>
      <c r="AF220" s="248"/>
      <c r="AG220" s="249"/>
      <c r="AH220" s="250" t="e">
        <f>+'T. Generadora'!#REF!</f>
        <v>#REF!</v>
      </c>
      <c r="AI220" s="250" t="e">
        <f t="shared" si="0"/>
        <v>#REF!</v>
      </c>
      <c r="AJ220" s="82"/>
      <c r="AK220" s="250"/>
      <c r="AL220" s="251"/>
      <c r="AM220" s="251" t="e">
        <f t="shared" si="1"/>
        <v>#REF!</v>
      </c>
      <c r="AN220" s="250"/>
      <c r="AO220" s="252" t="e">
        <f t="shared" si="2"/>
        <v>#REF!</v>
      </c>
      <c r="AP220" s="1"/>
      <c r="AQ220" s="1"/>
      <c r="AR220" s="1"/>
      <c r="AS220" s="1"/>
      <c r="AT220" s="1"/>
      <c r="AU220" s="1"/>
    </row>
    <row r="221" spans="1:47" ht="12.75" customHeight="1" x14ac:dyDescent="0.35">
      <c r="A221" s="1"/>
      <c r="B221" s="244" t="e">
        <f>'T. Generadora'!#REF!</f>
        <v>#REF!</v>
      </c>
      <c r="C221" s="244" t="e">
        <f>'T. Generadora'!#REF!</f>
        <v>#REF!</v>
      </c>
      <c r="D221" s="244" t="s">
        <v>202</v>
      </c>
      <c r="E221" s="82" t="e">
        <f>'T. Generadora'!#REF!</f>
        <v>#REF!</v>
      </c>
      <c r="F221" s="82" t="e">
        <f>'T. Generadora'!#REF!</f>
        <v>#REF!</v>
      </c>
      <c r="G221" s="82" t="e">
        <f>'T. Generadora'!#REF!</f>
        <v>#REF!</v>
      </c>
      <c r="H221" s="245" t="e">
        <f>'T. Generadora'!#REF!</f>
        <v>#REF!</v>
      </c>
      <c r="I221" s="245" t="e">
        <f>'T. Generadora'!#REF!</f>
        <v>#REF!</v>
      </c>
      <c r="J221" s="245" t="e">
        <f>'T. Generadora'!#REF!</f>
        <v>#REF!</v>
      </c>
      <c r="K221" s="245" t="e">
        <f>'T. Generadora'!#REF!</f>
        <v>#REF!</v>
      </c>
      <c r="L221" s="245" t="e">
        <f>'T. Generadora'!#REF!</f>
        <v>#REF!</v>
      </c>
      <c r="M221" s="245" t="e">
        <f>+'T. Generadora'!#REF!</f>
        <v>#REF!</v>
      </c>
      <c r="N221" s="245" t="e">
        <f>'T. Generadora'!#REF!</f>
        <v>#REF!</v>
      </c>
      <c r="O221" s="246" t="e">
        <f>'T. Generadora'!#REF!</f>
        <v>#REF!</v>
      </c>
      <c r="P221" s="246" t="e">
        <f>'T. Generadora'!#REF!</f>
        <v>#REF!</v>
      </c>
      <c r="Q221" s="246" t="e">
        <f>'T. Generadora'!#REF!</f>
        <v>#REF!</v>
      </c>
      <c r="R221" s="82" t="e">
        <f>'T. Generadora'!#REF!</f>
        <v>#REF!</v>
      </c>
      <c r="S221" s="82" t="e">
        <f>'T. Generadora'!#REF!</f>
        <v>#REF!</v>
      </c>
      <c r="T221" s="82" t="e">
        <f>'T. Generadora'!#REF!</f>
        <v>#REF!</v>
      </c>
      <c r="U221" s="82" t="e">
        <f>'T. Generadora'!#REF!</f>
        <v>#REF!</v>
      </c>
      <c r="V221" s="82" t="e">
        <f>'T. Generadora'!#REF!</f>
        <v>#REF!</v>
      </c>
      <c r="W221" s="82" t="e">
        <f>'T. Generadora'!#REF!</f>
        <v>#REF!</v>
      </c>
      <c r="X221" s="248" t="s">
        <v>203</v>
      </c>
      <c r="Y221" s="248"/>
      <c r="Z221" s="248"/>
      <c r="AA221" s="248"/>
      <c r="AB221" s="248"/>
      <c r="AC221" s="248"/>
      <c r="AD221" s="248"/>
      <c r="AE221" s="248"/>
      <c r="AF221" s="248"/>
      <c r="AG221" s="249"/>
      <c r="AH221" s="250" t="e">
        <f>+'T. Generadora'!#REF!</f>
        <v>#REF!</v>
      </c>
      <c r="AI221" s="250" t="e">
        <f t="shared" si="0"/>
        <v>#REF!</v>
      </c>
      <c r="AJ221" s="82"/>
      <c r="AK221" s="250"/>
      <c r="AL221" s="251"/>
      <c r="AM221" s="251" t="e">
        <f t="shared" si="1"/>
        <v>#REF!</v>
      </c>
      <c r="AN221" s="250"/>
      <c r="AO221" s="252" t="e">
        <f t="shared" si="2"/>
        <v>#REF!</v>
      </c>
      <c r="AP221" s="1"/>
      <c r="AQ221" s="1"/>
      <c r="AR221" s="1"/>
      <c r="AS221" s="1"/>
      <c r="AT221" s="1"/>
      <c r="AU221" s="1"/>
    </row>
    <row r="222" spans="1:47" ht="12.75" customHeight="1" x14ac:dyDescent="0.35">
      <c r="A222" s="1"/>
      <c r="B222" s="244">
        <f>'T. Generadora'!A159</f>
        <v>157</v>
      </c>
      <c r="C222" s="244">
        <f>'T. Generadora'!B159</f>
        <v>1401</v>
      </c>
      <c r="D222" s="244" t="s">
        <v>202</v>
      </c>
      <c r="E222" s="82">
        <f>'T. Generadora'!C159</f>
        <v>1</v>
      </c>
      <c r="F222" s="82" t="str">
        <f>'T. Generadora'!D159</f>
        <v>Humbolt</v>
      </c>
      <c r="G222" s="82">
        <f>'T. Generadora'!E159</f>
        <v>14</v>
      </c>
      <c r="H222" s="245" t="str">
        <f>'T. Generadora'!G159</f>
        <v>1 H</v>
      </c>
      <c r="I222" s="245">
        <f>'T. Generadora'!H159</f>
        <v>42</v>
      </c>
      <c r="J222" s="245">
        <f>'T. Generadora'!I159</f>
        <v>10</v>
      </c>
      <c r="K222" s="245">
        <f>'T. Generadora'!J159</f>
        <v>0</v>
      </c>
      <c r="L222" s="245">
        <f>'T. Generadora'!L159</f>
        <v>52</v>
      </c>
      <c r="M222" s="245">
        <f>+'T. Generadora'!M159</f>
        <v>1</v>
      </c>
      <c r="N222" s="245">
        <f>'T. Generadora'!N159</f>
        <v>1</v>
      </c>
      <c r="O222" s="246">
        <f>'T. Generadora'!O159</f>
        <v>0</v>
      </c>
      <c r="P222" s="246">
        <f>'T. Generadora'!Q159</f>
        <v>0</v>
      </c>
      <c r="Q222" s="246">
        <f>'T. Generadora'!T159</f>
        <v>1</v>
      </c>
      <c r="R222" s="247">
        <f>'T. Generadora'!U159</f>
        <v>0</v>
      </c>
      <c r="S222" s="82">
        <f>'T. Generadora'!V159</f>
        <v>0</v>
      </c>
      <c r="T222" s="82">
        <f>'T. Generadora'!W159</f>
        <v>0</v>
      </c>
      <c r="U222" s="82">
        <f>'T. Generadora'!X159</f>
        <v>0</v>
      </c>
      <c r="V222" s="82">
        <f>'T. Generadora'!Y159</f>
        <v>0</v>
      </c>
      <c r="W222" s="82">
        <f>'T. Generadora'!Z159</f>
        <v>0</v>
      </c>
      <c r="X222" s="248" t="s">
        <v>203</v>
      </c>
      <c r="Y222" s="248"/>
      <c r="Z222" s="248"/>
      <c r="AA222" s="248"/>
      <c r="AB222" s="248"/>
      <c r="AC222" s="248"/>
      <c r="AD222" s="248"/>
      <c r="AE222" s="248"/>
      <c r="AF222" s="248"/>
      <c r="AG222" s="249"/>
      <c r="AH222" s="250">
        <f>+'T. Generadora'!AT159</f>
        <v>2610000</v>
      </c>
      <c r="AI222" s="250">
        <f t="shared" si="0"/>
        <v>50192.307692307695</v>
      </c>
      <c r="AJ222" s="82"/>
      <c r="AK222" s="250"/>
      <c r="AL222" s="251"/>
      <c r="AM222" s="251">
        <f t="shared" si="1"/>
        <v>0</v>
      </c>
      <c r="AN222" s="250"/>
      <c r="AO222" s="252">
        <f t="shared" si="2"/>
        <v>-1</v>
      </c>
      <c r="AP222" s="1"/>
      <c r="AQ222" s="1"/>
      <c r="AR222" s="1"/>
      <c r="AS222" s="1"/>
      <c r="AT222" s="1"/>
      <c r="AU222" s="1"/>
    </row>
    <row r="223" spans="1:47" ht="12.75" customHeight="1" x14ac:dyDescent="0.35">
      <c r="A223" s="1"/>
      <c r="B223" s="244">
        <f>'T. Generadora'!A160</f>
        <v>158</v>
      </c>
      <c r="C223" s="244">
        <f>'T. Generadora'!B160</f>
        <v>1402</v>
      </c>
      <c r="D223" s="244" t="s">
        <v>202</v>
      </c>
      <c r="E223" s="82">
        <f>'T. Generadora'!C160</f>
        <v>1</v>
      </c>
      <c r="F223" s="82" t="str">
        <f>'T. Generadora'!D160</f>
        <v>Humbolt</v>
      </c>
      <c r="G223" s="82">
        <f>'T. Generadora'!E160</f>
        <v>14</v>
      </c>
      <c r="H223" s="245" t="str">
        <f>'T. Generadora'!G160</f>
        <v>2 H</v>
      </c>
      <c r="I223" s="245">
        <f>'T. Generadora'!H160</f>
        <v>36</v>
      </c>
      <c r="J223" s="245">
        <f>'T. Generadora'!I160</f>
        <v>4</v>
      </c>
      <c r="K223" s="245">
        <f>'T. Generadora'!J160</f>
        <v>0</v>
      </c>
      <c r="L223" s="245">
        <f>'T. Generadora'!L160</f>
        <v>40</v>
      </c>
      <c r="M223" s="245">
        <f>+'T. Generadora'!M160</f>
        <v>1</v>
      </c>
      <c r="N223" s="245">
        <f>'T. Generadora'!N160</f>
        <v>1</v>
      </c>
      <c r="O223" s="246">
        <f>'T. Generadora'!O160</f>
        <v>0</v>
      </c>
      <c r="P223" s="246">
        <f>'T. Generadora'!Q160</f>
        <v>0</v>
      </c>
      <c r="Q223" s="246">
        <f>'T. Generadora'!T160</f>
        <v>1</v>
      </c>
      <c r="R223" s="247">
        <f>'T. Generadora'!U160</f>
        <v>0</v>
      </c>
      <c r="S223" s="82">
        <f>'T. Generadora'!V160</f>
        <v>0</v>
      </c>
      <c r="T223" s="82">
        <f>'T. Generadora'!W160</f>
        <v>0</v>
      </c>
      <c r="U223" s="82">
        <f>'T. Generadora'!X160</f>
        <v>0</v>
      </c>
      <c r="V223" s="82">
        <f>'T. Generadora'!Y160</f>
        <v>0</v>
      </c>
      <c r="W223" s="82">
        <f>'T. Generadora'!Z160</f>
        <v>0</v>
      </c>
      <c r="X223" s="248" t="s">
        <v>203</v>
      </c>
      <c r="Y223" s="248"/>
      <c r="Z223" s="248"/>
      <c r="AA223" s="248"/>
      <c r="AB223" s="248"/>
      <c r="AC223" s="248"/>
      <c r="AD223" s="248"/>
      <c r="AE223" s="248"/>
      <c r="AF223" s="248"/>
      <c r="AG223" s="249"/>
      <c r="AH223" s="250">
        <f>+'T. Generadora'!AT160</f>
        <v>2100000</v>
      </c>
      <c r="AI223" s="250">
        <f t="shared" si="0"/>
        <v>52500</v>
      </c>
      <c r="AJ223" s="82"/>
      <c r="AK223" s="250"/>
      <c r="AL223" s="251"/>
      <c r="AM223" s="251">
        <f t="shared" si="1"/>
        <v>0</v>
      </c>
      <c r="AN223" s="250"/>
      <c r="AO223" s="252">
        <f t="shared" si="2"/>
        <v>-1</v>
      </c>
      <c r="AP223" s="1"/>
      <c r="AQ223" s="1"/>
      <c r="AR223" s="1"/>
      <c r="AS223" s="1"/>
      <c r="AT223" s="1"/>
      <c r="AU223" s="1"/>
    </row>
    <row r="224" spans="1:47" ht="12.75" customHeight="1" x14ac:dyDescent="0.35">
      <c r="A224" s="1"/>
      <c r="B224" s="244">
        <f>'T. Generadora'!A161</f>
        <v>159</v>
      </c>
      <c r="C224" s="244">
        <f>'T. Generadora'!B161</f>
        <v>1403</v>
      </c>
      <c r="D224" s="244" t="s">
        <v>202</v>
      </c>
      <c r="E224" s="82">
        <f>'T. Generadora'!C161</f>
        <v>1</v>
      </c>
      <c r="F224" s="82" t="str">
        <f>'T. Generadora'!D161</f>
        <v>Humbolt</v>
      </c>
      <c r="G224" s="82">
        <f>'T. Generadora'!E161</f>
        <v>14</v>
      </c>
      <c r="H224" s="245" t="str">
        <f>'T. Generadora'!G161</f>
        <v>3 H</v>
      </c>
      <c r="I224" s="245">
        <f>'T. Generadora'!H161</f>
        <v>61</v>
      </c>
      <c r="J224" s="245">
        <f>'T. Generadora'!I161</f>
        <v>8</v>
      </c>
      <c r="K224" s="245">
        <f>'T. Generadora'!J161</f>
        <v>0</v>
      </c>
      <c r="L224" s="245">
        <f>'T. Generadora'!L161</f>
        <v>69</v>
      </c>
      <c r="M224" s="245">
        <f>+'T. Generadora'!M161</f>
        <v>2</v>
      </c>
      <c r="N224" s="245">
        <f>'T. Generadora'!N161</f>
        <v>2</v>
      </c>
      <c r="O224" s="246">
        <f>'T. Generadora'!O161</f>
        <v>0</v>
      </c>
      <c r="P224" s="246">
        <f>'T. Generadora'!Q161</f>
        <v>0</v>
      </c>
      <c r="Q224" s="246">
        <f>'T. Generadora'!T161</f>
        <v>1</v>
      </c>
      <c r="R224" s="247">
        <f>'T. Generadora'!U161</f>
        <v>0</v>
      </c>
      <c r="S224" s="82">
        <f>'T. Generadora'!V161</f>
        <v>0</v>
      </c>
      <c r="T224" s="82">
        <f>'T. Generadora'!W161</f>
        <v>0</v>
      </c>
      <c r="U224" s="82">
        <f>'T. Generadora'!X161</f>
        <v>0</v>
      </c>
      <c r="V224" s="82">
        <f>'T. Generadora'!Y161</f>
        <v>0</v>
      </c>
      <c r="W224" s="82">
        <f>'T. Generadora'!Z161</f>
        <v>0</v>
      </c>
      <c r="X224" s="248" t="s">
        <v>203</v>
      </c>
      <c r="Y224" s="248"/>
      <c r="Z224" s="248"/>
      <c r="AA224" s="248"/>
      <c r="AB224" s="248"/>
      <c r="AC224" s="248"/>
      <c r="AD224" s="248"/>
      <c r="AE224" s="248"/>
      <c r="AF224" s="248"/>
      <c r="AG224" s="249"/>
      <c r="AH224" s="250">
        <f>+'T. Generadora'!AT161</f>
        <v>3210000</v>
      </c>
      <c r="AI224" s="250">
        <f t="shared" si="0"/>
        <v>46521.739130434784</v>
      </c>
      <c r="AJ224" s="82"/>
      <c r="AK224" s="250"/>
      <c r="AL224" s="251"/>
      <c r="AM224" s="251">
        <f t="shared" si="1"/>
        <v>0</v>
      </c>
      <c r="AN224" s="250"/>
      <c r="AO224" s="252">
        <f t="shared" si="2"/>
        <v>-1</v>
      </c>
      <c r="AP224" s="1"/>
      <c r="AQ224" s="1"/>
      <c r="AR224" s="1"/>
      <c r="AS224" s="1"/>
      <c r="AT224" s="1"/>
      <c r="AU224" s="1"/>
    </row>
    <row r="225" spans="1:47" ht="12.75" customHeight="1" x14ac:dyDescent="0.35">
      <c r="A225" s="1"/>
      <c r="B225" s="244">
        <f>'T. Generadora'!A162</f>
        <v>160</v>
      </c>
      <c r="C225" s="244">
        <f>'T. Generadora'!B162</f>
        <v>1404</v>
      </c>
      <c r="D225" s="244" t="s">
        <v>202</v>
      </c>
      <c r="E225" s="82">
        <f>'T. Generadora'!C162</f>
        <v>1</v>
      </c>
      <c r="F225" s="82" t="str">
        <f>'T. Generadora'!D162</f>
        <v>Humbolt</v>
      </c>
      <c r="G225" s="82">
        <f>'T. Generadora'!E162</f>
        <v>14</v>
      </c>
      <c r="H225" s="245" t="str">
        <f>'T. Generadora'!G162</f>
        <v>4 H</v>
      </c>
      <c r="I225" s="245">
        <f>'T. Generadora'!H162</f>
        <v>36</v>
      </c>
      <c r="J225" s="245">
        <f>'T. Generadora'!I162</f>
        <v>7</v>
      </c>
      <c r="K225" s="245">
        <f>'T. Generadora'!J162</f>
        <v>0</v>
      </c>
      <c r="L225" s="245">
        <f>'T. Generadora'!L162</f>
        <v>43</v>
      </c>
      <c r="M225" s="245">
        <f>+'T. Generadora'!M162</f>
        <v>1</v>
      </c>
      <c r="N225" s="245">
        <f>'T. Generadora'!N162</f>
        <v>1</v>
      </c>
      <c r="O225" s="246">
        <f>'T. Generadora'!O162</f>
        <v>0</v>
      </c>
      <c r="P225" s="246">
        <f>'T. Generadora'!Q162</f>
        <v>0</v>
      </c>
      <c r="Q225" s="246">
        <f>'T. Generadora'!T162</f>
        <v>1</v>
      </c>
      <c r="R225" s="247">
        <f>'T. Generadora'!U162</f>
        <v>0</v>
      </c>
      <c r="S225" s="82">
        <f>'T. Generadora'!V162</f>
        <v>0</v>
      </c>
      <c r="T225" s="82">
        <f>'T. Generadora'!W162</f>
        <v>0</v>
      </c>
      <c r="U225" s="82">
        <f>'T. Generadora'!X162</f>
        <v>0</v>
      </c>
      <c r="V225" s="82">
        <f>'T. Generadora'!Y162</f>
        <v>0</v>
      </c>
      <c r="W225" s="82">
        <f>'T. Generadora'!Z162</f>
        <v>0</v>
      </c>
      <c r="X225" s="248" t="s">
        <v>203</v>
      </c>
      <c r="Y225" s="248"/>
      <c r="Z225" s="248"/>
      <c r="AA225" s="248"/>
      <c r="AB225" s="248"/>
      <c r="AC225" s="248"/>
      <c r="AD225" s="248"/>
      <c r="AE225" s="248"/>
      <c r="AF225" s="248"/>
      <c r="AG225" s="249"/>
      <c r="AH225" s="250">
        <f>+'T. Generadora'!AT162</f>
        <v>2230000</v>
      </c>
      <c r="AI225" s="250">
        <f t="shared" si="0"/>
        <v>51860.465116279069</v>
      </c>
      <c r="AJ225" s="82"/>
      <c r="AK225" s="250"/>
      <c r="AL225" s="251"/>
      <c r="AM225" s="251">
        <f t="shared" si="1"/>
        <v>0</v>
      </c>
      <c r="AN225" s="250"/>
      <c r="AO225" s="252">
        <f t="shared" si="2"/>
        <v>-1</v>
      </c>
      <c r="AP225" s="1"/>
      <c r="AQ225" s="1"/>
      <c r="AR225" s="1"/>
      <c r="AS225" s="1"/>
      <c r="AT225" s="1"/>
      <c r="AU225" s="1"/>
    </row>
    <row r="226" spans="1:47" ht="12.75" customHeight="1" x14ac:dyDescent="0.35">
      <c r="A226" s="1"/>
      <c r="B226" s="244" t="e">
        <f>'T. Generadora'!#REF!</f>
        <v>#REF!</v>
      </c>
      <c r="C226" s="244" t="e">
        <f>'T. Generadora'!#REF!</f>
        <v>#REF!</v>
      </c>
      <c r="D226" s="244" t="s">
        <v>202</v>
      </c>
      <c r="E226" s="82" t="e">
        <f>'T. Generadora'!#REF!</f>
        <v>#REF!</v>
      </c>
      <c r="F226" s="82" t="e">
        <f>'T. Generadora'!#REF!</f>
        <v>#REF!</v>
      </c>
      <c r="G226" s="82" t="e">
        <f>'T. Generadora'!#REF!</f>
        <v>#REF!</v>
      </c>
      <c r="H226" s="245" t="e">
        <f>'T. Generadora'!#REF!</f>
        <v>#REF!</v>
      </c>
      <c r="I226" s="245" t="e">
        <f>'T. Generadora'!#REF!</f>
        <v>#REF!</v>
      </c>
      <c r="J226" s="245" t="e">
        <f>'T. Generadora'!#REF!</f>
        <v>#REF!</v>
      </c>
      <c r="K226" s="245" t="e">
        <f>'T. Generadora'!#REF!</f>
        <v>#REF!</v>
      </c>
      <c r="L226" s="245" t="e">
        <f>'T. Generadora'!#REF!</f>
        <v>#REF!</v>
      </c>
      <c r="M226" s="245" t="e">
        <f>+'T. Generadora'!#REF!</f>
        <v>#REF!</v>
      </c>
      <c r="N226" s="245" t="e">
        <f>'T. Generadora'!#REF!</f>
        <v>#REF!</v>
      </c>
      <c r="O226" s="246" t="e">
        <f>'T. Generadora'!#REF!</f>
        <v>#REF!</v>
      </c>
      <c r="P226" s="246" t="e">
        <f>'T. Generadora'!#REF!</f>
        <v>#REF!</v>
      </c>
      <c r="Q226" s="246" t="e">
        <f>'T. Generadora'!#REF!</f>
        <v>#REF!</v>
      </c>
      <c r="R226" s="82" t="e">
        <f>'T. Generadora'!#REF!</f>
        <v>#REF!</v>
      </c>
      <c r="S226" s="82" t="e">
        <f>'T. Generadora'!#REF!</f>
        <v>#REF!</v>
      </c>
      <c r="T226" s="82" t="e">
        <f>'T. Generadora'!#REF!</f>
        <v>#REF!</v>
      </c>
      <c r="U226" s="82" t="e">
        <f>'T. Generadora'!#REF!</f>
        <v>#REF!</v>
      </c>
      <c r="V226" s="82" t="e">
        <f>'T. Generadora'!#REF!</f>
        <v>#REF!</v>
      </c>
      <c r="W226" s="82" t="e">
        <f>'T. Generadora'!#REF!</f>
        <v>#REF!</v>
      </c>
      <c r="X226" s="248" t="s">
        <v>203</v>
      </c>
      <c r="Y226" s="248"/>
      <c r="Z226" s="248"/>
      <c r="AA226" s="248"/>
      <c r="AB226" s="248"/>
      <c r="AC226" s="248"/>
      <c r="AD226" s="248"/>
      <c r="AE226" s="248"/>
      <c r="AF226" s="248"/>
      <c r="AG226" s="249"/>
      <c r="AH226" s="250" t="e">
        <f>+'T. Generadora'!#REF!</f>
        <v>#REF!</v>
      </c>
      <c r="AI226" s="250" t="e">
        <f t="shared" si="0"/>
        <v>#REF!</v>
      </c>
      <c r="AJ226" s="82"/>
      <c r="AK226" s="250"/>
      <c r="AL226" s="251"/>
      <c r="AM226" s="251" t="e">
        <f t="shared" si="1"/>
        <v>#REF!</v>
      </c>
      <c r="AN226" s="250"/>
      <c r="AO226" s="252" t="e">
        <f t="shared" si="2"/>
        <v>#REF!</v>
      </c>
      <c r="AP226" s="1"/>
      <c r="AQ226" s="1"/>
      <c r="AR226" s="1"/>
      <c r="AS226" s="1"/>
      <c r="AT226" s="1"/>
      <c r="AU226" s="1"/>
    </row>
    <row r="227" spans="1:47" ht="12.75" customHeight="1" x14ac:dyDescent="0.35">
      <c r="A227" s="1"/>
      <c r="B227" s="244" t="e">
        <f>'T. Generadora'!#REF!</f>
        <v>#REF!</v>
      </c>
      <c r="C227" s="244" t="e">
        <f>'T. Generadora'!#REF!</f>
        <v>#REF!</v>
      </c>
      <c r="D227" s="244" t="s">
        <v>202</v>
      </c>
      <c r="E227" s="82" t="e">
        <f>'T. Generadora'!#REF!</f>
        <v>#REF!</v>
      </c>
      <c r="F227" s="82" t="e">
        <f>'T. Generadora'!#REF!</f>
        <v>#REF!</v>
      </c>
      <c r="G227" s="82" t="e">
        <f>'T. Generadora'!#REF!</f>
        <v>#REF!</v>
      </c>
      <c r="H227" s="245" t="e">
        <f>'T. Generadora'!#REF!</f>
        <v>#REF!</v>
      </c>
      <c r="I227" s="245" t="e">
        <f>'T. Generadora'!#REF!</f>
        <v>#REF!</v>
      </c>
      <c r="J227" s="245" t="e">
        <f>'T. Generadora'!#REF!</f>
        <v>#REF!</v>
      </c>
      <c r="K227" s="245" t="e">
        <f>'T. Generadora'!#REF!</f>
        <v>#REF!</v>
      </c>
      <c r="L227" s="245" t="e">
        <f>'T. Generadora'!#REF!</f>
        <v>#REF!</v>
      </c>
      <c r="M227" s="245" t="e">
        <f>+'T. Generadora'!#REF!</f>
        <v>#REF!</v>
      </c>
      <c r="N227" s="245" t="e">
        <f>'T. Generadora'!#REF!</f>
        <v>#REF!</v>
      </c>
      <c r="O227" s="246" t="e">
        <f>'T. Generadora'!#REF!</f>
        <v>#REF!</v>
      </c>
      <c r="P227" s="246" t="e">
        <f>'T. Generadora'!#REF!</f>
        <v>#REF!</v>
      </c>
      <c r="Q227" s="246" t="e">
        <f>'T. Generadora'!#REF!</f>
        <v>#REF!</v>
      </c>
      <c r="R227" s="82" t="e">
        <f>'T. Generadora'!#REF!</f>
        <v>#REF!</v>
      </c>
      <c r="S227" s="82" t="e">
        <f>'T. Generadora'!#REF!</f>
        <v>#REF!</v>
      </c>
      <c r="T227" s="82" t="e">
        <f>'T. Generadora'!#REF!</f>
        <v>#REF!</v>
      </c>
      <c r="U227" s="82" t="e">
        <f>'T. Generadora'!#REF!</f>
        <v>#REF!</v>
      </c>
      <c r="V227" s="82" t="e">
        <f>'T. Generadora'!#REF!</f>
        <v>#REF!</v>
      </c>
      <c r="W227" s="82" t="e">
        <f>'T. Generadora'!#REF!</f>
        <v>#REF!</v>
      </c>
      <c r="X227" s="248" t="s">
        <v>203</v>
      </c>
      <c r="Y227" s="248"/>
      <c r="Z227" s="248"/>
      <c r="AA227" s="248"/>
      <c r="AB227" s="248"/>
      <c r="AC227" s="248"/>
      <c r="AD227" s="248"/>
      <c r="AE227" s="248"/>
      <c r="AF227" s="248"/>
      <c r="AG227" s="249"/>
      <c r="AH227" s="250" t="e">
        <f>+'T. Generadora'!#REF!</f>
        <v>#REF!</v>
      </c>
      <c r="AI227" s="250" t="e">
        <f t="shared" si="0"/>
        <v>#REF!</v>
      </c>
      <c r="AJ227" s="82"/>
      <c r="AK227" s="250"/>
      <c r="AL227" s="251"/>
      <c r="AM227" s="251" t="e">
        <f t="shared" si="1"/>
        <v>#REF!</v>
      </c>
      <c r="AN227" s="250"/>
      <c r="AO227" s="252" t="e">
        <f t="shared" si="2"/>
        <v>#REF!</v>
      </c>
      <c r="AP227" s="1"/>
      <c r="AQ227" s="1"/>
      <c r="AR227" s="1"/>
      <c r="AS227" s="1"/>
      <c r="AT227" s="1"/>
      <c r="AU227" s="1"/>
    </row>
    <row r="228" spans="1:47" ht="12.75" customHeight="1" x14ac:dyDescent="0.35">
      <c r="A228" s="1"/>
      <c r="B228" s="244">
        <f>'T. Generadora'!A163</f>
        <v>161</v>
      </c>
      <c r="C228" s="244">
        <f>'T. Generadora'!B163</f>
        <v>1501</v>
      </c>
      <c r="D228" s="244" t="s">
        <v>202</v>
      </c>
      <c r="E228" s="82">
        <f>'T. Generadora'!C163</f>
        <v>1</v>
      </c>
      <c r="F228" s="82" t="str">
        <f>'T. Generadora'!D163</f>
        <v>Humbolt</v>
      </c>
      <c r="G228" s="82">
        <f>'T. Generadora'!E163</f>
        <v>15</v>
      </c>
      <c r="H228" s="245" t="str">
        <f>'T. Generadora'!G163</f>
        <v>1 H</v>
      </c>
      <c r="I228" s="245">
        <f>'T. Generadora'!H163</f>
        <v>42</v>
      </c>
      <c r="J228" s="245">
        <f>'T. Generadora'!I163</f>
        <v>10</v>
      </c>
      <c r="K228" s="245">
        <f>'T. Generadora'!J163</f>
        <v>0</v>
      </c>
      <c r="L228" s="245">
        <f>'T. Generadora'!L163</f>
        <v>52</v>
      </c>
      <c r="M228" s="245">
        <f>+'T. Generadora'!M163</f>
        <v>1</v>
      </c>
      <c r="N228" s="245">
        <f>'T. Generadora'!N163</f>
        <v>1</v>
      </c>
      <c r="O228" s="246">
        <f>'T. Generadora'!O163</f>
        <v>0</v>
      </c>
      <c r="P228" s="246">
        <f>'T. Generadora'!Q163</f>
        <v>0</v>
      </c>
      <c r="Q228" s="246">
        <f>'T. Generadora'!T163</f>
        <v>1</v>
      </c>
      <c r="R228" s="247">
        <f>'T. Generadora'!U163</f>
        <v>0</v>
      </c>
      <c r="S228" s="82">
        <f>'T. Generadora'!V163</f>
        <v>0</v>
      </c>
      <c r="T228" s="82">
        <f>'T. Generadora'!W163</f>
        <v>0</v>
      </c>
      <c r="U228" s="82">
        <f>'T. Generadora'!X163</f>
        <v>0</v>
      </c>
      <c r="V228" s="82">
        <f>'T. Generadora'!Y163</f>
        <v>0</v>
      </c>
      <c r="W228" s="82">
        <f>'T. Generadora'!Z163</f>
        <v>0</v>
      </c>
      <c r="X228" s="248" t="s">
        <v>203</v>
      </c>
      <c r="Y228" s="248"/>
      <c r="Z228" s="248"/>
      <c r="AA228" s="248"/>
      <c r="AB228" s="248"/>
      <c r="AC228" s="248"/>
      <c r="AD228" s="248"/>
      <c r="AE228" s="248"/>
      <c r="AF228" s="248"/>
      <c r="AG228" s="249"/>
      <c r="AH228" s="250">
        <f>+'T. Generadora'!AT163</f>
        <v>2630000</v>
      </c>
      <c r="AI228" s="250">
        <f t="shared" si="0"/>
        <v>50576.923076923078</v>
      </c>
      <c r="AJ228" s="82"/>
      <c r="AK228" s="250"/>
      <c r="AL228" s="251"/>
      <c r="AM228" s="251">
        <f t="shared" si="1"/>
        <v>0</v>
      </c>
      <c r="AN228" s="250"/>
      <c r="AO228" s="252">
        <f t="shared" si="2"/>
        <v>-1</v>
      </c>
      <c r="AP228" s="1"/>
      <c r="AQ228" s="1"/>
      <c r="AR228" s="1"/>
      <c r="AS228" s="1"/>
      <c r="AT228" s="1"/>
      <c r="AU228" s="1"/>
    </row>
    <row r="229" spans="1:47" ht="12.75" customHeight="1" x14ac:dyDescent="0.35">
      <c r="A229" s="1"/>
      <c r="B229" s="244">
        <f>'T. Generadora'!A164</f>
        <v>162</v>
      </c>
      <c r="C229" s="244">
        <f>'T. Generadora'!B164</f>
        <v>1502</v>
      </c>
      <c r="D229" s="244" t="s">
        <v>202</v>
      </c>
      <c r="E229" s="82">
        <f>'T. Generadora'!C164</f>
        <v>1</v>
      </c>
      <c r="F229" s="82" t="str">
        <f>'T. Generadora'!D164</f>
        <v>Humbolt</v>
      </c>
      <c r="G229" s="82">
        <f>'T. Generadora'!E164</f>
        <v>15</v>
      </c>
      <c r="H229" s="245" t="str">
        <f>'T. Generadora'!G164</f>
        <v>2 H</v>
      </c>
      <c r="I229" s="245">
        <f>'T. Generadora'!H164</f>
        <v>36</v>
      </c>
      <c r="J229" s="245">
        <f>'T. Generadora'!I164</f>
        <v>4</v>
      </c>
      <c r="K229" s="245">
        <f>'T. Generadora'!J164</f>
        <v>0</v>
      </c>
      <c r="L229" s="245">
        <f>'T. Generadora'!L164</f>
        <v>40</v>
      </c>
      <c r="M229" s="245">
        <f>+'T. Generadora'!M164</f>
        <v>1</v>
      </c>
      <c r="N229" s="245">
        <f>'T. Generadora'!N164</f>
        <v>1</v>
      </c>
      <c r="O229" s="246">
        <f>'T. Generadora'!O164</f>
        <v>0</v>
      </c>
      <c r="P229" s="246">
        <f>'T. Generadora'!Q164</f>
        <v>0</v>
      </c>
      <c r="Q229" s="246">
        <f>'T. Generadora'!T164</f>
        <v>1</v>
      </c>
      <c r="R229" s="247">
        <f>'T. Generadora'!U164</f>
        <v>0</v>
      </c>
      <c r="S229" s="82">
        <f>'T. Generadora'!V164</f>
        <v>0</v>
      </c>
      <c r="T229" s="82">
        <f>'T. Generadora'!W164</f>
        <v>0</v>
      </c>
      <c r="U229" s="82">
        <f>'T. Generadora'!X164</f>
        <v>0</v>
      </c>
      <c r="V229" s="82">
        <f>'T. Generadora'!Y164</f>
        <v>0</v>
      </c>
      <c r="W229" s="82">
        <f>'T. Generadora'!Z164</f>
        <v>0</v>
      </c>
      <c r="X229" s="248" t="s">
        <v>203</v>
      </c>
      <c r="Y229" s="248"/>
      <c r="Z229" s="248"/>
      <c r="AA229" s="248"/>
      <c r="AB229" s="248"/>
      <c r="AC229" s="248"/>
      <c r="AD229" s="248"/>
      <c r="AE229" s="248"/>
      <c r="AF229" s="248"/>
      <c r="AG229" s="249"/>
      <c r="AH229" s="250">
        <f>+'T. Generadora'!AT164</f>
        <v>2120000</v>
      </c>
      <c r="AI229" s="250">
        <f t="shared" si="0"/>
        <v>53000</v>
      </c>
      <c r="AJ229" s="82"/>
      <c r="AK229" s="250"/>
      <c r="AL229" s="251"/>
      <c r="AM229" s="251">
        <f t="shared" si="1"/>
        <v>0</v>
      </c>
      <c r="AN229" s="250"/>
      <c r="AO229" s="252">
        <f t="shared" si="2"/>
        <v>-1</v>
      </c>
      <c r="AP229" s="1"/>
      <c r="AQ229" s="1"/>
      <c r="AR229" s="1"/>
      <c r="AS229" s="1"/>
      <c r="AT229" s="1"/>
      <c r="AU229" s="1"/>
    </row>
    <row r="230" spans="1:47" ht="12.75" customHeight="1" x14ac:dyDescent="0.35">
      <c r="A230" s="1"/>
      <c r="B230" s="244">
        <f>'T. Generadora'!A165</f>
        <v>163</v>
      </c>
      <c r="C230" s="244">
        <f>'T. Generadora'!B165</f>
        <v>1503</v>
      </c>
      <c r="D230" s="244" t="s">
        <v>202</v>
      </c>
      <c r="E230" s="82">
        <f>'T. Generadora'!C165</f>
        <v>1</v>
      </c>
      <c r="F230" s="82" t="str">
        <f>'T. Generadora'!D165</f>
        <v>Humbolt</v>
      </c>
      <c r="G230" s="82">
        <f>'T. Generadora'!E165</f>
        <v>15</v>
      </c>
      <c r="H230" s="245" t="str">
        <f>'T. Generadora'!G165</f>
        <v>3 H</v>
      </c>
      <c r="I230" s="245">
        <f>'T. Generadora'!H165</f>
        <v>61</v>
      </c>
      <c r="J230" s="245">
        <f>'T. Generadora'!I165</f>
        <v>8</v>
      </c>
      <c r="K230" s="245">
        <f>'T. Generadora'!J165</f>
        <v>0</v>
      </c>
      <c r="L230" s="245">
        <f>'T. Generadora'!L165</f>
        <v>69</v>
      </c>
      <c r="M230" s="245">
        <f>+'T. Generadora'!M165</f>
        <v>2</v>
      </c>
      <c r="N230" s="245">
        <f>'T. Generadora'!N165</f>
        <v>2</v>
      </c>
      <c r="O230" s="246">
        <f>'T. Generadora'!O165</f>
        <v>0</v>
      </c>
      <c r="P230" s="246">
        <f>'T. Generadora'!Q165</f>
        <v>0</v>
      </c>
      <c r="Q230" s="246">
        <f>'T. Generadora'!T165</f>
        <v>1</v>
      </c>
      <c r="R230" s="247">
        <f>'T. Generadora'!U165</f>
        <v>0</v>
      </c>
      <c r="S230" s="82">
        <f>'T. Generadora'!V165</f>
        <v>0</v>
      </c>
      <c r="T230" s="82">
        <f>'T. Generadora'!W165</f>
        <v>0</v>
      </c>
      <c r="U230" s="82">
        <f>'T. Generadora'!X165</f>
        <v>0</v>
      </c>
      <c r="V230" s="82">
        <f>'T. Generadora'!Y165</f>
        <v>0</v>
      </c>
      <c r="W230" s="82">
        <f>'T. Generadora'!Z165</f>
        <v>0</v>
      </c>
      <c r="X230" s="248" t="s">
        <v>203</v>
      </c>
      <c r="Y230" s="248"/>
      <c r="Z230" s="248"/>
      <c r="AA230" s="248"/>
      <c r="AB230" s="248"/>
      <c r="AC230" s="248"/>
      <c r="AD230" s="248"/>
      <c r="AE230" s="248"/>
      <c r="AF230" s="248"/>
      <c r="AG230" s="249"/>
      <c r="AH230" s="250">
        <f>+'T. Generadora'!AT165</f>
        <v>3240000</v>
      </c>
      <c r="AI230" s="250">
        <f t="shared" si="0"/>
        <v>46956.521739130432</v>
      </c>
      <c r="AJ230" s="82"/>
      <c r="AK230" s="250"/>
      <c r="AL230" s="251"/>
      <c r="AM230" s="251">
        <f t="shared" si="1"/>
        <v>0</v>
      </c>
      <c r="AN230" s="250"/>
      <c r="AO230" s="252">
        <f t="shared" si="2"/>
        <v>-1</v>
      </c>
      <c r="AP230" s="1"/>
      <c r="AQ230" s="1"/>
      <c r="AR230" s="1"/>
      <c r="AS230" s="1"/>
      <c r="AT230" s="1"/>
      <c r="AU230" s="1"/>
    </row>
    <row r="231" spans="1:47" ht="12.75" customHeight="1" x14ac:dyDescent="0.35">
      <c r="A231" s="1"/>
      <c r="B231" s="244">
        <f>'T. Generadora'!A166</f>
        <v>164</v>
      </c>
      <c r="C231" s="244">
        <f>'T. Generadora'!B166</f>
        <v>1504</v>
      </c>
      <c r="D231" s="244" t="s">
        <v>202</v>
      </c>
      <c r="E231" s="82">
        <f>'T. Generadora'!C166</f>
        <v>1</v>
      </c>
      <c r="F231" s="82" t="str">
        <f>'T. Generadora'!D166</f>
        <v>Humbolt</v>
      </c>
      <c r="G231" s="82">
        <f>'T. Generadora'!E166</f>
        <v>15</v>
      </c>
      <c r="H231" s="245" t="str">
        <f>'T. Generadora'!G166</f>
        <v>4 H</v>
      </c>
      <c r="I231" s="245">
        <f>'T. Generadora'!H166</f>
        <v>36</v>
      </c>
      <c r="J231" s="245">
        <f>'T. Generadora'!I166</f>
        <v>7</v>
      </c>
      <c r="K231" s="245">
        <f>'T. Generadora'!J166</f>
        <v>0</v>
      </c>
      <c r="L231" s="245">
        <f>'T. Generadora'!L166</f>
        <v>43</v>
      </c>
      <c r="M231" s="245">
        <f>+'T. Generadora'!M166</f>
        <v>1</v>
      </c>
      <c r="N231" s="245">
        <f>'T. Generadora'!N166</f>
        <v>1</v>
      </c>
      <c r="O231" s="246">
        <f>'T. Generadora'!O166</f>
        <v>0</v>
      </c>
      <c r="P231" s="246">
        <f>'T. Generadora'!Q166</f>
        <v>0</v>
      </c>
      <c r="Q231" s="246">
        <f>'T. Generadora'!T166</f>
        <v>1</v>
      </c>
      <c r="R231" s="247">
        <f>'T. Generadora'!U166</f>
        <v>0</v>
      </c>
      <c r="S231" s="82">
        <f>'T. Generadora'!V166</f>
        <v>0</v>
      </c>
      <c r="T231" s="82">
        <f>'T. Generadora'!W166</f>
        <v>0</v>
      </c>
      <c r="U231" s="82">
        <f>'T. Generadora'!X166</f>
        <v>0</v>
      </c>
      <c r="V231" s="82">
        <f>'T. Generadora'!Y166</f>
        <v>0</v>
      </c>
      <c r="W231" s="82">
        <f>'T. Generadora'!Z166</f>
        <v>0</v>
      </c>
      <c r="X231" s="248" t="s">
        <v>203</v>
      </c>
      <c r="Y231" s="248"/>
      <c r="Z231" s="248"/>
      <c r="AA231" s="248"/>
      <c r="AB231" s="248"/>
      <c r="AC231" s="248"/>
      <c r="AD231" s="248"/>
      <c r="AE231" s="248"/>
      <c r="AF231" s="248"/>
      <c r="AG231" s="249"/>
      <c r="AH231" s="250">
        <f>+'T. Generadora'!AT166</f>
        <v>2250000</v>
      </c>
      <c r="AI231" s="250">
        <f t="shared" si="0"/>
        <v>52325.58139534884</v>
      </c>
      <c r="AJ231" s="82"/>
      <c r="AK231" s="250"/>
      <c r="AL231" s="251"/>
      <c r="AM231" s="251">
        <f t="shared" si="1"/>
        <v>0</v>
      </c>
      <c r="AN231" s="250"/>
      <c r="AO231" s="252">
        <f t="shared" si="2"/>
        <v>-1</v>
      </c>
      <c r="AP231" s="1"/>
      <c r="AQ231" s="1"/>
      <c r="AR231" s="1"/>
      <c r="AS231" s="1"/>
      <c r="AT231" s="1"/>
      <c r="AU231" s="1"/>
    </row>
    <row r="232" spans="1:47" ht="12.75" customHeight="1" x14ac:dyDescent="0.35">
      <c r="A232" s="1"/>
      <c r="B232" s="244" t="e">
        <f>'T. Generadora'!#REF!</f>
        <v>#REF!</v>
      </c>
      <c r="C232" s="244" t="e">
        <f>'T. Generadora'!#REF!</f>
        <v>#REF!</v>
      </c>
      <c r="D232" s="244" t="s">
        <v>202</v>
      </c>
      <c r="E232" s="82" t="e">
        <f>'T. Generadora'!#REF!</f>
        <v>#REF!</v>
      </c>
      <c r="F232" s="82" t="e">
        <f>'T. Generadora'!#REF!</f>
        <v>#REF!</v>
      </c>
      <c r="G232" s="82" t="e">
        <f>'T. Generadora'!#REF!</f>
        <v>#REF!</v>
      </c>
      <c r="H232" s="245" t="e">
        <f>'T. Generadora'!#REF!</f>
        <v>#REF!</v>
      </c>
      <c r="I232" s="245" t="e">
        <f>'T. Generadora'!#REF!</f>
        <v>#REF!</v>
      </c>
      <c r="J232" s="245" t="e">
        <f>'T. Generadora'!#REF!</f>
        <v>#REF!</v>
      </c>
      <c r="K232" s="245" t="e">
        <f>'T. Generadora'!#REF!</f>
        <v>#REF!</v>
      </c>
      <c r="L232" s="245" t="e">
        <f>'T. Generadora'!#REF!</f>
        <v>#REF!</v>
      </c>
      <c r="M232" s="245" t="e">
        <f>+'T. Generadora'!#REF!</f>
        <v>#REF!</v>
      </c>
      <c r="N232" s="245" t="e">
        <f>'T. Generadora'!#REF!</f>
        <v>#REF!</v>
      </c>
      <c r="O232" s="246" t="e">
        <f>'T. Generadora'!#REF!</f>
        <v>#REF!</v>
      </c>
      <c r="P232" s="246" t="e">
        <f>'T. Generadora'!#REF!</f>
        <v>#REF!</v>
      </c>
      <c r="Q232" s="246" t="e">
        <f>'T. Generadora'!#REF!</f>
        <v>#REF!</v>
      </c>
      <c r="R232" s="82" t="e">
        <f>'T. Generadora'!#REF!</f>
        <v>#REF!</v>
      </c>
      <c r="S232" s="82" t="e">
        <f>'T. Generadora'!#REF!</f>
        <v>#REF!</v>
      </c>
      <c r="T232" s="82" t="e">
        <f>'T. Generadora'!#REF!</f>
        <v>#REF!</v>
      </c>
      <c r="U232" s="82" t="e">
        <f>'T. Generadora'!#REF!</f>
        <v>#REF!</v>
      </c>
      <c r="V232" s="82" t="e">
        <f>'T. Generadora'!#REF!</f>
        <v>#REF!</v>
      </c>
      <c r="W232" s="82" t="e">
        <f>'T. Generadora'!#REF!</f>
        <v>#REF!</v>
      </c>
      <c r="X232" s="248" t="s">
        <v>203</v>
      </c>
      <c r="Y232" s="248"/>
      <c r="Z232" s="248"/>
      <c r="AA232" s="248"/>
      <c r="AB232" s="248"/>
      <c r="AC232" s="248"/>
      <c r="AD232" s="248"/>
      <c r="AE232" s="248"/>
      <c r="AF232" s="248"/>
      <c r="AG232" s="249"/>
      <c r="AH232" s="250" t="e">
        <f>+'T. Generadora'!#REF!</f>
        <v>#REF!</v>
      </c>
      <c r="AI232" s="250" t="e">
        <f t="shared" si="0"/>
        <v>#REF!</v>
      </c>
      <c r="AJ232" s="82"/>
      <c r="AK232" s="250"/>
      <c r="AL232" s="251"/>
      <c r="AM232" s="251" t="e">
        <f t="shared" si="1"/>
        <v>#REF!</v>
      </c>
      <c r="AN232" s="250"/>
      <c r="AO232" s="252" t="e">
        <f t="shared" si="2"/>
        <v>#REF!</v>
      </c>
      <c r="AP232" s="1"/>
      <c r="AQ232" s="1"/>
      <c r="AR232" s="1"/>
      <c r="AS232" s="1"/>
      <c r="AT232" s="1"/>
      <c r="AU232" s="1"/>
    </row>
    <row r="233" spans="1:47" ht="12.75" customHeight="1" x14ac:dyDescent="0.35">
      <c r="A233" s="1"/>
      <c r="B233" s="244" t="e">
        <f>'T. Generadora'!#REF!</f>
        <v>#REF!</v>
      </c>
      <c r="C233" s="244" t="e">
        <f>'T. Generadora'!#REF!</f>
        <v>#REF!</v>
      </c>
      <c r="D233" s="244" t="s">
        <v>202</v>
      </c>
      <c r="E233" s="82" t="e">
        <f>'T. Generadora'!#REF!</f>
        <v>#REF!</v>
      </c>
      <c r="F233" s="82" t="e">
        <f>'T. Generadora'!#REF!</f>
        <v>#REF!</v>
      </c>
      <c r="G233" s="82" t="e">
        <f>'T. Generadora'!#REF!</f>
        <v>#REF!</v>
      </c>
      <c r="H233" s="245" t="e">
        <f>'T. Generadora'!#REF!</f>
        <v>#REF!</v>
      </c>
      <c r="I233" s="245" t="e">
        <f>'T. Generadora'!#REF!</f>
        <v>#REF!</v>
      </c>
      <c r="J233" s="245" t="e">
        <f>'T. Generadora'!#REF!</f>
        <v>#REF!</v>
      </c>
      <c r="K233" s="245" t="e">
        <f>'T. Generadora'!#REF!</f>
        <v>#REF!</v>
      </c>
      <c r="L233" s="245" t="e">
        <f>'T. Generadora'!#REF!</f>
        <v>#REF!</v>
      </c>
      <c r="M233" s="245" t="e">
        <f>+'T. Generadora'!#REF!</f>
        <v>#REF!</v>
      </c>
      <c r="N233" s="245" t="e">
        <f>'T. Generadora'!#REF!</f>
        <v>#REF!</v>
      </c>
      <c r="O233" s="246" t="e">
        <f>'T. Generadora'!#REF!</f>
        <v>#REF!</v>
      </c>
      <c r="P233" s="246" t="e">
        <f>'T. Generadora'!#REF!</f>
        <v>#REF!</v>
      </c>
      <c r="Q233" s="246" t="e">
        <f>'T. Generadora'!#REF!</f>
        <v>#REF!</v>
      </c>
      <c r="R233" s="82" t="e">
        <f>'T. Generadora'!#REF!</f>
        <v>#REF!</v>
      </c>
      <c r="S233" s="82" t="e">
        <f>'T. Generadora'!#REF!</f>
        <v>#REF!</v>
      </c>
      <c r="T233" s="82" t="e">
        <f>'T. Generadora'!#REF!</f>
        <v>#REF!</v>
      </c>
      <c r="U233" s="82" t="e">
        <f>'T. Generadora'!#REF!</f>
        <v>#REF!</v>
      </c>
      <c r="V233" s="82" t="e">
        <f>'T. Generadora'!#REF!</f>
        <v>#REF!</v>
      </c>
      <c r="W233" s="82" t="e">
        <f>'T. Generadora'!#REF!</f>
        <v>#REF!</v>
      </c>
      <c r="X233" s="248" t="s">
        <v>203</v>
      </c>
      <c r="Y233" s="248"/>
      <c r="Z233" s="248"/>
      <c r="AA233" s="248"/>
      <c r="AB233" s="248"/>
      <c r="AC233" s="248"/>
      <c r="AD233" s="248"/>
      <c r="AE233" s="248"/>
      <c r="AF233" s="248"/>
      <c r="AG233" s="249"/>
      <c r="AH233" s="250" t="e">
        <f>+'T. Generadora'!#REF!</f>
        <v>#REF!</v>
      </c>
      <c r="AI233" s="250" t="e">
        <f t="shared" si="0"/>
        <v>#REF!</v>
      </c>
      <c r="AJ233" s="82"/>
      <c r="AK233" s="250"/>
      <c r="AL233" s="251"/>
      <c r="AM233" s="251" t="e">
        <f t="shared" si="1"/>
        <v>#REF!</v>
      </c>
      <c r="AN233" s="250"/>
      <c r="AO233" s="252" t="e">
        <f t="shared" si="2"/>
        <v>#REF!</v>
      </c>
      <c r="AP233" s="1"/>
      <c r="AQ233" s="1"/>
      <c r="AR233" s="1"/>
      <c r="AS233" s="1"/>
      <c r="AT233" s="1"/>
      <c r="AU233" s="1"/>
    </row>
    <row r="234" spans="1:47" ht="12.75" customHeight="1" x14ac:dyDescent="0.35">
      <c r="A234" s="1"/>
      <c r="B234" s="244">
        <f>'T. Generadora'!A167</f>
        <v>165</v>
      </c>
      <c r="C234" s="244">
        <f>'T. Generadora'!B167</f>
        <v>1601</v>
      </c>
      <c r="D234" s="244" t="s">
        <v>202</v>
      </c>
      <c r="E234" s="82">
        <f>'T. Generadora'!C167</f>
        <v>1</v>
      </c>
      <c r="F234" s="82" t="str">
        <f>'T. Generadora'!D167</f>
        <v>Humbolt</v>
      </c>
      <c r="G234" s="82">
        <f>'T. Generadora'!E167</f>
        <v>16</v>
      </c>
      <c r="H234" s="245" t="str">
        <f>'T. Generadora'!G167</f>
        <v>1 H</v>
      </c>
      <c r="I234" s="245">
        <f>'T. Generadora'!H167</f>
        <v>42</v>
      </c>
      <c r="J234" s="245">
        <f>'T. Generadora'!I167</f>
        <v>10</v>
      </c>
      <c r="K234" s="245">
        <f>'T. Generadora'!J167</f>
        <v>0</v>
      </c>
      <c r="L234" s="245">
        <f>'T. Generadora'!L167</f>
        <v>52</v>
      </c>
      <c r="M234" s="245">
        <f>+'T. Generadora'!M167</f>
        <v>1</v>
      </c>
      <c r="N234" s="245">
        <f>'T. Generadora'!N167</f>
        <v>1</v>
      </c>
      <c r="O234" s="246">
        <f>'T. Generadora'!O167</f>
        <v>0</v>
      </c>
      <c r="P234" s="246">
        <f>'T. Generadora'!Q167</f>
        <v>0</v>
      </c>
      <c r="Q234" s="246">
        <f>'T. Generadora'!T167</f>
        <v>1</v>
      </c>
      <c r="R234" s="247">
        <f>'T. Generadora'!U167</f>
        <v>0</v>
      </c>
      <c r="S234" s="82">
        <f>'T. Generadora'!V167</f>
        <v>0</v>
      </c>
      <c r="T234" s="82">
        <f>'T. Generadora'!W167</f>
        <v>0</v>
      </c>
      <c r="U234" s="82">
        <f>'T. Generadora'!X167</f>
        <v>0</v>
      </c>
      <c r="V234" s="82">
        <f>'T. Generadora'!Y167</f>
        <v>0</v>
      </c>
      <c r="W234" s="82">
        <f>'T. Generadora'!Z167</f>
        <v>0</v>
      </c>
      <c r="X234" s="248" t="s">
        <v>203</v>
      </c>
      <c r="Y234" s="248"/>
      <c r="Z234" s="248"/>
      <c r="AA234" s="248"/>
      <c r="AB234" s="248"/>
      <c r="AC234" s="248"/>
      <c r="AD234" s="248"/>
      <c r="AE234" s="248"/>
      <c r="AF234" s="248"/>
      <c r="AG234" s="249"/>
      <c r="AH234" s="250">
        <f>+'T. Generadora'!AT167</f>
        <v>2650000</v>
      </c>
      <c r="AI234" s="250">
        <f t="shared" si="0"/>
        <v>50961.538461538461</v>
      </c>
      <c r="AJ234" s="82"/>
      <c r="AK234" s="250"/>
      <c r="AL234" s="251"/>
      <c r="AM234" s="251">
        <f t="shared" si="1"/>
        <v>0</v>
      </c>
      <c r="AN234" s="250"/>
      <c r="AO234" s="252">
        <f t="shared" si="2"/>
        <v>-1</v>
      </c>
      <c r="AP234" s="1"/>
      <c r="AQ234" s="1"/>
      <c r="AR234" s="1"/>
      <c r="AS234" s="1"/>
      <c r="AT234" s="1"/>
      <c r="AU234" s="1"/>
    </row>
    <row r="235" spans="1:47" ht="12.75" customHeight="1" x14ac:dyDescent="0.35">
      <c r="A235" s="1"/>
      <c r="B235" s="244">
        <f>'T. Generadora'!A168</f>
        <v>166</v>
      </c>
      <c r="C235" s="244">
        <f>'T. Generadora'!B168</f>
        <v>1602</v>
      </c>
      <c r="D235" s="244" t="s">
        <v>202</v>
      </c>
      <c r="E235" s="82">
        <f>'T. Generadora'!C168</f>
        <v>1</v>
      </c>
      <c r="F235" s="82" t="str">
        <f>'T. Generadora'!D168</f>
        <v>Humbolt</v>
      </c>
      <c r="G235" s="82">
        <f>'T. Generadora'!E168</f>
        <v>16</v>
      </c>
      <c r="H235" s="245" t="str">
        <f>'T. Generadora'!G168</f>
        <v>2 H</v>
      </c>
      <c r="I235" s="245">
        <f>'T. Generadora'!H168</f>
        <v>36</v>
      </c>
      <c r="J235" s="245">
        <f>'T. Generadora'!I168</f>
        <v>4</v>
      </c>
      <c r="K235" s="245">
        <f>'T. Generadora'!J168</f>
        <v>0</v>
      </c>
      <c r="L235" s="245">
        <f>'T. Generadora'!L168</f>
        <v>40</v>
      </c>
      <c r="M235" s="245">
        <f>+'T. Generadora'!M168</f>
        <v>1</v>
      </c>
      <c r="N235" s="245">
        <f>'T. Generadora'!N168</f>
        <v>1</v>
      </c>
      <c r="O235" s="246">
        <f>'T. Generadora'!O168</f>
        <v>0</v>
      </c>
      <c r="P235" s="246">
        <f>'T. Generadora'!Q168</f>
        <v>0</v>
      </c>
      <c r="Q235" s="246">
        <f>'T. Generadora'!T168</f>
        <v>1</v>
      </c>
      <c r="R235" s="247">
        <f>'T. Generadora'!U168</f>
        <v>0</v>
      </c>
      <c r="S235" s="82">
        <f>'T. Generadora'!V168</f>
        <v>0</v>
      </c>
      <c r="T235" s="82">
        <f>'T. Generadora'!W168</f>
        <v>0</v>
      </c>
      <c r="U235" s="82">
        <f>'T. Generadora'!X168</f>
        <v>0</v>
      </c>
      <c r="V235" s="82">
        <f>'T. Generadora'!Y168</f>
        <v>0</v>
      </c>
      <c r="W235" s="82">
        <f>'T. Generadora'!Z168</f>
        <v>0</v>
      </c>
      <c r="X235" s="248" t="s">
        <v>203</v>
      </c>
      <c r="Y235" s="248"/>
      <c r="Z235" s="248"/>
      <c r="AA235" s="248"/>
      <c r="AB235" s="248"/>
      <c r="AC235" s="248"/>
      <c r="AD235" s="248"/>
      <c r="AE235" s="248"/>
      <c r="AF235" s="248"/>
      <c r="AG235" s="249"/>
      <c r="AH235" s="250">
        <f>+'T. Generadora'!AT168</f>
        <v>2140000</v>
      </c>
      <c r="AI235" s="250">
        <f t="shared" si="0"/>
        <v>53500</v>
      </c>
      <c r="AJ235" s="82"/>
      <c r="AK235" s="250"/>
      <c r="AL235" s="251"/>
      <c r="AM235" s="251">
        <f t="shared" si="1"/>
        <v>0</v>
      </c>
      <c r="AN235" s="250"/>
      <c r="AO235" s="252">
        <f t="shared" si="2"/>
        <v>-1</v>
      </c>
      <c r="AP235" s="1"/>
      <c r="AQ235" s="1"/>
      <c r="AR235" s="1"/>
      <c r="AS235" s="1"/>
      <c r="AT235" s="1"/>
      <c r="AU235" s="1"/>
    </row>
    <row r="236" spans="1:47" ht="12.75" customHeight="1" x14ac:dyDescent="0.35">
      <c r="A236" s="1"/>
      <c r="B236" s="244">
        <f>'T. Generadora'!A169</f>
        <v>167</v>
      </c>
      <c r="C236" s="244">
        <f>'T. Generadora'!B169</f>
        <v>1603</v>
      </c>
      <c r="D236" s="244" t="s">
        <v>202</v>
      </c>
      <c r="E236" s="82">
        <f>'T. Generadora'!C169</f>
        <v>1</v>
      </c>
      <c r="F236" s="82" t="str">
        <f>'T. Generadora'!D169</f>
        <v>Humbolt</v>
      </c>
      <c r="G236" s="82">
        <f>'T. Generadora'!E169</f>
        <v>16</v>
      </c>
      <c r="H236" s="245" t="str">
        <f>'T. Generadora'!G169</f>
        <v>3 H</v>
      </c>
      <c r="I236" s="245">
        <f>'T. Generadora'!H169</f>
        <v>61</v>
      </c>
      <c r="J236" s="245">
        <f>'T. Generadora'!I169</f>
        <v>8</v>
      </c>
      <c r="K236" s="245">
        <f>'T. Generadora'!J169</f>
        <v>0</v>
      </c>
      <c r="L236" s="245">
        <f>'T. Generadora'!L169</f>
        <v>69</v>
      </c>
      <c r="M236" s="245">
        <f>+'T. Generadora'!M169</f>
        <v>2</v>
      </c>
      <c r="N236" s="245">
        <f>'T. Generadora'!N169</f>
        <v>2</v>
      </c>
      <c r="O236" s="246">
        <f>'T. Generadora'!O169</f>
        <v>0</v>
      </c>
      <c r="P236" s="246">
        <f>'T. Generadora'!Q169</f>
        <v>0</v>
      </c>
      <c r="Q236" s="246">
        <f>'T. Generadora'!T169</f>
        <v>1</v>
      </c>
      <c r="R236" s="247">
        <f>'T. Generadora'!U169</f>
        <v>0</v>
      </c>
      <c r="S236" s="82">
        <f>'T. Generadora'!V169</f>
        <v>0</v>
      </c>
      <c r="T236" s="82">
        <f>'T. Generadora'!W169</f>
        <v>0</v>
      </c>
      <c r="U236" s="82">
        <f>'T. Generadora'!X169</f>
        <v>0</v>
      </c>
      <c r="V236" s="82">
        <f>'T. Generadora'!Y169</f>
        <v>0</v>
      </c>
      <c r="W236" s="82">
        <f>'T. Generadora'!Z169</f>
        <v>0</v>
      </c>
      <c r="X236" s="248" t="s">
        <v>203</v>
      </c>
      <c r="Y236" s="248"/>
      <c r="Z236" s="248"/>
      <c r="AA236" s="248"/>
      <c r="AB236" s="248"/>
      <c r="AC236" s="248"/>
      <c r="AD236" s="248"/>
      <c r="AE236" s="248"/>
      <c r="AF236" s="248"/>
      <c r="AG236" s="249"/>
      <c r="AH236" s="250">
        <f>+'T. Generadora'!AT169</f>
        <v>3270000</v>
      </c>
      <c r="AI236" s="250">
        <f t="shared" si="0"/>
        <v>47391.304347826088</v>
      </c>
      <c r="AJ236" s="82"/>
      <c r="AK236" s="250"/>
      <c r="AL236" s="251"/>
      <c r="AM236" s="251">
        <f t="shared" si="1"/>
        <v>0</v>
      </c>
      <c r="AN236" s="250"/>
      <c r="AO236" s="252">
        <f t="shared" si="2"/>
        <v>-1</v>
      </c>
      <c r="AP236" s="1"/>
      <c r="AQ236" s="1"/>
      <c r="AR236" s="1"/>
      <c r="AS236" s="1"/>
      <c r="AT236" s="1"/>
      <c r="AU236" s="1"/>
    </row>
    <row r="237" spans="1:47" ht="12.75" customHeight="1" x14ac:dyDescent="0.35">
      <c r="A237" s="1"/>
      <c r="B237" s="244">
        <f>'T. Generadora'!A170</f>
        <v>168</v>
      </c>
      <c r="C237" s="244">
        <f>'T. Generadora'!B170</f>
        <v>1604</v>
      </c>
      <c r="D237" s="244" t="s">
        <v>202</v>
      </c>
      <c r="E237" s="82">
        <f>'T. Generadora'!C170</f>
        <v>1</v>
      </c>
      <c r="F237" s="82" t="str">
        <f>'T. Generadora'!D170</f>
        <v>Humbolt</v>
      </c>
      <c r="G237" s="82">
        <f>'T. Generadora'!E170</f>
        <v>16</v>
      </c>
      <c r="H237" s="245" t="str">
        <f>'T. Generadora'!G170</f>
        <v>4 H</v>
      </c>
      <c r="I237" s="245">
        <f>'T. Generadora'!H170</f>
        <v>36</v>
      </c>
      <c r="J237" s="245">
        <f>'T. Generadora'!I170</f>
        <v>7</v>
      </c>
      <c r="K237" s="245">
        <f>'T. Generadora'!J170</f>
        <v>0</v>
      </c>
      <c r="L237" s="245">
        <f>'T. Generadora'!L170</f>
        <v>43</v>
      </c>
      <c r="M237" s="245">
        <f>+'T. Generadora'!M170</f>
        <v>1</v>
      </c>
      <c r="N237" s="245">
        <f>'T. Generadora'!N170</f>
        <v>1</v>
      </c>
      <c r="O237" s="246">
        <f>'T. Generadora'!O170</f>
        <v>0</v>
      </c>
      <c r="P237" s="246">
        <f>'T. Generadora'!Q170</f>
        <v>0</v>
      </c>
      <c r="Q237" s="246">
        <f>'T. Generadora'!T170</f>
        <v>1</v>
      </c>
      <c r="R237" s="247">
        <f>'T. Generadora'!U170</f>
        <v>0</v>
      </c>
      <c r="S237" s="82">
        <f>'T. Generadora'!V170</f>
        <v>0</v>
      </c>
      <c r="T237" s="82">
        <f>'T. Generadora'!W170</f>
        <v>0</v>
      </c>
      <c r="U237" s="82">
        <f>'T. Generadora'!X170</f>
        <v>0</v>
      </c>
      <c r="V237" s="82">
        <f>'T. Generadora'!Y170</f>
        <v>0</v>
      </c>
      <c r="W237" s="82">
        <f>'T. Generadora'!Z170</f>
        <v>0</v>
      </c>
      <c r="X237" s="248" t="s">
        <v>203</v>
      </c>
      <c r="Y237" s="248"/>
      <c r="Z237" s="248"/>
      <c r="AA237" s="248"/>
      <c r="AB237" s="248"/>
      <c r="AC237" s="248"/>
      <c r="AD237" s="248"/>
      <c r="AE237" s="248"/>
      <c r="AF237" s="248"/>
      <c r="AG237" s="249"/>
      <c r="AH237" s="250">
        <f>+'T. Generadora'!AT170</f>
        <v>2270000</v>
      </c>
      <c r="AI237" s="250">
        <f t="shared" si="0"/>
        <v>52790.697674418603</v>
      </c>
      <c r="AJ237" s="82"/>
      <c r="AK237" s="250"/>
      <c r="AL237" s="251"/>
      <c r="AM237" s="251">
        <f t="shared" si="1"/>
        <v>0</v>
      </c>
      <c r="AN237" s="250"/>
      <c r="AO237" s="252">
        <f t="shared" si="2"/>
        <v>-1</v>
      </c>
      <c r="AP237" s="1"/>
      <c r="AQ237" s="1"/>
      <c r="AR237" s="1"/>
      <c r="AS237" s="1"/>
      <c r="AT237" s="1"/>
      <c r="AU237" s="1"/>
    </row>
    <row r="238" spans="1:47" ht="12.75" customHeight="1" x14ac:dyDescent="0.35">
      <c r="A238" s="1"/>
      <c r="B238" s="244" t="e">
        <f>'T. Generadora'!#REF!</f>
        <v>#REF!</v>
      </c>
      <c r="C238" s="244" t="e">
        <f>'T. Generadora'!#REF!</f>
        <v>#REF!</v>
      </c>
      <c r="D238" s="244" t="s">
        <v>202</v>
      </c>
      <c r="E238" s="82" t="e">
        <f>'T. Generadora'!#REF!</f>
        <v>#REF!</v>
      </c>
      <c r="F238" s="82" t="e">
        <f>'T. Generadora'!#REF!</f>
        <v>#REF!</v>
      </c>
      <c r="G238" s="82" t="e">
        <f>'T. Generadora'!#REF!</f>
        <v>#REF!</v>
      </c>
      <c r="H238" s="245" t="e">
        <f>'T. Generadora'!#REF!</f>
        <v>#REF!</v>
      </c>
      <c r="I238" s="245" t="e">
        <f>'T. Generadora'!#REF!</f>
        <v>#REF!</v>
      </c>
      <c r="J238" s="245" t="e">
        <f>'T. Generadora'!#REF!</f>
        <v>#REF!</v>
      </c>
      <c r="K238" s="245" t="e">
        <f>'T. Generadora'!#REF!</f>
        <v>#REF!</v>
      </c>
      <c r="L238" s="245" t="e">
        <f>'T. Generadora'!#REF!</f>
        <v>#REF!</v>
      </c>
      <c r="M238" s="245" t="e">
        <f>+'T. Generadora'!#REF!</f>
        <v>#REF!</v>
      </c>
      <c r="N238" s="245" t="e">
        <f>'T. Generadora'!#REF!</f>
        <v>#REF!</v>
      </c>
      <c r="O238" s="246" t="e">
        <f>'T. Generadora'!#REF!</f>
        <v>#REF!</v>
      </c>
      <c r="P238" s="246" t="e">
        <f>'T. Generadora'!#REF!</f>
        <v>#REF!</v>
      </c>
      <c r="Q238" s="246" t="e">
        <f>'T. Generadora'!#REF!</f>
        <v>#REF!</v>
      </c>
      <c r="R238" s="82" t="e">
        <f>'T. Generadora'!#REF!</f>
        <v>#REF!</v>
      </c>
      <c r="S238" s="82" t="e">
        <f>'T. Generadora'!#REF!</f>
        <v>#REF!</v>
      </c>
      <c r="T238" s="82" t="e">
        <f>'T. Generadora'!#REF!</f>
        <v>#REF!</v>
      </c>
      <c r="U238" s="82" t="e">
        <f>'T. Generadora'!#REF!</f>
        <v>#REF!</v>
      </c>
      <c r="V238" s="82" t="e">
        <f>'T. Generadora'!#REF!</f>
        <v>#REF!</v>
      </c>
      <c r="W238" s="82" t="e">
        <f>'T. Generadora'!#REF!</f>
        <v>#REF!</v>
      </c>
      <c r="X238" s="248" t="s">
        <v>203</v>
      </c>
      <c r="Y238" s="248"/>
      <c r="Z238" s="248"/>
      <c r="AA238" s="248"/>
      <c r="AB238" s="248"/>
      <c r="AC238" s="248"/>
      <c r="AD238" s="248"/>
      <c r="AE238" s="248"/>
      <c r="AF238" s="248"/>
      <c r="AG238" s="249"/>
      <c r="AH238" s="250" t="e">
        <f>+'T. Generadora'!#REF!</f>
        <v>#REF!</v>
      </c>
      <c r="AI238" s="250" t="e">
        <f t="shared" si="0"/>
        <v>#REF!</v>
      </c>
      <c r="AJ238" s="82"/>
      <c r="AK238" s="250"/>
      <c r="AL238" s="251"/>
      <c r="AM238" s="251" t="e">
        <f t="shared" si="1"/>
        <v>#REF!</v>
      </c>
      <c r="AN238" s="250"/>
      <c r="AO238" s="252" t="e">
        <f t="shared" si="2"/>
        <v>#REF!</v>
      </c>
      <c r="AP238" s="1"/>
      <c r="AQ238" s="1"/>
      <c r="AR238" s="1"/>
      <c r="AS238" s="1"/>
      <c r="AT238" s="1"/>
      <c r="AU238" s="1"/>
    </row>
    <row r="239" spans="1:47" ht="12.75" customHeight="1" x14ac:dyDescent="0.35">
      <c r="A239" s="1"/>
      <c r="B239" s="244" t="e">
        <f>'T. Generadora'!#REF!</f>
        <v>#REF!</v>
      </c>
      <c r="C239" s="244" t="e">
        <f>'T. Generadora'!#REF!</f>
        <v>#REF!</v>
      </c>
      <c r="D239" s="244" t="s">
        <v>202</v>
      </c>
      <c r="E239" s="82" t="e">
        <f>'T. Generadora'!#REF!</f>
        <v>#REF!</v>
      </c>
      <c r="F239" s="82" t="e">
        <f>'T. Generadora'!#REF!</f>
        <v>#REF!</v>
      </c>
      <c r="G239" s="82" t="e">
        <f>'T. Generadora'!#REF!</f>
        <v>#REF!</v>
      </c>
      <c r="H239" s="245" t="e">
        <f>'T. Generadora'!#REF!</f>
        <v>#REF!</v>
      </c>
      <c r="I239" s="245" t="e">
        <f>'T. Generadora'!#REF!</f>
        <v>#REF!</v>
      </c>
      <c r="J239" s="245" t="e">
        <f>'T. Generadora'!#REF!</f>
        <v>#REF!</v>
      </c>
      <c r="K239" s="245" t="e">
        <f>'T. Generadora'!#REF!</f>
        <v>#REF!</v>
      </c>
      <c r="L239" s="245" t="e">
        <f>'T. Generadora'!#REF!</f>
        <v>#REF!</v>
      </c>
      <c r="M239" s="245" t="e">
        <f>+'T. Generadora'!#REF!</f>
        <v>#REF!</v>
      </c>
      <c r="N239" s="245" t="e">
        <f>'T. Generadora'!#REF!</f>
        <v>#REF!</v>
      </c>
      <c r="O239" s="246" t="e">
        <f>'T. Generadora'!#REF!</f>
        <v>#REF!</v>
      </c>
      <c r="P239" s="246" t="e">
        <f>'T. Generadora'!#REF!</f>
        <v>#REF!</v>
      </c>
      <c r="Q239" s="246" t="e">
        <f>'T. Generadora'!#REF!</f>
        <v>#REF!</v>
      </c>
      <c r="R239" s="82" t="e">
        <f>'T. Generadora'!#REF!</f>
        <v>#REF!</v>
      </c>
      <c r="S239" s="82" t="e">
        <f>'T. Generadora'!#REF!</f>
        <v>#REF!</v>
      </c>
      <c r="T239" s="82" t="e">
        <f>'T. Generadora'!#REF!</f>
        <v>#REF!</v>
      </c>
      <c r="U239" s="82" t="e">
        <f>'T. Generadora'!#REF!</f>
        <v>#REF!</v>
      </c>
      <c r="V239" s="82" t="e">
        <f>'T. Generadora'!#REF!</f>
        <v>#REF!</v>
      </c>
      <c r="W239" s="82" t="e">
        <f>'T. Generadora'!#REF!</f>
        <v>#REF!</v>
      </c>
      <c r="X239" s="248" t="s">
        <v>203</v>
      </c>
      <c r="Y239" s="248"/>
      <c r="Z239" s="248"/>
      <c r="AA239" s="248"/>
      <c r="AB239" s="248"/>
      <c r="AC239" s="248"/>
      <c r="AD239" s="248"/>
      <c r="AE239" s="248"/>
      <c r="AF239" s="248"/>
      <c r="AG239" s="249"/>
      <c r="AH239" s="250" t="e">
        <f>+'T. Generadora'!#REF!</f>
        <v>#REF!</v>
      </c>
      <c r="AI239" s="250" t="e">
        <f t="shared" si="0"/>
        <v>#REF!</v>
      </c>
      <c r="AJ239" s="82"/>
      <c r="AK239" s="250"/>
      <c r="AL239" s="251"/>
      <c r="AM239" s="251" t="e">
        <f t="shared" si="1"/>
        <v>#REF!</v>
      </c>
      <c r="AN239" s="250"/>
      <c r="AO239" s="252" t="e">
        <f t="shared" si="2"/>
        <v>#REF!</v>
      </c>
      <c r="AP239" s="1"/>
      <c r="AQ239" s="1"/>
      <c r="AR239" s="1"/>
      <c r="AS239" s="1"/>
      <c r="AT239" s="1"/>
      <c r="AU239" s="1"/>
    </row>
    <row r="240" spans="1:47" ht="12.75" customHeight="1" x14ac:dyDescent="0.35">
      <c r="A240" s="1"/>
      <c r="B240" s="244">
        <f>'T. Generadora'!A171</f>
        <v>169</v>
      </c>
      <c r="C240" s="244">
        <f>'T. Generadora'!B171</f>
        <v>201</v>
      </c>
      <c r="D240" s="244" t="s">
        <v>202</v>
      </c>
      <c r="E240" s="82">
        <f>'T. Generadora'!C171</f>
        <v>2</v>
      </c>
      <c r="F240" s="82" t="str">
        <f>'T. Generadora'!D171</f>
        <v>Port</v>
      </c>
      <c r="G240" s="82">
        <f>'T. Generadora'!E171</f>
        <v>2</v>
      </c>
      <c r="H240" s="245" t="str">
        <f>'T. Generadora'!G171</f>
        <v>1 P</v>
      </c>
      <c r="I240" s="245">
        <f>'T. Generadora'!H171</f>
        <v>71</v>
      </c>
      <c r="J240" s="245">
        <f>'T. Generadora'!I171</f>
        <v>18</v>
      </c>
      <c r="K240" s="245">
        <f>'T. Generadora'!J171</f>
        <v>0</v>
      </c>
      <c r="L240" s="245">
        <f>'T. Generadora'!L171</f>
        <v>89</v>
      </c>
      <c r="M240" s="245">
        <f>+'T. Generadora'!M171</f>
        <v>2</v>
      </c>
      <c r="N240" s="245">
        <f>'T. Generadora'!N171</f>
        <v>2</v>
      </c>
      <c r="O240" s="246">
        <f>'T. Generadora'!O171</f>
        <v>0</v>
      </c>
      <c r="P240" s="246">
        <f>'T. Generadora'!Q171</f>
        <v>0</v>
      </c>
      <c r="Q240" s="246">
        <f>'T. Generadora'!T171</f>
        <v>2</v>
      </c>
      <c r="R240" s="247">
        <f>'T. Generadora'!U171</f>
        <v>0</v>
      </c>
      <c r="S240" s="82">
        <f>'T. Generadora'!V171</f>
        <v>0</v>
      </c>
      <c r="T240" s="82">
        <f>'T. Generadora'!W171</f>
        <v>0</v>
      </c>
      <c r="U240" s="82">
        <f>'T. Generadora'!X171</f>
        <v>0</v>
      </c>
      <c r="V240" s="82">
        <f>'T. Generadora'!Y171</f>
        <v>0</v>
      </c>
      <c r="W240" s="82">
        <f>'T. Generadora'!Z171</f>
        <v>0</v>
      </c>
      <c r="X240" s="248" t="s">
        <v>203</v>
      </c>
      <c r="Y240" s="248"/>
      <c r="Z240" s="248"/>
      <c r="AA240" s="248"/>
      <c r="AB240" s="248"/>
      <c r="AC240" s="248"/>
      <c r="AD240" s="248"/>
      <c r="AE240" s="248"/>
      <c r="AF240" s="248"/>
      <c r="AG240" s="249"/>
      <c r="AH240" s="250">
        <f>+'T. Generadora'!AT171</f>
        <v>3910000</v>
      </c>
      <c r="AI240" s="250">
        <f t="shared" si="0"/>
        <v>43932.584269662919</v>
      </c>
      <c r="AJ240" s="82"/>
      <c r="AK240" s="250"/>
      <c r="AL240" s="251"/>
      <c r="AM240" s="251">
        <f t="shared" si="1"/>
        <v>0</v>
      </c>
      <c r="AN240" s="250"/>
      <c r="AO240" s="252">
        <f t="shared" si="2"/>
        <v>-1</v>
      </c>
      <c r="AP240" s="1"/>
      <c r="AQ240" s="1"/>
      <c r="AR240" s="1"/>
      <c r="AS240" s="1"/>
      <c r="AT240" s="1"/>
      <c r="AU240" s="1"/>
    </row>
    <row r="241" spans="1:47" ht="12.75" customHeight="1" x14ac:dyDescent="0.35">
      <c r="A241" s="1"/>
      <c r="B241" s="244">
        <f>'T. Generadora'!A172</f>
        <v>170</v>
      </c>
      <c r="C241" s="244">
        <f>'T. Generadora'!B172</f>
        <v>202</v>
      </c>
      <c r="D241" s="244" t="s">
        <v>202</v>
      </c>
      <c r="E241" s="82">
        <f>'T. Generadora'!C172</f>
        <v>2</v>
      </c>
      <c r="F241" s="82" t="str">
        <f>'T. Generadora'!D172</f>
        <v>Port</v>
      </c>
      <c r="G241" s="82">
        <f>'T. Generadora'!E172</f>
        <v>2</v>
      </c>
      <c r="H241" s="245" t="str">
        <f>'T. Generadora'!G172</f>
        <v>2 P</v>
      </c>
      <c r="I241" s="245">
        <f>'T. Generadora'!H172</f>
        <v>53</v>
      </c>
      <c r="J241" s="245">
        <f>'T. Generadora'!I172</f>
        <v>6</v>
      </c>
      <c r="K241" s="245">
        <f>'T. Generadora'!J172</f>
        <v>0</v>
      </c>
      <c r="L241" s="245">
        <f>'T. Generadora'!L172</f>
        <v>59</v>
      </c>
      <c r="M241" s="245">
        <f>+'T. Generadora'!M172</f>
        <v>1</v>
      </c>
      <c r="N241" s="245">
        <f>'T. Generadora'!N172</f>
        <v>1</v>
      </c>
      <c r="O241" s="246">
        <f>'T. Generadora'!O172</f>
        <v>0</v>
      </c>
      <c r="P241" s="246">
        <f>'T. Generadora'!Q172</f>
        <v>0</v>
      </c>
      <c r="Q241" s="246">
        <f>'T. Generadora'!T172</f>
        <v>1</v>
      </c>
      <c r="R241" s="247">
        <f>'T. Generadora'!U172</f>
        <v>0</v>
      </c>
      <c r="S241" s="82">
        <f>'T. Generadora'!V172</f>
        <v>0</v>
      </c>
      <c r="T241" s="82">
        <f>'T. Generadora'!W172</f>
        <v>0</v>
      </c>
      <c r="U241" s="82">
        <f>'T. Generadora'!X172</f>
        <v>0</v>
      </c>
      <c r="V241" s="82">
        <f>'T. Generadora'!Y172</f>
        <v>0</v>
      </c>
      <c r="W241" s="82">
        <f>'T. Generadora'!Z172</f>
        <v>0</v>
      </c>
      <c r="X241" s="248" t="s">
        <v>203</v>
      </c>
      <c r="Y241" s="248"/>
      <c r="Z241" s="248"/>
      <c r="AA241" s="248"/>
      <c r="AB241" s="248"/>
      <c r="AC241" s="248"/>
      <c r="AD241" s="248"/>
      <c r="AE241" s="248"/>
      <c r="AF241" s="248"/>
      <c r="AG241" s="249"/>
      <c r="AH241" s="250">
        <f>+'T. Generadora'!AT172</f>
        <v>2880000</v>
      </c>
      <c r="AI241" s="250">
        <f t="shared" si="0"/>
        <v>48813.5593220339</v>
      </c>
      <c r="AJ241" s="82"/>
      <c r="AK241" s="250"/>
      <c r="AL241" s="251"/>
      <c r="AM241" s="251">
        <f t="shared" si="1"/>
        <v>0</v>
      </c>
      <c r="AN241" s="250"/>
      <c r="AO241" s="252">
        <f t="shared" si="2"/>
        <v>-1</v>
      </c>
      <c r="AP241" s="1"/>
      <c r="AQ241" s="1"/>
      <c r="AR241" s="1"/>
      <c r="AS241" s="1"/>
      <c r="AT241" s="1"/>
      <c r="AU241" s="1"/>
    </row>
    <row r="242" spans="1:47" ht="12.75" customHeight="1" x14ac:dyDescent="0.35">
      <c r="A242" s="1"/>
      <c r="B242" s="244">
        <f>'T. Generadora'!A173</f>
        <v>171</v>
      </c>
      <c r="C242" s="244">
        <f>'T. Generadora'!B173</f>
        <v>203</v>
      </c>
      <c r="D242" s="244" t="s">
        <v>202</v>
      </c>
      <c r="E242" s="82">
        <f>'T. Generadora'!C173</f>
        <v>2</v>
      </c>
      <c r="F242" s="82" t="str">
        <f>'T. Generadora'!D173</f>
        <v>Port</v>
      </c>
      <c r="G242" s="82">
        <f>'T. Generadora'!E173</f>
        <v>2</v>
      </c>
      <c r="H242" s="245" t="str">
        <f>'T. Generadora'!G173</f>
        <v>3 P</v>
      </c>
      <c r="I242" s="245">
        <f>'T. Generadora'!H173</f>
        <v>53</v>
      </c>
      <c r="J242" s="245">
        <f>'T. Generadora'!I173</f>
        <v>11</v>
      </c>
      <c r="K242" s="245">
        <f>'T. Generadora'!J173</f>
        <v>0</v>
      </c>
      <c r="L242" s="245">
        <f>'T. Generadora'!L173</f>
        <v>64</v>
      </c>
      <c r="M242" s="245">
        <f>+'T. Generadora'!M173</f>
        <v>2</v>
      </c>
      <c r="N242" s="245">
        <f>'T. Generadora'!N173</f>
        <v>2</v>
      </c>
      <c r="O242" s="246">
        <f>'T. Generadora'!O173</f>
        <v>0</v>
      </c>
      <c r="P242" s="246">
        <f>'T. Generadora'!Q173</f>
        <v>0</v>
      </c>
      <c r="Q242" s="246">
        <f>'T. Generadora'!T173</f>
        <v>1</v>
      </c>
      <c r="R242" s="247">
        <f>'T. Generadora'!U173</f>
        <v>0</v>
      </c>
      <c r="S242" s="82">
        <f>'T. Generadora'!V173</f>
        <v>0</v>
      </c>
      <c r="T242" s="82">
        <f>'T. Generadora'!W173</f>
        <v>0</v>
      </c>
      <c r="U242" s="82">
        <f>'T. Generadora'!X173</f>
        <v>0</v>
      </c>
      <c r="V242" s="82">
        <f>'T. Generadora'!Y173</f>
        <v>0</v>
      </c>
      <c r="W242" s="82">
        <f>'T. Generadora'!Z173</f>
        <v>0</v>
      </c>
      <c r="X242" s="248" t="s">
        <v>203</v>
      </c>
      <c r="Y242" s="248"/>
      <c r="Z242" s="248"/>
      <c r="AA242" s="248"/>
      <c r="AB242" s="248"/>
      <c r="AC242" s="248"/>
      <c r="AD242" s="248"/>
      <c r="AE242" s="248"/>
      <c r="AF242" s="248"/>
      <c r="AG242" s="249"/>
      <c r="AH242" s="250">
        <f>+'T. Generadora'!AT173</f>
        <v>3010000</v>
      </c>
      <c r="AI242" s="250">
        <f t="shared" si="0"/>
        <v>47031.25</v>
      </c>
      <c r="AJ242" s="82"/>
      <c r="AK242" s="250"/>
      <c r="AL242" s="251"/>
      <c r="AM242" s="251">
        <f t="shared" si="1"/>
        <v>0</v>
      </c>
      <c r="AN242" s="250"/>
      <c r="AO242" s="252">
        <f t="shared" si="2"/>
        <v>-1</v>
      </c>
      <c r="AP242" s="1"/>
      <c r="AQ242" s="1"/>
      <c r="AR242" s="1"/>
      <c r="AS242" s="1"/>
      <c r="AT242" s="1"/>
      <c r="AU242" s="1"/>
    </row>
    <row r="243" spans="1:47" ht="12.75" customHeight="1" x14ac:dyDescent="0.35">
      <c r="A243" s="1"/>
      <c r="B243" s="244">
        <f>'T. Generadora'!A174</f>
        <v>172</v>
      </c>
      <c r="C243" s="244">
        <f>'T. Generadora'!B174</f>
        <v>204</v>
      </c>
      <c r="D243" s="244" t="s">
        <v>202</v>
      </c>
      <c r="E243" s="82">
        <f>'T. Generadora'!C174</f>
        <v>2</v>
      </c>
      <c r="F243" s="82" t="str">
        <f>'T. Generadora'!D174</f>
        <v>Port</v>
      </c>
      <c r="G243" s="82">
        <f>'T. Generadora'!E174</f>
        <v>2</v>
      </c>
      <c r="H243" s="245" t="str">
        <f>'T. Generadora'!G174</f>
        <v>4 P</v>
      </c>
      <c r="I243" s="245">
        <f>'T. Generadora'!H174</f>
        <v>61</v>
      </c>
      <c r="J243" s="245">
        <f>'T. Generadora'!I174</f>
        <v>3</v>
      </c>
      <c r="K243" s="245">
        <f>'T. Generadora'!J174</f>
        <v>0</v>
      </c>
      <c r="L243" s="245">
        <f>'T. Generadora'!L174</f>
        <v>64</v>
      </c>
      <c r="M243" s="245">
        <f>+'T. Generadora'!M174</f>
        <v>2</v>
      </c>
      <c r="N243" s="245">
        <f>'T. Generadora'!N174</f>
        <v>2</v>
      </c>
      <c r="O243" s="246">
        <f>'T. Generadora'!O174</f>
        <v>0</v>
      </c>
      <c r="P243" s="246">
        <f>'T. Generadora'!Q174</f>
        <v>0</v>
      </c>
      <c r="Q243" s="246">
        <f>'T. Generadora'!T174</f>
        <v>1</v>
      </c>
      <c r="R243" s="247">
        <f>'T. Generadora'!U174</f>
        <v>0</v>
      </c>
      <c r="S243" s="82">
        <f>'T. Generadora'!V174</f>
        <v>0</v>
      </c>
      <c r="T243" s="82">
        <f>'T. Generadora'!W174</f>
        <v>0</v>
      </c>
      <c r="U243" s="82">
        <f>'T. Generadora'!X174</f>
        <v>0</v>
      </c>
      <c r="V243" s="82">
        <f>'T. Generadora'!Y174</f>
        <v>0</v>
      </c>
      <c r="W243" s="82">
        <f>'T. Generadora'!Z174</f>
        <v>0</v>
      </c>
      <c r="X243" s="248" t="s">
        <v>203</v>
      </c>
      <c r="Y243" s="248"/>
      <c r="Z243" s="248"/>
      <c r="AA243" s="248"/>
      <c r="AB243" s="248"/>
      <c r="AC243" s="248"/>
      <c r="AD243" s="248"/>
      <c r="AE243" s="248"/>
      <c r="AF243" s="248"/>
      <c r="AG243" s="249"/>
      <c r="AH243" s="250">
        <f>+'T. Generadora'!AT174</f>
        <v>3050000</v>
      </c>
      <c r="AI243" s="250">
        <f t="shared" si="0"/>
        <v>47656.25</v>
      </c>
      <c r="AJ243" s="82"/>
      <c r="AK243" s="250"/>
      <c r="AL243" s="251"/>
      <c r="AM243" s="251">
        <f t="shared" si="1"/>
        <v>0</v>
      </c>
      <c r="AN243" s="250"/>
      <c r="AO243" s="252">
        <f t="shared" si="2"/>
        <v>-1</v>
      </c>
      <c r="AP243" s="1"/>
      <c r="AQ243" s="1"/>
      <c r="AR243" s="1"/>
      <c r="AS243" s="1"/>
      <c r="AT243" s="1"/>
      <c r="AU243" s="1"/>
    </row>
    <row r="244" spans="1:47" ht="12.75" customHeight="1" x14ac:dyDescent="0.35">
      <c r="A244" s="1"/>
      <c r="B244" s="244">
        <f>'T. Generadora'!A175</f>
        <v>173</v>
      </c>
      <c r="C244" s="244">
        <f>'T. Generadora'!B175</f>
        <v>301</v>
      </c>
      <c r="D244" s="244" t="s">
        <v>202</v>
      </c>
      <c r="E244" s="82">
        <f>'T. Generadora'!C175</f>
        <v>2</v>
      </c>
      <c r="F244" s="82" t="str">
        <f>'T. Generadora'!D175</f>
        <v>Port</v>
      </c>
      <c r="G244" s="82">
        <f>'T. Generadora'!E175</f>
        <v>3</v>
      </c>
      <c r="H244" s="245" t="str">
        <f>'T. Generadora'!G175</f>
        <v>1 P</v>
      </c>
      <c r="I244" s="245">
        <f>'T. Generadora'!H175</f>
        <v>71</v>
      </c>
      <c r="J244" s="245">
        <f>'T. Generadora'!I175</f>
        <v>18</v>
      </c>
      <c r="K244" s="245">
        <f>'T. Generadora'!J175</f>
        <v>0</v>
      </c>
      <c r="L244" s="245">
        <f>'T. Generadora'!L175</f>
        <v>89</v>
      </c>
      <c r="M244" s="245">
        <f>+'T. Generadora'!M175</f>
        <v>2</v>
      </c>
      <c r="N244" s="245">
        <f>'T. Generadora'!N175</f>
        <v>2</v>
      </c>
      <c r="O244" s="246">
        <f>'T. Generadora'!O175</f>
        <v>0</v>
      </c>
      <c r="P244" s="246">
        <f>'T. Generadora'!Q175</f>
        <v>0</v>
      </c>
      <c r="Q244" s="246">
        <f>'T. Generadora'!T175</f>
        <v>2</v>
      </c>
      <c r="R244" s="247">
        <f>'T. Generadora'!U175</f>
        <v>0</v>
      </c>
      <c r="S244" s="82">
        <f>'T. Generadora'!V175</f>
        <v>0</v>
      </c>
      <c r="T244" s="82">
        <f>'T. Generadora'!W175</f>
        <v>0</v>
      </c>
      <c r="U244" s="82">
        <f>'T. Generadora'!X175</f>
        <v>0</v>
      </c>
      <c r="V244" s="82">
        <f>'T. Generadora'!Y175</f>
        <v>0</v>
      </c>
      <c r="W244" s="82">
        <f>'T. Generadora'!Z175</f>
        <v>0</v>
      </c>
      <c r="X244" s="248" t="s">
        <v>203</v>
      </c>
      <c r="Y244" s="248"/>
      <c r="Z244" s="248"/>
      <c r="AA244" s="248"/>
      <c r="AB244" s="248"/>
      <c r="AC244" s="248"/>
      <c r="AD244" s="248"/>
      <c r="AE244" s="248"/>
      <c r="AF244" s="248"/>
      <c r="AG244" s="249"/>
      <c r="AH244" s="250">
        <f>+'T. Generadora'!AT175</f>
        <v>3940000</v>
      </c>
      <c r="AI244" s="250">
        <f t="shared" si="0"/>
        <v>44269.662921348317</v>
      </c>
      <c r="AJ244" s="82"/>
      <c r="AK244" s="250"/>
      <c r="AL244" s="251"/>
      <c r="AM244" s="251">
        <f t="shared" si="1"/>
        <v>0</v>
      </c>
      <c r="AN244" s="250"/>
      <c r="AO244" s="252">
        <f t="shared" si="2"/>
        <v>-1</v>
      </c>
      <c r="AP244" s="1"/>
      <c r="AQ244" s="1"/>
      <c r="AR244" s="1"/>
      <c r="AS244" s="1"/>
      <c r="AT244" s="1"/>
      <c r="AU244" s="1"/>
    </row>
    <row r="245" spans="1:47" ht="12.75" customHeight="1" x14ac:dyDescent="0.35">
      <c r="A245" s="1"/>
      <c r="B245" s="244">
        <f>'T. Generadora'!A176</f>
        <v>174</v>
      </c>
      <c r="C245" s="244">
        <f>'T. Generadora'!B176</f>
        <v>302</v>
      </c>
      <c r="D245" s="244" t="s">
        <v>202</v>
      </c>
      <c r="E245" s="82">
        <f>'T. Generadora'!C176</f>
        <v>2</v>
      </c>
      <c r="F245" s="82" t="str">
        <f>'T. Generadora'!D176</f>
        <v>Port</v>
      </c>
      <c r="G245" s="82">
        <f>'T. Generadora'!E176</f>
        <v>3</v>
      </c>
      <c r="H245" s="245" t="str">
        <f>'T. Generadora'!G176</f>
        <v>2 P</v>
      </c>
      <c r="I245" s="245">
        <f>'T. Generadora'!H176</f>
        <v>53</v>
      </c>
      <c r="J245" s="245">
        <f>'T. Generadora'!I176</f>
        <v>6</v>
      </c>
      <c r="K245" s="245">
        <f>'T. Generadora'!J176</f>
        <v>0</v>
      </c>
      <c r="L245" s="245">
        <f>'T. Generadora'!L176</f>
        <v>59</v>
      </c>
      <c r="M245" s="245">
        <f>+'T. Generadora'!M176</f>
        <v>1</v>
      </c>
      <c r="N245" s="245">
        <f>'T. Generadora'!N176</f>
        <v>1</v>
      </c>
      <c r="O245" s="246">
        <f>'T. Generadora'!O176</f>
        <v>0</v>
      </c>
      <c r="P245" s="246">
        <f>'T. Generadora'!Q176</f>
        <v>0</v>
      </c>
      <c r="Q245" s="246">
        <f>'T. Generadora'!T176</f>
        <v>1</v>
      </c>
      <c r="R245" s="247">
        <f>'T. Generadora'!U176</f>
        <v>0</v>
      </c>
      <c r="S245" s="82">
        <f>'T. Generadora'!V176</f>
        <v>0</v>
      </c>
      <c r="T245" s="82">
        <f>'T. Generadora'!W176</f>
        <v>0</v>
      </c>
      <c r="U245" s="82">
        <f>'T. Generadora'!X176</f>
        <v>0</v>
      </c>
      <c r="V245" s="82">
        <f>'T. Generadora'!Y176</f>
        <v>0</v>
      </c>
      <c r="W245" s="82">
        <f>'T. Generadora'!Z176</f>
        <v>0</v>
      </c>
      <c r="X245" s="248" t="s">
        <v>203</v>
      </c>
      <c r="Y245" s="248"/>
      <c r="Z245" s="248"/>
      <c r="AA245" s="248"/>
      <c r="AB245" s="248"/>
      <c r="AC245" s="248"/>
      <c r="AD245" s="248"/>
      <c r="AE245" s="248"/>
      <c r="AF245" s="248"/>
      <c r="AG245" s="249"/>
      <c r="AH245" s="250">
        <f>+'T. Generadora'!AT176</f>
        <v>2910000</v>
      </c>
      <c r="AI245" s="250">
        <f t="shared" si="0"/>
        <v>49322.033898305082</v>
      </c>
      <c r="AJ245" s="82"/>
      <c r="AK245" s="250"/>
      <c r="AL245" s="251"/>
      <c r="AM245" s="251">
        <f t="shared" si="1"/>
        <v>0</v>
      </c>
      <c r="AN245" s="250"/>
      <c r="AO245" s="252">
        <f t="shared" si="2"/>
        <v>-1</v>
      </c>
      <c r="AP245" s="1"/>
      <c r="AQ245" s="1"/>
      <c r="AR245" s="1"/>
      <c r="AS245" s="1"/>
      <c r="AT245" s="1"/>
      <c r="AU245" s="1"/>
    </row>
    <row r="246" spans="1:47" ht="12.75" customHeight="1" x14ac:dyDescent="0.35">
      <c r="A246" s="1"/>
      <c r="B246" s="244">
        <f>'T. Generadora'!A177</f>
        <v>175</v>
      </c>
      <c r="C246" s="244">
        <f>'T. Generadora'!B177</f>
        <v>303</v>
      </c>
      <c r="D246" s="244" t="s">
        <v>202</v>
      </c>
      <c r="E246" s="82">
        <f>'T. Generadora'!C177</f>
        <v>2</v>
      </c>
      <c r="F246" s="82" t="str">
        <f>'T. Generadora'!D177</f>
        <v>Port</v>
      </c>
      <c r="G246" s="82">
        <f>'T. Generadora'!E177</f>
        <v>3</v>
      </c>
      <c r="H246" s="245" t="str">
        <f>'T. Generadora'!G177</f>
        <v>3 P</v>
      </c>
      <c r="I246" s="245">
        <f>'T. Generadora'!H177</f>
        <v>53</v>
      </c>
      <c r="J246" s="245">
        <f>'T. Generadora'!I177</f>
        <v>11</v>
      </c>
      <c r="K246" s="245">
        <f>'T. Generadora'!J177</f>
        <v>0</v>
      </c>
      <c r="L246" s="245">
        <f>'T. Generadora'!L177</f>
        <v>64</v>
      </c>
      <c r="M246" s="245">
        <f>+'T. Generadora'!M177</f>
        <v>2</v>
      </c>
      <c r="N246" s="245">
        <f>'T. Generadora'!N177</f>
        <v>2</v>
      </c>
      <c r="O246" s="246">
        <f>'T. Generadora'!O177</f>
        <v>0</v>
      </c>
      <c r="P246" s="246">
        <f>'T. Generadora'!Q177</f>
        <v>0</v>
      </c>
      <c r="Q246" s="246">
        <f>'T. Generadora'!T177</f>
        <v>1</v>
      </c>
      <c r="R246" s="247">
        <f>'T. Generadora'!U177</f>
        <v>0</v>
      </c>
      <c r="S246" s="82">
        <f>'T. Generadora'!V177</f>
        <v>0</v>
      </c>
      <c r="T246" s="82">
        <f>'T. Generadora'!W177</f>
        <v>0</v>
      </c>
      <c r="U246" s="82">
        <f>'T. Generadora'!X177</f>
        <v>0</v>
      </c>
      <c r="V246" s="82">
        <f>'T. Generadora'!Y177</f>
        <v>0</v>
      </c>
      <c r="W246" s="82">
        <f>'T. Generadora'!Z177</f>
        <v>0</v>
      </c>
      <c r="X246" s="248" t="s">
        <v>203</v>
      </c>
      <c r="Y246" s="248"/>
      <c r="Z246" s="248"/>
      <c r="AA246" s="248"/>
      <c r="AB246" s="248"/>
      <c r="AC246" s="248"/>
      <c r="AD246" s="248"/>
      <c r="AE246" s="248"/>
      <c r="AF246" s="248"/>
      <c r="AG246" s="249"/>
      <c r="AH246" s="250">
        <f>+'T. Generadora'!AT177</f>
        <v>3040000</v>
      </c>
      <c r="AI246" s="250">
        <f t="shared" si="0"/>
        <v>47500</v>
      </c>
      <c r="AJ246" s="82"/>
      <c r="AK246" s="250"/>
      <c r="AL246" s="251"/>
      <c r="AM246" s="251">
        <f t="shared" si="1"/>
        <v>0</v>
      </c>
      <c r="AN246" s="250"/>
      <c r="AO246" s="252">
        <f t="shared" si="2"/>
        <v>-1</v>
      </c>
      <c r="AP246" s="1"/>
      <c r="AQ246" s="1"/>
      <c r="AR246" s="1"/>
      <c r="AS246" s="1"/>
      <c r="AT246" s="1"/>
      <c r="AU246" s="1"/>
    </row>
    <row r="247" spans="1:47" ht="12.75" customHeight="1" x14ac:dyDescent="0.35">
      <c r="A247" s="1"/>
      <c r="B247" s="244">
        <f>'T. Generadora'!A178</f>
        <v>176</v>
      </c>
      <c r="C247" s="244">
        <f>'T. Generadora'!B178</f>
        <v>304</v>
      </c>
      <c r="D247" s="244" t="s">
        <v>202</v>
      </c>
      <c r="E247" s="82">
        <f>'T. Generadora'!C178</f>
        <v>2</v>
      </c>
      <c r="F247" s="82" t="str">
        <f>'T. Generadora'!D178</f>
        <v>Port</v>
      </c>
      <c r="G247" s="82">
        <f>'T. Generadora'!E178</f>
        <v>3</v>
      </c>
      <c r="H247" s="245" t="str">
        <f>'T. Generadora'!G178</f>
        <v>4 P</v>
      </c>
      <c r="I247" s="245">
        <f>'T. Generadora'!H178</f>
        <v>61</v>
      </c>
      <c r="J247" s="245">
        <f>'T. Generadora'!I178</f>
        <v>3</v>
      </c>
      <c r="K247" s="245">
        <f>'T. Generadora'!J178</f>
        <v>0</v>
      </c>
      <c r="L247" s="245">
        <f>'T. Generadora'!L178</f>
        <v>64</v>
      </c>
      <c r="M247" s="245">
        <f>+'T. Generadora'!M178</f>
        <v>2</v>
      </c>
      <c r="N247" s="245">
        <f>'T. Generadora'!N178</f>
        <v>2</v>
      </c>
      <c r="O247" s="246">
        <f>'T. Generadora'!O178</f>
        <v>0</v>
      </c>
      <c r="P247" s="246">
        <f>'T. Generadora'!Q178</f>
        <v>0</v>
      </c>
      <c r="Q247" s="246">
        <f>'T. Generadora'!T178</f>
        <v>1</v>
      </c>
      <c r="R247" s="247">
        <f>'T. Generadora'!U178</f>
        <v>0</v>
      </c>
      <c r="S247" s="82">
        <f>'T. Generadora'!V178</f>
        <v>0</v>
      </c>
      <c r="T247" s="82">
        <f>'T. Generadora'!W178</f>
        <v>0</v>
      </c>
      <c r="U247" s="82">
        <f>'T. Generadora'!X178</f>
        <v>0</v>
      </c>
      <c r="V247" s="82">
        <f>'T. Generadora'!Y178</f>
        <v>0</v>
      </c>
      <c r="W247" s="82">
        <f>'T. Generadora'!Z178</f>
        <v>0</v>
      </c>
      <c r="X247" s="248" t="s">
        <v>203</v>
      </c>
      <c r="Y247" s="248"/>
      <c r="Z247" s="248"/>
      <c r="AA247" s="248"/>
      <c r="AB247" s="248"/>
      <c r="AC247" s="248"/>
      <c r="AD247" s="248"/>
      <c r="AE247" s="248"/>
      <c r="AF247" s="248"/>
      <c r="AG247" s="249"/>
      <c r="AH247" s="250">
        <f>+'T. Generadora'!AT178</f>
        <v>3070000</v>
      </c>
      <c r="AI247" s="250">
        <f t="shared" si="0"/>
        <v>47968.75</v>
      </c>
      <c r="AJ247" s="82"/>
      <c r="AK247" s="250"/>
      <c r="AL247" s="251"/>
      <c r="AM247" s="251">
        <f t="shared" si="1"/>
        <v>0</v>
      </c>
      <c r="AN247" s="250"/>
      <c r="AO247" s="252">
        <f t="shared" si="2"/>
        <v>-1</v>
      </c>
      <c r="AP247" s="1"/>
      <c r="AQ247" s="1"/>
      <c r="AR247" s="1"/>
      <c r="AS247" s="1"/>
      <c r="AT247" s="1"/>
      <c r="AU247" s="1"/>
    </row>
    <row r="248" spans="1:47" ht="12.75" customHeight="1" x14ac:dyDescent="0.35">
      <c r="A248" s="1"/>
      <c r="B248" s="244">
        <f>'T. Generadora'!A179</f>
        <v>177</v>
      </c>
      <c r="C248" s="244">
        <f>'T. Generadora'!B179</f>
        <v>401</v>
      </c>
      <c r="D248" s="244" t="s">
        <v>202</v>
      </c>
      <c r="E248" s="82">
        <f>'T. Generadora'!C179</f>
        <v>2</v>
      </c>
      <c r="F248" s="82" t="str">
        <f>'T. Generadora'!D179</f>
        <v>Port</v>
      </c>
      <c r="G248" s="82">
        <f>'T. Generadora'!E179</f>
        <v>4</v>
      </c>
      <c r="H248" s="245" t="str">
        <f>'T. Generadora'!G179</f>
        <v>1 P</v>
      </c>
      <c r="I248" s="245">
        <f>'T. Generadora'!H179</f>
        <v>71</v>
      </c>
      <c r="J248" s="245">
        <f>'T. Generadora'!I179</f>
        <v>18</v>
      </c>
      <c r="K248" s="245">
        <f>'T. Generadora'!J179</f>
        <v>0</v>
      </c>
      <c r="L248" s="245">
        <f>'T. Generadora'!L179</f>
        <v>89</v>
      </c>
      <c r="M248" s="245">
        <f>+'T. Generadora'!M179</f>
        <v>2</v>
      </c>
      <c r="N248" s="245">
        <f>'T. Generadora'!N179</f>
        <v>2</v>
      </c>
      <c r="O248" s="246">
        <f>'T. Generadora'!O179</f>
        <v>0</v>
      </c>
      <c r="P248" s="246">
        <f>'T. Generadora'!Q179</f>
        <v>0</v>
      </c>
      <c r="Q248" s="246">
        <f>'T. Generadora'!T179</f>
        <v>2</v>
      </c>
      <c r="R248" s="247">
        <f>'T. Generadora'!U179</f>
        <v>0</v>
      </c>
      <c r="S248" s="82">
        <f>'T. Generadora'!V179</f>
        <v>0</v>
      </c>
      <c r="T248" s="82">
        <f>'T. Generadora'!W179</f>
        <v>0</v>
      </c>
      <c r="U248" s="82">
        <f>'T. Generadora'!X179</f>
        <v>0</v>
      </c>
      <c r="V248" s="82">
        <f>'T. Generadora'!Y179</f>
        <v>0</v>
      </c>
      <c r="W248" s="82">
        <f>'T. Generadora'!Z179</f>
        <v>0</v>
      </c>
      <c r="X248" s="248" t="s">
        <v>203</v>
      </c>
      <c r="Y248" s="248"/>
      <c r="Z248" s="248"/>
      <c r="AA248" s="248"/>
      <c r="AB248" s="248"/>
      <c r="AC248" s="248"/>
      <c r="AD248" s="248"/>
      <c r="AE248" s="248"/>
      <c r="AF248" s="248"/>
      <c r="AG248" s="249"/>
      <c r="AH248" s="250">
        <f>+'T. Generadora'!AT179</f>
        <v>3990000</v>
      </c>
      <c r="AI248" s="250">
        <f t="shared" si="0"/>
        <v>44831.460674157301</v>
      </c>
      <c r="AJ248" s="82"/>
      <c r="AK248" s="250"/>
      <c r="AL248" s="251"/>
      <c r="AM248" s="251">
        <f t="shared" si="1"/>
        <v>0</v>
      </c>
      <c r="AN248" s="250"/>
      <c r="AO248" s="252">
        <f t="shared" si="2"/>
        <v>-1</v>
      </c>
      <c r="AP248" s="1"/>
      <c r="AQ248" s="1"/>
      <c r="AR248" s="1"/>
      <c r="AS248" s="1"/>
      <c r="AT248" s="1"/>
      <c r="AU248" s="1"/>
    </row>
    <row r="249" spans="1:47" ht="12.75" customHeight="1" x14ac:dyDescent="0.35">
      <c r="A249" s="1"/>
      <c r="B249" s="244">
        <f>'T. Generadora'!A180</f>
        <v>178</v>
      </c>
      <c r="C249" s="244">
        <f>'T. Generadora'!B180</f>
        <v>402</v>
      </c>
      <c r="D249" s="244" t="s">
        <v>202</v>
      </c>
      <c r="E249" s="82">
        <f>'T. Generadora'!C180</f>
        <v>2</v>
      </c>
      <c r="F249" s="82" t="str">
        <f>'T. Generadora'!D180</f>
        <v>Port</v>
      </c>
      <c r="G249" s="82">
        <f>'T. Generadora'!E180</f>
        <v>4</v>
      </c>
      <c r="H249" s="245" t="str">
        <f>'T. Generadora'!G180</f>
        <v>2 P</v>
      </c>
      <c r="I249" s="245">
        <f>'T. Generadora'!H180</f>
        <v>53</v>
      </c>
      <c r="J249" s="245">
        <f>'T. Generadora'!I180</f>
        <v>6</v>
      </c>
      <c r="K249" s="245">
        <f>'T. Generadora'!J180</f>
        <v>0</v>
      </c>
      <c r="L249" s="245">
        <f>'T. Generadora'!L180</f>
        <v>59</v>
      </c>
      <c r="M249" s="245">
        <f>+'T. Generadora'!M180</f>
        <v>1</v>
      </c>
      <c r="N249" s="245">
        <f>'T. Generadora'!N180</f>
        <v>1</v>
      </c>
      <c r="O249" s="246">
        <f>'T. Generadora'!O180</f>
        <v>0</v>
      </c>
      <c r="P249" s="246">
        <f>'T. Generadora'!Q180</f>
        <v>0</v>
      </c>
      <c r="Q249" s="246">
        <f>'T. Generadora'!T180</f>
        <v>1</v>
      </c>
      <c r="R249" s="247">
        <f>'T. Generadora'!U180</f>
        <v>0</v>
      </c>
      <c r="S249" s="82">
        <f>'T. Generadora'!V180</f>
        <v>0</v>
      </c>
      <c r="T249" s="82">
        <f>'T. Generadora'!W180</f>
        <v>0</v>
      </c>
      <c r="U249" s="82">
        <f>'T. Generadora'!X180</f>
        <v>0</v>
      </c>
      <c r="V249" s="82">
        <f>'T. Generadora'!Y180</f>
        <v>0</v>
      </c>
      <c r="W249" s="82">
        <f>'T. Generadora'!Z180</f>
        <v>0</v>
      </c>
      <c r="X249" s="248" t="s">
        <v>203</v>
      </c>
      <c r="Y249" s="248"/>
      <c r="Z249" s="248"/>
      <c r="AA249" s="248"/>
      <c r="AB249" s="248"/>
      <c r="AC249" s="248"/>
      <c r="AD249" s="248"/>
      <c r="AE249" s="248"/>
      <c r="AF249" s="248"/>
      <c r="AG249" s="249"/>
      <c r="AH249" s="250">
        <f>+'T. Generadora'!AT180</f>
        <v>2940000</v>
      </c>
      <c r="AI249" s="250">
        <f t="shared" si="0"/>
        <v>49830.508474576272</v>
      </c>
      <c r="AJ249" s="82"/>
      <c r="AK249" s="250"/>
      <c r="AL249" s="251"/>
      <c r="AM249" s="251">
        <f t="shared" si="1"/>
        <v>0</v>
      </c>
      <c r="AN249" s="250"/>
      <c r="AO249" s="252">
        <f t="shared" si="2"/>
        <v>-1</v>
      </c>
      <c r="AP249" s="1"/>
      <c r="AQ249" s="1"/>
      <c r="AR249" s="1"/>
      <c r="AS249" s="1"/>
      <c r="AT249" s="1"/>
      <c r="AU249" s="1"/>
    </row>
    <row r="250" spans="1:47" ht="12.75" customHeight="1" x14ac:dyDescent="0.35">
      <c r="A250" s="1"/>
      <c r="B250" s="244">
        <f>'T. Generadora'!A181</f>
        <v>179</v>
      </c>
      <c r="C250" s="244">
        <f>'T. Generadora'!B181</f>
        <v>403</v>
      </c>
      <c r="D250" s="244" t="s">
        <v>202</v>
      </c>
      <c r="E250" s="82">
        <f>'T. Generadora'!C181</f>
        <v>2</v>
      </c>
      <c r="F250" s="82" t="str">
        <f>'T. Generadora'!D181</f>
        <v>Port</v>
      </c>
      <c r="G250" s="82">
        <f>'T. Generadora'!E181</f>
        <v>4</v>
      </c>
      <c r="H250" s="245" t="str">
        <f>'T. Generadora'!G181</f>
        <v>3 P</v>
      </c>
      <c r="I250" s="245">
        <f>'T. Generadora'!H181</f>
        <v>53</v>
      </c>
      <c r="J250" s="245">
        <f>'T. Generadora'!I181</f>
        <v>11</v>
      </c>
      <c r="K250" s="245">
        <f>'T. Generadora'!J181</f>
        <v>0</v>
      </c>
      <c r="L250" s="245">
        <f>'T. Generadora'!L181</f>
        <v>64</v>
      </c>
      <c r="M250" s="245">
        <f>+'T. Generadora'!M181</f>
        <v>2</v>
      </c>
      <c r="N250" s="245">
        <f>'T. Generadora'!N181</f>
        <v>2</v>
      </c>
      <c r="O250" s="246">
        <f>'T. Generadora'!O181</f>
        <v>0</v>
      </c>
      <c r="P250" s="246">
        <f>'T. Generadora'!Q181</f>
        <v>0</v>
      </c>
      <c r="Q250" s="246">
        <f>'T. Generadora'!T181</f>
        <v>1</v>
      </c>
      <c r="R250" s="247">
        <f>'T. Generadora'!U181</f>
        <v>0</v>
      </c>
      <c r="S250" s="82">
        <f>'T. Generadora'!V181</f>
        <v>0</v>
      </c>
      <c r="T250" s="82">
        <f>'T. Generadora'!W181</f>
        <v>0</v>
      </c>
      <c r="U250" s="82">
        <f>'T. Generadora'!X181</f>
        <v>0</v>
      </c>
      <c r="V250" s="82">
        <f>'T. Generadora'!Y181</f>
        <v>0</v>
      </c>
      <c r="W250" s="82">
        <f>'T. Generadora'!Z181</f>
        <v>0</v>
      </c>
      <c r="X250" s="248" t="s">
        <v>203</v>
      </c>
      <c r="Y250" s="248"/>
      <c r="Z250" s="248"/>
      <c r="AA250" s="248"/>
      <c r="AB250" s="248"/>
      <c r="AC250" s="248"/>
      <c r="AD250" s="248"/>
      <c r="AE250" s="248"/>
      <c r="AF250" s="248"/>
      <c r="AG250" s="249"/>
      <c r="AH250" s="250">
        <f>+'T. Generadora'!AT181</f>
        <v>3060000</v>
      </c>
      <c r="AI250" s="250">
        <f t="shared" si="0"/>
        <v>47812.5</v>
      </c>
      <c r="AJ250" s="82"/>
      <c r="AK250" s="250"/>
      <c r="AL250" s="251"/>
      <c r="AM250" s="251">
        <f t="shared" si="1"/>
        <v>0</v>
      </c>
      <c r="AN250" s="250"/>
      <c r="AO250" s="252">
        <f t="shared" si="2"/>
        <v>-1</v>
      </c>
      <c r="AP250" s="1"/>
      <c r="AQ250" s="1"/>
      <c r="AR250" s="1"/>
      <c r="AS250" s="1"/>
      <c r="AT250" s="1"/>
      <c r="AU250" s="1"/>
    </row>
    <row r="251" spans="1:47" ht="12.75" customHeight="1" x14ac:dyDescent="0.35">
      <c r="A251" s="1"/>
      <c r="B251" s="244">
        <f>'T. Generadora'!A182</f>
        <v>180</v>
      </c>
      <c r="C251" s="244">
        <f>'T. Generadora'!B182</f>
        <v>404</v>
      </c>
      <c r="D251" s="244" t="s">
        <v>202</v>
      </c>
      <c r="E251" s="82">
        <f>'T. Generadora'!C182</f>
        <v>2</v>
      </c>
      <c r="F251" s="82" t="str">
        <f>'T. Generadora'!D182</f>
        <v>Port</v>
      </c>
      <c r="G251" s="82">
        <f>'T. Generadora'!E182</f>
        <v>4</v>
      </c>
      <c r="H251" s="245" t="str">
        <f>'T. Generadora'!G182</f>
        <v>4 P</v>
      </c>
      <c r="I251" s="245">
        <f>'T. Generadora'!H182</f>
        <v>61</v>
      </c>
      <c r="J251" s="245">
        <f>'T. Generadora'!I182</f>
        <v>3</v>
      </c>
      <c r="K251" s="245">
        <f>'T. Generadora'!J182</f>
        <v>0</v>
      </c>
      <c r="L251" s="245">
        <f>'T. Generadora'!L182</f>
        <v>64</v>
      </c>
      <c r="M251" s="245">
        <f>+'T. Generadora'!M182</f>
        <v>2</v>
      </c>
      <c r="N251" s="245">
        <f>'T. Generadora'!N182</f>
        <v>2</v>
      </c>
      <c r="O251" s="246">
        <f>'T. Generadora'!O182</f>
        <v>0</v>
      </c>
      <c r="P251" s="246">
        <f>'T. Generadora'!Q182</f>
        <v>0</v>
      </c>
      <c r="Q251" s="246">
        <f>'T. Generadora'!T182</f>
        <v>1</v>
      </c>
      <c r="R251" s="247">
        <f>'T. Generadora'!U182</f>
        <v>0</v>
      </c>
      <c r="S251" s="82">
        <f>'T. Generadora'!V182</f>
        <v>0</v>
      </c>
      <c r="T251" s="82">
        <f>'T. Generadora'!W182</f>
        <v>0</v>
      </c>
      <c r="U251" s="82">
        <f>'T. Generadora'!X182</f>
        <v>0</v>
      </c>
      <c r="V251" s="82">
        <f>'T. Generadora'!Y182</f>
        <v>0</v>
      </c>
      <c r="W251" s="82">
        <f>'T. Generadora'!Z182</f>
        <v>0</v>
      </c>
      <c r="X251" s="248" t="s">
        <v>203</v>
      </c>
      <c r="Y251" s="248"/>
      <c r="Z251" s="248"/>
      <c r="AA251" s="248"/>
      <c r="AB251" s="248"/>
      <c r="AC251" s="248"/>
      <c r="AD251" s="248"/>
      <c r="AE251" s="248"/>
      <c r="AF251" s="248"/>
      <c r="AG251" s="249"/>
      <c r="AH251" s="250">
        <f>+'T. Generadora'!AT182</f>
        <v>3110000</v>
      </c>
      <c r="AI251" s="250">
        <f t="shared" si="0"/>
        <v>48593.75</v>
      </c>
      <c r="AJ251" s="82"/>
      <c r="AK251" s="250"/>
      <c r="AL251" s="251"/>
      <c r="AM251" s="251">
        <f t="shared" si="1"/>
        <v>0</v>
      </c>
      <c r="AN251" s="250"/>
      <c r="AO251" s="252">
        <f t="shared" si="2"/>
        <v>-1</v>
      </c>
      <c r="AP251" s="1"/>
      <c r="AQ251" s="1"/>
      <c r="AR251" s="1"/>
      <c r="AS251" s="1"/>
      <c r="AT251" s="1"/>
      <c r="AU251" s="1"/>
    </row>
    <row r="252" spans="1:47" ht="12.75" customHeight="1" x14ac:dyDescent="0.35">
      <c r="A252" s="1"/>
      <c r="B252" s="244">
        <f>'T. Generadora'!A183</f>
        <v>181</v>
      </c>
      <c r="C252" s="244">
        <f>'T. Generadora'!B183</f>
        <v>501</v>
      </c>
      <c r="D252" s="244" t="s">
        <v>202</v>
      </c>
      <c r="E252" s="82">
        <f>'T. Generadora'!C183</f>
        <v>2</v>
      </c>
      <c r="F252" s="82" t="str">
        <f>'T. Generadora'!D183</f>
        <v>Port</v>
      </c>
      <c r="G252" s="82">
        <f>'T. Generadora'!E183</f>
        <v>5</v>
      </c>
      <c r="H252" s="245" t="str">
        <f>'T. Generadora'!G183</f>
        <v>1 P</v>
      </c>
      <c r="I252" s="245">
        <f>'T. Generadora'!H183</f>
        <v>71</v>
      </c>
      <c r="J252" s="245">
        <f>'T. Generadora'!I183</f>
        <v>18</v>
      </c>
      <c r="K252" s="245">
        <f>'T. Generadora'!J183</f>
        <v>0</v>
      </c>
      <c r="L252" s="245">
        <f>'T. Generadora'!L183</f>
        <v>89</v>
      </c>
      <c r="M252" s="245">
        <f>+'T. Generadora'!M183</f>
        <v>2</v>
      </c>
      <c r="N252" s="245">
        <f>'T. Generadora'!N183</f>
        <v>2</v>
      </c>
      <c r="O252" s="246">
        <f>'T. Generadora'!O183</f>
        <v>0</v>
      </c>
      <c r="P252" s="246">
        <f>'T. Generadora'!Q183</f>
        <v>0</v>
      </c>
      <c r="Q252" s="246">
        <f>'T. Generadora'!T183</f>
        <v>2</v>
      </c>
      <c r="R252" s="247">
        <f>'T. Generadora'!U183</f>
        <v>0</v>
      </c>
      <c r="S252" s="82">
        <f>'T. Generadora'!V183</f>
        <v>0</v>
      </c>
      <c r="T252" s="82">
        <f>'T. Generadora'!W183</f>
        <v>0</v>
      </c>
      <c r="U252" s="82">
        <f>'T. Generadora'!X183</f>
        <v>0</v>
      </c>
      <c r="V252" s="82">
        <f>'T. Generadora'!Y183</f>
        <v>0</v>
      </c>
      <c r="W252" s="82">
        <f>'T. Generadora'!Z183</f>
        <v>0</v>
      </c>
      <c r="X252" s="248" t="s">
        <v>203</v>
      </c>
      <c r="Y252" s="248"/>
      <c r="Z252" s="248"/>
      <c r="AA252" s="248"/>
      <c r="AB252" s="248"/>
      <c r="AC252" s="248"/>
      <c r="AD252" s="248"/>
      <c r="AE252" s="248"/>
      <c r="AF252" s="248"/>
      <c r="AG252" s="249"/>
      <c r="AH252" s="250">
        <f>+'T. Generadora'!AT183</f>
        <v>4020000</v>
      </c>
      <c r="AI252" s="250">
        <f t="shared" si="0"/>
        <v>45168.539325842699</v>
      </c>
      <c r="AJ252" s="82"/>
      <c r="AK252" s="250"/>
      <c r="AL252" s="251"/>
      <c r="AM252" s="251">
        <f t="shared" si="1"/>
        <v>0</v>
      </c>
      <c r="AN252" s="250"/>
      <c r="AO252" s="252">
        <f t="shared" si="2"/>
        <v>-1</v>
      </c>
      <c r="AP252" s="1"/>
      <c r="AQ252" s="1"/>
      <c r="AR252" s="1"/>
      <c r="AS252" s="1"/>
      <c r="AT252" s="1"/>
      <c r="AU252" s="1"/>
    </row>
    <row r="253" spans="1:47" ht="12.75" customHeight="1" x14ac:dyDescent="0.35">
      <c r="A253" s="1"/>
      <c r="B253" s="244">
        <f>'T. Generadora'!A184</f>
        <v>182</v>
      </c>
      <c r="C253" s="244">
        <f>'T. Generadora'!B184</f>
        <v>502</v>
      </c>
      <c r="D253" s="244" t="s">
        <v>202</v>
      </c>
      <c r="E253" s="82">
        <f>'T. Generadora'!C184</f>
        <v>2</v>
      </c>
      <c r="F253" s="82" t="str">
        <f>'T. Generadora'!D184</f>
        <v>Port</v>
      </c>
      <c r="G253" s="82">
        <f>'T. Generadora'!E184</f>
        <v>5</v>
      </c>
      <c r="H253" s="245" t="str">
        <f>'T. Generadora'!G184</f>
        <v>2 P</v>
      </c>
      <c r="I253" s="245">
        <f>'T. Generadora'!H184</f>
        <v>53</v>
      </c>
      <c r="J253" s="245">
        <f>'T. Generadora'!I184</f>
        <v>6</v>
      </c>
      <c r="K253" s="245">
        <f>'T. Generadora'!J184</f>
        <v>0</v>
      </c>
      <c r="L253" s="245">
        <f>'T. Generadora'!L184</f>
        <v>59</v>
      </c>
      <c r="M253" s="245">
        <f>+'T. Generadora'!M184</f>
        <v>1</v>
      </c>
      <c r="N253" s="245">
        <f>'T. Generadora'!N184</f>
        <v>1</v>
      </c>
      <c r="O253" s="246">
        <f>'T. Generadora'!O184</f>
        <v>0</v>
      </c>
      <c r="P253" s="246">
        <f>'T. Generadora'!Q184</f>
        <v>0</v>
      </c>
      <c r="Q253" s="246">
        <f>'T. Generadora'!T184</f>
        <v>1</v>
      </c>
      <c r="R253" s="247">
        <f>'T. Generadora'!U184</f>
        <v>0</v>
      </c>
      <c r="S253" s="82">
        <f>'T. Generadora'!V184</f>
        <v>0</v>
      </c>
      <c r="T253" s="82">
        <f>'T. Generadora'!W184</f>
        <v>0</v>
      </c>
      <c r="U253" s="82">
        <f>'T. Generadora'!X184</f>
        <v>0</v>
      </c>
      <c r="V253" s="82">
        <f>'T. Generadora'!Y184</f>
        <v>0</v>
      </c>
      <c r="W253" s="82">
        <f>'T. Generadora'!Z184</f>
        <v>0</v>
      </c>
      <c r="X253" s="248" t="s">
        <v>203</v>
      </c>
      <c r="Y253" s="248"/>
      <c r="Z253" s="248"/>
      <c r="AA253" s="248"/>
      <c r="AB253" s="248"/>
      <c r="AC253" s="248"/>
      <c r="AD253" s="248"/>
      <c r="AE253" s="248"/>
      <c r="AF253" s="248"/>
      <c r="AG253" s="249"/>
      <c r="AH253" s="250">
        <f>+'T. Generadora'!AT184</f>
        <v>2960000</v>
      </c>
      <c r="AI253" s="250">
        <f t="shared" si="0"/>
        <v>50169.491525423728</v>
      </c>
      <c r="AJ253" s="82"/>
      <c r="AK253" s="250"/>
      <c r="AL253" s="251"/>
      <c r="AM253" s="251">
        <f t="shared" si="1"/>
        <v>0</v>
      </c>
      <c r="AN253" s="250"/>
      <c r="AO253" s="252">
        <f t="shared" si="2"/>
        <v>-1</v>
      </c>
      <c r="AP253" s="1"/>
      <c r="AQ253" s="1"/>
      <c r="AR253" s="1"/>
      <c r="AS253" s="1"/>
      <c r="AT253" s="1"/>
      <c r="AU253" s="1"/>
    </row>
    <row r="254" spans="1:47" ht="12.75" customHeight="1" x14ac:dyDescent="0.35">
      <c r="A254" s="1"/>
      <c r="B254" s="244">
        <f>'T. Generadora'!A185</f>
        <v>183</v>
      </c>
      <c r="C254" s="244">
        <f>'T. Generadora'!B185</f>
        <v>503</v>
      </c>
      <c r="D254" s="244" t="s">
        <v>202</v>
      </c>
      <c r="E254" s="82">
        <f>'T. Generadora'!C185</f>
        <v>2</v>
      </c>
      <c r="F254" s="82" t="str">
        <f>'T. Generadora'!D185</f>
        <v>Port</v>
      </c>
      <c r="G254" s="82">
        <f>'T. Generadora'!E185</f>
        <v>5</v>
      </c>
      <c r="H254" s="245" t="str">
        <f>'T. Generadora'!G185</f>
        <v>3 P</v>
      </c>
      <c r="I254" s="245">
        <f>'T. Generadora'!H185</f>
        <v>53</v>
      </c>
      <c r="J254" s="245">
        <f>'T. Generadora'!I185</f>
        <v>11</v>
      </c>
      <c r="K254" s="245">
        <f>'T. Generadora'!J185</f>
        <v>0</v>
      </c>
      <c r="L254" s="245">
        <f>'T. Generadora'!L185</f>
        <v>64</v>
      </c>
      <c r="M254" s="245">
        <f>+'T. Generadora'!M185</f>
        <v>2</v>
      </c>
      <c r="N254" s="245">
        <f>'T. Generadora'!N185</f>
        <v>2</v>
      </c>
      <c r="O254" s="246">
        <f>'T. Generadora'!O185</f>
        <v>0</v>
      </c>
      <c r="P254" s="246">
        <f>'T. Generadora'!Q185</f>
        <v>0</v>
      </c>
      <c r="Q254" s="246">
        <f>'T. Generadora'!T185</f>
        <v>1</v>
      </c>
      <c r="R254" s="247">
        <f>'T. Generadora'!U185</f>
        <v>0</v>
      </c>
      <c r="S254" s="82">
        <f>'T. Generadora'!V185</f>
        <v>0</v>
      </c>
      <c r="T254" s="82">
        <f>'T. Generadora'!W185</f>
        <v>0</v>
      </c>
      <c r="U254" s="82">
        <f>'T. Generadora'!X185</f>
        <v>0</v>
      </c>
      <c r="V254" s="82">
        <f>'T. Generadora'!Y185</f>
        <v>0</v>
      </c>
      <c r="W254" s="82">
        <f>'T. Generadora'!Z185</f>
        <v>0</v>
      </c>
      <c r="X254" s="248" t="s">
        <v>203</v>
      </c>
      <c r="Y254" s="248"/>
      <c r="Z254" s="248"/>
      <c r="AA254" s="248"/>
      <c r="AB254" s="248"/>
      <c r="AC254" s="248"/>
      <c r="AD254" s="248"/>
      <c r="AE254" s="248"/>
      <c r="AF254" s="248"/>
      <c r="AG254" s="249"/>
      <c r="AH254" s="250">
        <f>+'T. Generadora'!AT185</f>
        <v>3100000</v>
      </c>
      <c r="AI254" s="250">
        <f t="shared" si="0"/>
        <v>48437.5</v>
      </c>
      <c r="AJ254" s="82"/>
      <c r="AK254" s="250"/>
      <c r="AL254" s="251"/>
      <c r="AM254" s="251">
        <f t="shared" si="1"/>
        <v>0</v>
      </c>
      <c r="AN254" s="250"/>
      <c r="AO254" s="252">
        <f t="shared" si="2"/>
        <v>-1</v>
      </c>
      <c r="AP254" s="1"/>
      <c r="AQ254" s="1"/>
      <c r="AR254" s="1"/>
      <c r="AS254" s="1"/>
      <c r="AT254" s="1"/>
      <c r="AU254" s="1"/>
    </row>
    <row r="255" spans="1:47" ht="12.75" customHeight="1" x14ac:dyDescent="0.35">
      <c r="A255" s="1"/>
      <c r="B255" s="244">
        <f>'T. Generadora'!A186</f>
        <v>184</v>
      </c>
      <c r="C255" s="244">
        <f>'T. Generadora'!B186</f>
        <v>504</v>
      </c>
      <c r="D255" s="244" t="s">
        <v>202</v>
      </c>
      <c r="E255" s="82">
        <f>'T. Generadora'!C186</f>
        <v>2</v>
      </c>
      <c r="F255" s="82" t="str">
        <f>'T. Generadora'!D186</f>
        <v>Port</v>
      </c>
      <c r="G255" s="82">
        <f>'T. Generadora'!E186</f>
        <v>5</v>
      </c>
      <c r="H255" s="245" t="str">
        <f>'T. Generadora'!G186</f>
        <v>4 P</v>
      </c>
      <c r="I255" s="245">
        <f>'T. Generadora'!H186</f>
        <v>61</v>
      </c>
      <c r="J255" s="245">
        <f>'T. Generadora'!I186</f>
        <v>3</v>
      </c>
      <c r="K255" s="245">
        <f>'T. Generadora'!J186</f>
        <v>0</v>
      </c>
      <c r="L255" s="245">
        <f>'T. Generadora'!L186</f>
        <v>64</v>
      </c>
      <c r="M255" s="245">
        <f>+'T. Generadora'!M186</f>
        <v>2</v>
      </c>
      <c r="N255" s="245">
        <f>'T. Generadora'!N186</f>
        <v>2</v>
      </c>
      <c r="O255" s="246">
        <f>'T. Generadora'!O186</f>
        <v>0</v>
      </c>
      <c r="P255" s="246">
        <f>'T. Generadora'!Q186</f>
        <v>0</v>
      </c>
      <c r="Q255" s="246">
        <f>'T. Generadora'!T186</f>
        <v>1</v>
      </c>
      <c r="R255" s="247">
        <f>'T. Generadora'!U186</f>
        <v>0</v>
      </c>
      <c r="S255" s="82">
        <f>'T. Generadora'!V186</f>
        <v>0</v>
      </c>
      <c r="T255" s="82">
        <f>'T. Generadora'!W186</f>
        <v>0</v>
      </c>
      <c r="U255" s="82">
        <f>'T. Generadora'!X186</f>
        <v>0</v>
      </c>
      <c r="V255" s="82">
        <f>'T. Generadora'!Y186</f>
        <v>0</v>
      </c>
      <c r="W255" s="82">
        <f>'T. Generadora'!Z186</f>
        <v>0</v>
      </c>
      <c r="X255" s="248" t="s">
        <v>203</v>
      </c>
      <c r="Y255" s="248"/>
      <c r="Z255" s="248"/>
      <c r="AA255" s="248"/>
      <c r="AB255" s="248"/>
      <c r="AC255" s="248"/>
      <c r="AD255" s="248"/>
      <c r="AE255" s="248"/>
      <c r="AF255" s="248"/>
      <c r="AG255" s="249"/>
      <c r="AH255" s="250">
        <f>+'T. Generadora'!AT186</f>
        <v>3140000</v>
      </c>
      <c r="AI255" s="250">
        <f t="shared" si="0"/>
        <v>49062.5</v>
      </c>
      <c r="AJ255" s="82"/>
      <c r="AK255" s="250"/>
      <c r="AL255" s="251"/>
      <c r="AM255" s="251">
        <f t="shared" si="1"/>
        <v>0</v>
      </c>
      <c r="AN255" s="250"/>
      <c r="AO255" s="252">
        <f t="shared" si="2"/>
        <v>-1</v>
      </c>
      <c r="AP255" s="1"/>
      <c r="AQ255" s="1"/>
      <c r="AR255" s="1"/>
      <c r="AS255" s="1"/>
      <c r="AT255" s="1"/>
      <c r="AU255" s="1"/>
    </row>
    <row r="256" spans="1:47" ht="12.75" customHeight="1" x14ac:dyDescent="0.35">
      <c r="A256" s="1"/>
      <c r="B256" s="244">
        <f>'T. Generadora'!A187</f>
        <v>185</v>
      </c>
      <c r="C256" s="244">
        <f>'T. Generadora'!B187</f>
        <v>601</v>
      </c>
      <c r="D256" s="244" t="s">
        <v>202</v>
      </c>
      <c r="E256" s="82">
        <f>'T. Generadora'!C187</f>
        <v>2</v>
      </c>
      <c r="F256" s="82" t="str">
        <f>'T. Generadora'!D187</f>
        <v>Port</v>
      </c>
      <c r="G256" s="82">
        <f>'T. Generadora'!E187</f>
        <v>6</v>
      </c>
      <c r="H256" s="245" t="str">
        <f>'T. Generadora'!G187</f>
        <v>1 P</v>
      </c>
      <c r="I256" s="245">
        <f>'T. Generadora'!H187</f>
        <v>71</v>
      </c>
      <c r="J256" s="245">
        <f>'T. Generadora'!I187</f>
        <v>18</v>
      </c>
      <c r="K256" s="245">
        <f>'T. Generadora'!J187</f>
        <v>0</v>
      </c>
      <c r="L256" s="245">
        <f>'T. Generadora'!L187</f>
        <v>89</v>
      </c>
      <c r="M256" s="245">
        <f>+'T. Generadora'!M187</f>
        <v>2</v>
      </c>
      <c r="N256" s="245">
        <f>'T. Generadora'!N187</f>
        <v>2</v>
      </c>
      <c r="O256" s="246">
        <f>'T. Generadora'!O187</f>
        <v>0</v>
      </c>
      <c r="P256" s="246">
        <f>'T. Generadora'!Q187</f>
        <v>0</v>
      </c>
      <c r="Q256" s="246">
        <f>'T. Generadora'!T187</f>
        <v>2</v>
      </c>
      <c r="R256" s="247">
        <f>'T. Generadora'!U187</f>
        <v>0</v>
      </c>
      <c r="S256" s="82">
        <f>'T. Generadora'!V187</f>
        <v>0</v>
      </c>
      <c r="T256" s="82">
        <f>'T. Generadora'!W187</f>
        <v>0</v>
      </c>
      <c r="U256" s="82">
        <f>'T. Generadora'!X187</f>
        <v>0</v>
      </c>
      <c r="V256" s="82">
        <f>'T. Generadora'!Y187</f>
        <v>0</v>
      </c>
      <c r="W256" s="82">
        <f>'T. Generadora'!Z187</f>
        <v>0</v>
      </c>
      <c r="X256" s="248" t="s">
        <v>203</v>
      </c>
      <c r="Y256" s="248"/>
      <c r="Z256" s="248"/>
      <c r="AA256" s="248"/>
      <c r="AB256" s="248"/>
      <c r="AC256" s="248"/>
      <c r="AD256" s="248"/>
      <c r="AE256" s="248"/>
      <c r="AF256" s="248"/>
      <c r="AG256" s="249"/>
      <c r="AH256" s="250">
        <f>+'T. Generadora'!AT187</f>
        <v>4060000</v>
      </c>
      <c r="AI256" s="250">
        <f t="shared" si="0"/>
        <v>45617.97752808989</v>
      </c>
      <c r="AJ256" s="82"/>
      <c r="AK256" s="250"/>
      <c r="AL256" s="251"/>
      <c r="AM256" s="251">
        <f t="shared" si="1"/>
        <v>0</v>
      </c>
      <c r="AN256" s="250"/>
      <c r="AO256" s="252">
        <f t="shared" si="2"/>
        <v>-1</v>
      </c>
      <c r="AP256" s="1"/>
      <c r="AQ256" s="1"/>
      <c r="AR256" s="1"/>
      <c r="AS256" s="1"/>
      <c r="AT256" s="1"/>
      <c r="AU256" s="1"/>
    </row>
    <row r="257" spans="1:47" ht="12.75" customHeight="1" x14ac:dyDescent="0.35">
      <c r="A257" s="1"/>
      <c r="B257" s="244">
        <f>'T. Generadora'!A188</f>
        <v>186</v>
      </c>
      <c r="C257" s="244">
        <f>'T. Generadora'!B188</f>
        <v>602</v>
      </c>
      <c r="D257" s="244" t="s">
        <v>202</v>
      </c>
      <c r="E257" s="82">
        <f>'T. Generadora'!C188</f>
        <v>2</v>
      </c>
      <c r="F257" s="82" t="str">
        <f>'T. Generadora'!D188</f>
        <v>Port</v>
      </c>
      <c r="G257" s="82">
        <f>'T. Generadora'!E188</f>
        <v>6</v>
      </c>
      <c r="H257" s="245" t="str">
        <f>'T. Generadora'!G188</f>
        <v>2 P</v>
      </c>
      <c r="I257" s="245">
        <f>'T. Generadora'!H188</f>
        <v>53</v>
      </c>
      <c r="J257" s="245">
        <f>'T. Generadora'!I188</f>
        <v>6</v>
      </c>
      <c r="K257" s="245">
        <f>'T. Generadora'!J188</f>
        <v>0</v>
      </c>
      <c r="L257" s="245">
        <f>'T. Generadora'!L188</f>
        <v>59</v>
      </c>
      <c r="M257" s="245">
        <f>+'T. Generadora'!M188</f>
        <v>1</v>
      </c>
      <c r="N257" s="245">
        <f>'T. Generadora'!N188</f>
        <v>1</v>
      </c>
      <c r="O257" s="246">
        <f>'T. Generadora'!O188</f>
        <v>0</v>
      </c>
      <c r="P257" s="246">
        <f>'T. Generadora'!Q188</f>
        <v>0</v>
      </c>
      <c r="Q257" s="246">
        <f>'T. Generadora'!T188</f>
        <v>1</v>
      </c>
      <c r="R257" s="247">
        <f>'T. Generadora'!U188</f>
        <v>0</v>
      </c>
      <c r="S257" s="82">
        <f>'T. Generadora'!V188</f>
        <v>0</v>
      </c>
      <c r="T257" s="82">
        <f>'T. Generadora'!W188</f>
        <v>0</v>
      </c>
      <c r="U257" s="82">
        <f>'T. Generadora'!X188</f>
        <v>0</v>
      </c>
      <c r="V257" s="82">
        <f>'T. Generadora'!Y188</f>
        <v>0</v>
      </c>
      <c r="W257" s="82">
        <f>'T. Generadora'!Z188</f>
        <v>0</v>
      </c>
      <c r="X257" s="248" t="s">
        <v>203</v>
      </c>
      <c r="Y257" s="248"/>
      <c r="Z257" s="248"/>
      <c r="AA257" s="248"/>
      <c r="AB257" s="248"/>
      <c r="AC257" s="248"/>
      <c r="AD257" s="248"/>
      <c r="AE257" s="248"/>
      <c r="AF257" s="248"/>
      <c r="AG257" s="249"/>
      <c r="AH257" s="250">
        <f>+'T. Generadora'!AT188</f>
        <v>3000000</v>
      </c>
      <c r="AI257" s="250">
        <f t="shared" ref="AI257:AI295" si="3">+AH257/L257</f>
        <v>50847.457627118645</v>
      </c>
      <c r="AJ257" s="82"/>
      <c r="AK257" s="250"/>
      <c r="AL257" s="251"/>
      <c r="AM257" s="251">
        <f t="shared" ref="AM257:AM295" si="4">+AL257/L257</f>
        <v>0</v>
      </c>
      <c r="AN257" s="250"/>
      <c r="AO257" s="252">
        <f t="shared" ref="AO257:AO295" si="5">AL257/AH257-1</f>
        <v>-1</v>
      </c>
      <c r="AP257" s="1"/>
      <c r="AQ257" s="1"/>
      <c r="AR257" s="1"/>
      <c r="AS257" s="1"/>
      <c r="AT257" s="1"/>
      <c r="AU257" s="1"/>
    </row>
    <row r="258" spans="1:47" ht="12.75" customHeight="1" x14ac:dyDescent="0.35">
      <c r="A258" s="1"/>
      <c r="B258" s="244">
        <f>'T. Generadora'!A189</f>
        <v>187</v>
      </c>
      <c r="C258" s="244">
        <f>'T. Generadora'!B189</f>
        <v>603</v>
      </c>
      <c r="D258" s="244" t="s">
        <v>202</v>
      </c>
      <c r="E258" s="82">
        <f>'T. Generadora'!C189</f>
        <v>2</v>
      </c>
      <c r="F258" s="82" t="str">
        <f>'T. Generadora'!D189</f>
        <v>Port</v>
      </c>
      <c r="G258" s="82">
        <f>'T. Generadora'!E189</f>
        <v>6</v>
      </c>
      <c r="H258" s="245" t="str">
        <f>'T. Generadora'!G189</f>
        <v>3 P</v>
      </c>
      <c r="I258" s="245">
        <f>'T. Generadora'!H189</f>
        <v>53</v>
      </c>
      <c r="J258" s="245">
        <f>'T. Generadora'!I189</f>
        <v>11</v>
      </c>
      <c r="K258" s="245">
        <f>'T. Generadora'!J189</f>
        <v>0</v>
      </c>
      <c r="L258" s="245">
        <f>'T. Generadora'!L189</f>
        <v>64</v>
      </c>
      <c r="M258" s="245">
        <f>+'T. Generadora'!M189</f>
        <v>2</v>
      </c>
      <c r="N258" s="245">
        <f>'T. Generadora'!N189</f>
        <v>2</v>
      </c>
      <c r="O258" s="246">
        <f>'T. Generadora'!O189</f>
        <v>0</v>
      </c>
      <c r="P258" s="246">
        <f>'T. Generadora'!Q189</f>
        <v>0</v>
      </c>
      <c r="Q258" s="246">
        <f>'T. Generadora'!T189</f>
        <v>1</v>
      </c>
      <c r="R258" s="247">
        <f>'T. Generadora'!U189</f>
        <v>0</v>
      </c>
      <c r="S258" s="82">
        <f>'T. Generadora'!V189</f>
        <v>0</v>
      </c>
      <c r="T258" s="82">
        <f>'T. Generadora'!W189</f>
        <v>0</v>
      </c>
      <c r="U258" s="82">
        <f>'T. Generadora'!X189</f>
        <v>0</v>
      </c>
      <c r="V258" s="82">
        <f>'T. Generadora'!Y189</f>
        <v>0</v>
      </c>
      <c r="W258" s="82">
        <f>'T. Generadora'!Z189</f>
        <v>0</v>
      </c>
      <c r="X258" s="248" t="s">
        <v>203</v>
      </c>
      <c r="Y258" s="248"/>
      <c r="Z258" s="248"/>
      <c r="AA258" s="248"/>
      <c r="AB258" s="248"/>
      <c r="AC258" s="248"/>
      <c r="AD258" s="248"/>
      <c r="AE258" s="248"/>
      <c r="AF258" s="248"/>
      <c r="AG258" s="249"/>
      <c r="AH258" s="250">
        <f>+'T. Generadora'!AT189</f>
        <v>3130000</v>
      </c>
      <c r="AI258" s="250">
        <f t="shared" si="3"/>
        <v>48906.25</v>
      </c>
      <c r="AJ258" s="82"/>
      <c r="AK258" s="250"/>
      <c r="AL258" s="251"/>
      <c r="AM258" s="251">
        <f t="shared" si="4"/>
        <v>0</v>
      </c>
      <c r="AN258" s="250"/>
      <c r="AO258" s="252">
        <f t="shared" si="5"/>
        <v>-1</v>
      </c>
      <c r="AP258" s="1"/>
      <c r="AQ258" s="1"/>
      <c r="AR258" s="1"/>
      <c r="AS258" s="1"/>
      <c r="AT258" s="1"/>
      <c r="AU258" s="1"/>
    </row>
    <row r="259" spans="1:47" ht="12.75" customHeight="1" x14ac:dyDescent="0.35">
      <c r="A259" s="1"/>
      <c r="B259" s="244">
        <f>'T. Generadora'!A190</f>
        <v>188</v>
      </c>
      <c r="C259" s="244">
        <f>'T. Generadora'!B190</f>
        <v>604</v>
      </c>
      <c r="D259" s="244" t="s">
        <v>202</v>
      </c>
      <c r="E259" s="82">
        <f>'T. Generadora'!C190</f>
        <v>2</v>
      </c>
      <c r="F259" s="82" t="str">
        <f>'T. Generadora'!D190</f>
        <v>Port</v>
      </c>
      <c r="G259" s="82">
        <f>'T. Generadora'!E190</f>
        <v>6</v>
      </c>
      <c r="H259" s="245" t="str">
        <f>'T. Generadora'!G190</f>
        <v>4 P</v>
      </c>
      <c r="I259" s="245">
        <f>'T. Generadora'!H190</f>
        <v>61</v>
      </c>
      <c r="J259" s="245">
        <f>'T. Generadora'!I190</f>
        <v>3</v>
      </c>
      <c r="K259" s="245">
        <f>'T. Generadora'!J190</f>
        <v>0</v>
      </c>
      <c r="L259" s="245">
        <f>'T. Generadora'!L190</f>
        <v>64</v>
      </c>
      <c r="M259" s="245">
        <f>+'T. Generadora'!M190</f>
        <v>2</v>
      </c>
      <c r="N259" s="245">
        <f>'T. Generadora'!N190</f>
        <v>2</v>
      </c>
      <c r="O259" s="246">
        <f>'T. Generadora'!O190</f>
        <v>0</v>
      </c>
      <c r="P259" s="246">
        <f>'T. Generadora'!Q190</f>
        <v>0</v>
      </c>
      <c r="Q259" s="246">
        <f>'T. Generadora'!T190</f>
        <v>1</v>
      </c>
      <c r="R259" s="247">
        <f>'T. Generadora'!U190</f>
        <v>0</v>
      </c>
      <c r="S259" s="82">
        <f>'T. Generadora'!V190</f>
        <v>0</v>
      </c>
      <c r="T259" s="82">
        <f>'T. Generadora'!W190</f>
        <v>0</v>
      </c>
      <c r="U259" s="82">
        <f>'T. Generadora'!X190</f>
        <v>0</v>
      </c>
      <c r="V259" s="82">
        <f>'T. Generadora'!Y190</f>
        <v>0</v>
      </c>
      <c r="W259" s="82">
        <f>'T. Generadora'!Z190</f>
        <v>0</v>
      </c>
      <c r="X259" s="248" t="s">
        <v>203</v>
      </c>
      <c r="Y259" s="248"/>
      <c r="Z259" s="248"/>
      <c r="AA259" s="248"/>
      <c r="AB259" s="248"/>
      <c r="AC259" s="248"/>
      <c r="AD259" s="248"/>
      <c r="AE259" s="248"/>
      <c r="AF259" s="248"/>
      <c r="AG259" s="249"/>
      <c r="AH259" s="250">
        <f>+'T. Generadora'!AT190</f>
        <v>3160000</v>
      </c>
      <c r="AI259" s="250">
        <f t="shared" si="3"/>
        <v>49375</v>
      </c>
      <c r="AJ259" s="82"/>
      <c r="AK259" s="250"/>
      <c r="AL259" s="251"/>
      <c r="AM259" s="251">
        <f t="shared" si="4"/>
        <v>0</v>
      </c>
      <c r="AN259" s="250"/>
      <c r="AO259" s="252">
        <f t="shared" si="5"/>
        <v>-1</v>
      </c>
      <c r="AP259" s="1"/>
      <c r="AQ259" s="1"/>
      <c r="AR259" s="1"/>
      <c r="AS259" s="1"/>
      <c r="AT259" s="1"/>
      <c r="AU259" s="1"/>
    </row>
    <row r="260" spans="1:47" ht="12.75" customHeight="1" x14ac:dyDescent="0.35">
      <c r="A260" s="1"/>
      <c r="B260" s="244">
        <f>'T. Generadora'!A191</f>
        <v>189</v>
      </c>
      <c r="C260" s="244">
        <f>'T. Generadora'!B191</f>
        <v>701</v>
      </c>
      <c r="D260" s="244" t="s">
        <v>202</v>
      </c>
      <c r="E260" s="82">
        <f>'T. Generadora'!C191</f>
        <v>2</v>
      </c>
      <c r="F260" s="82" t="str">
        <f>'T. Generadora'!D191</f>
        <v>Port</v>
      </c>
      <c r="G260" s="82">
        <f>'T. Generadora'!E191</f>
        <v>7</v>
      </c>
      <c r="H260" s="245" t="str">
        <f>'T. Generadora'!G191</f>
        <v>1 P</v>
      </c>
      <c r="I260" s="245">
        <f>'T. Generadora'!H191</f>
        <v>71</v>
      </c>
      <c r="J260" s="245">
        <f>'T. Generadora'!I191</f>
        <v>0</v>
      </c>
      <c r="K260" s="245">
        <f>'T. Generadora'!J191</f>
        <v>0</v>
      </c>
      <c r="L260" s="245">
        <f>'T. Generadora'!L191</f>
        <v>71</v>
      </c>
      <c r="M260" s="245">
        <f>+'T. Generadora'!M191</f>
        <v>2</v>
      </c>
      <c r="N260" s="245">
        <f>'T. Generadora'!N191</f>
        <v>2</v>
      </c>
      <c r="O260" s="246">
        <f>'T. Generadora'!O191</f>
        <v>0</v>
      </c>
      <c r="P260" s="246">
        <f>'T. Generadora'!Q191</f>
        <v>0</v>
      </c>
      <c r="Q260" s="246">
        <f>'T. Generadora'!T191</f>
        <v>2</v>
      </c>
      <c r="R260" s="247">
        <f>'T. Generadora'!U191</f>
        <v>0</v>
      </c>
      <c r="S260" s="82">
        <f>'T. Generadora'!V191</f>
        <v>0</v>
      </c>
      <c r="T260" s="82">
        <f>'T. Generadora'!W191</f>
        <v>0</v>
      </c>
      <c r="U260" s="82">
        <f>'T. Generadora'!X191</f>
        <v>0</v>
      </c>
      <c r="V260" s="82">
        <f>'T. Generadora'!Y191</f>
        <v>0</v>
      </c>
      <c r="W260" s="82">
        <f>'T. Generadora'!Z191</f>
        <v>0</v>
      </c>
      <c r="X260" s="248" t="s">
        <v>203</v>
      </c>
      <c r="Y260" s="248"/>
      <c r="Z260" s="248"/>
      <c r="AA260" s="248"/>
      <c r="AB260" s="248"/>
      <c r="AC260" s="248"/>
      <c r="AD260" s="248"/>
      <c r="AE260" s="248"/>
      <c r="AF260" s="248"/>
      <c r="AG260" s="249"/>
      <c r="AH260" s="250">
        <f>+'T. Generadora'!AT191</f>
        <v>3340000</v>
      </c>
      <c r="AI260" s="250">
        <f t="shared" si="3"/>
        <v>47042.25352112676</v>
      </c>
      <c r="AJ260" s="82"/>
      <c r="AK260" s="250"/>
      <c r="AL260" s="251"/>
      <c r="AM260" s="251">
        <f t="shared" si="4"/>
        <v>0</v>
      </c>
      <c r="AN260" s="250"/>
      <c r="AO260" s="252">
        <f t="shared" si="5"/>
        <v>-1</v>
      </c>
      <c r="AP260" s="1"/>
      <c r="AQ260" s="1"/>
      <c r="AR260" s="1"/>
      <c r="AS260" s="1"/>
      <c r="AT260" s="1"/>
      <c r="AU260" s="1"/>
    </row>
    <row r="261" spans="1:47" ht="12.75" customHeight="1" x14ac:dyDescent="0.35">
      <c r="A261" s="1"/>
      <c r="B261" s="244">
        <f>'T. Generadora'!A192</f>
        <v>190</v>
      </c>
      <c r="C261" s="244">
        <f>'T. Generadora'!B192</f>
        <v>702</v>
      </c>
      <c r="D261" s="244" t="s">
        <v>202</v>
      </c>
      <c r="E261" s="82">
        <f>'T. Generadora'!C192</f>
        <v>2</v>
      </c>
      <c r="F261" s="82" t="str">
        <f>'T. Generadora'!D192</f>
        <v>Port</v>
      </c>
      <c r="G261" s="82">
        <f>'T. Generadora'!E192</f>
        <v>7</v>
      </c>
      <c r="H261" s="245" t="str">
        <f>'T. Generadora'!G192</f>
        <v>2 P</v>
      </c>
      <c r="I261" s="245">
        <f>'T. Generadora'!H192</f>
        <v>53</v>
      </c>
      <c r="J261" s="245">
        <f>'T. Generadora'!I192</f>
        <v>6</v>
      </c>
      <c r="K261" s="245">
        <f>'T. Generadora'!J192</f>
        <v>0</v>
      </c>
      <c r="L261" s="245">
        <f>'T. Generadora'!L192</f>
        <v>59</v>
      </c>
      <c r="M261" s="245">
        <f>+'T. Generadora'!M192</f>
        <v>1</v>
      </c>
      <c r="N261" s="245">
        <f>'T. Generadora'!N192</f>
        <v>1</v>
      </c>
      <c r="O261" s="246">
        <f>'T. Generadora'!O192</f>
        <v>0</v>
      </c>
      <c r="P261" s="246">
        <f>'T. Generadora'!Q192</f>
        <v>0</v>
      </c>
      <c r="Q261" s="246">
        <f>'T. Generadora'!T192</f>
        <v>1</v>
      </c>
      <c r="R261" s="247">
        <f>'T. Generadora'!U192</f>
        <v>0</v>
      </c>
      <c r="S261" s="82">
        <f>'T. Generadora'!V192</f>
        <v>0</v>
      </c>
      <c r="T261" s="82">
        <f>'T. Generadora'!W192</f>
        <v>0</v>
      </c>
      <c r="U261" s="82">
        <f>'T. Generadora'!X192</f>
        <v>0</v>
      </c>
      <c r="V261" s="82">
        <f>'T. Generadora'!Y192</f>
        <v>0</v>
      </c>
      <c r="W261" s="82">
        <f>'T. Generadora'!Z192</f>
        <v>0</v>
      </c>
      <c r="X261" s="248" t="s">
        <v>203</v>
      </c>
      <c r="Y261" s="248"/>
      <c r="Z261" s="248"/>
      <c r="AA261" s="248"/>
      <c r="AB261" s="248"/>
      <c r="AC261" s="248"/>
      <c r="AD261" s="248"/>
      <c r="AE261" s="248"/>
      <c r="AF261" s="248"/>
      <c r="AG261" s="249"/>
      <c r="AH261" s="250">
        <f>+'T. Generadora'!AT192</f>
        <v>3020000</v>
      </c>
      <c r="AI261" s="250">
        <f t="shared" si="3"/>
        <v>51186.4406779661</v>
      </c>
      <c r="AJ261" s="82"/>
      <c r="AK261" s="250"/>
      <c r="AL261" s="251"/>
      <c r="AM261" s="251">
        <f t="shared" si="4"/>
        <v>0</v>
      </c>
      <c r="AN261" s="250"/>
      <c r="AO261" s="252">
        <f t="shared" si="5"/>
        <v>-1</v>
      </c>
      <c r="AP261" s="1"/>
      <c r="AQ261" s="1"/>
      <c r="AR261" s="1"/>
      <c r="AS261" s="1"/>
      <c r="AT261" s="1"/>
      <c r="AU261" s="1"/>
    </row>
    <row r="262" spans="1:47" ht="12.75" customHeight="1" x14ac:dyDescent="0.35">
      <c r="A262" s="1"/>
      <c r="B262" s="244">
        <f>'T. Generadora'!A193</f>
        <v>191</v>
      </c>
      <c r="C262" s="244">
        <f>'T. Generadora'!B193</f>
        <v>703</v>
      </c>
      <c r="D262" s="244" t="s">
        <v>202</v>
      </c>
      <c r="E262" s="82">
        <f>'T. Generadora'!C193</f>
        <v>2</v>
      </c>
      <c r="F262" s="82" t="str">
        <f>'T. Generadora'!D193</f>
        <v>Port</v>
      </c>
      <c r="G262" s="82">
        <f>'T. Generadora'!E193</f>
        <v>7</v>
      </c>
      <c r="H262" s="245" t="str">
        <f>'T. Generadora'!G193</f>
        <v>3 P</v>
      </c>
      <c r="I262" s="245">
        <f>'T. Generadora'!H193</f>
        <v>53</v>
      </c>
      <c r="J262" s="245">
        <f>'T. Generadora'!I193</f>
        <v>11</v>
      </c>
      <c r="K262" s="245">
        <f>'T. Generadora'!J193</f>
        <v>0</v>
      </c>
      <c r="L262" s="245">
        <f>'T. Generadora'!L193</f>
        <v>64</v>
      </c>
      <c r="M262" s="245">
        <f>+'T. Generadora'!M193</f>
        <v>2</v>
      </c>
      <c r="N262" s="245">
        <f>'T. Generadora'!N193</f>
        <v>2</v>
      </c>
      <c r="O262" s="246">
        <f>'T. Generadora'!O193</f>
        <v>0</v>
      </c>
      <c r="P262" s="246">
        <f>'T. Generadora'!Q193</f>
        <v>0</v>
      </c>
      <c r="Q262" s="246">
        <f>'T. Generadora'!T193</f>
        <v>1</v>
      </c>
      <c r="R262" s="247">
        <f>'T. Generadora'!U193</f>
        <v>0</v>
      </c>
      <c r="S262" s="82">
        <f>'T. Generadora'!V193</f>
        <v>0</v>
      </c>
      <c r="T262" s="82">
        <f>'T. Generadora'!W193</f>
        <v>0</v>
      </c>
      <c r="U262" s="82">
        <f>'T. Generadora'!X193</f>
        <v>0</v>
      </c>
      <c r="V262" s="82">
        <f>'T. Generadora'!Y193</f>
        <v>0</v>
      </c>
      <c r="W262" s="82">
        <f>'T. Generadora'!Z193</f>
        <v>0</v>
      </c>
      <c r="X262" s="248" t="s">
        <v>203</v>
      </c>
      <c r="Y262" s="248"/>
      <c r="Z262" s="248"/>
      <c r="AA262" s="248"/>
      <c r="AB262" s="248"/>
      <c r="AC262" s="248"/>
      <c r="AD262" s="248"/>
      <c r="AE262" s="248"/>
      <c r="AF262" s="248"/>
      <c r="AG262" s="249"/>
      <c r="AH262" s="250">
        <f>+'T. Generadora'!AT193</f>
        <v>3150000</v>
      </c>
      <c r="AI262" s="250">
        <f t="shared" si="3"/>
        <v>49218.75</v>
      </c>
      <c r="AJ262" s="82"/>
      <c r="AK262" s="250"/>
      <c r="AL262" s="251"/>
      <c r="AM262" s="251">
        <f t="shared" si="4"/>
        <v>0</v>
      </c>
      <c r="AN262" s="250"/>
      <c r="AO262" s="252">
        <f t="shared" si="5"/>
        <v>-1</v>
      </c>
      <c r="AP262" s="1"/>
      <c r="AQ262" s="1"/>
      <c r="AR262" s="1"/>
      <c r="AS262" s="1"/>
      <c r="AT262" s="1"/>
      <c r="AU262" s="1"/>
    </row>
    <row r="263" spans="1:47" ht="12.75" customHeight="1" x14ac:dyDescent="0.35">
      <c r="A263" s="1"/>
      <c r="B263" s="244">
        <f>'T. Generadora'!A194</f>
        <v>192</v>
      </c>
      <c r="C263" s="244">
        <f>'T. Generadora'!B194</f>
        <v>704</v>
      </c>
      <c r="D263" s="244" t="s">
        <v>202</v>
      </c>
      <c r="E263" s="82">
        <f>'T. Generadora'!C194</f>
        <v>2</v>
      </c>
      <c r="F263" s="82" t="str">
        <f>'T. Generadora'!D194</f>
        <v>Port</v>
      </c>
      <c r="G263" s="82">
        <f>'T. Generadora'!E194</f>
        <v>7</v>
      </c>
      <c r="H263" s="245" t="str">
        <f>'T. Generadora'!G194</f>
        <v>4 P</v>
      </c>
      <c r="I263" s="245">
        <f>'T. Generadora'!H194</f>
        <v>61</v>
      </c>
      <c r="J263" s="245">
        <f>'T. Generadora'!I194</f>
        <v>3</v>
      </c>
      <c r="K263" s="245">
        <f>'T. Generadora'!J194</f>
        <v>0</v>
      </c>
      <c r="L263" s="245">
        <f>'T. Generadora'!L194</f>
        <v>64</v>
      </c>
      <c r="M263" s="245">
        <f>+'T. Generadora'!M194</f>
        <v>2</v>
      </c>
      <c r="N263" s="245">
        <f>'T. Generadora'!N194</f>
        <v>2</v>
      </c>
      <c r="O263" s="246">
        <f>'T. Generadora'!O194</f>
        <v>0</v>
      </c>
      <c r="P263" s="246">
        <f>'T. Generadora'!Q194</f>
        <v>0</v>
      </c>
      <c r="Q263" s="246">
        <f>'T. Generadora'!T194</f>
        <v>1</v>
      </c>
      <c r="R263" s="247">
        <f>'T. Generadora'!U194</f>
        <v>0</v>
      </c>
      <c r="S263" s="82">
        <f>'T. Generadora'!V194</f>
        <v>0</v>
      </c>
      <c r="T263" s="82">
        <f>'T. Generadora'!W194</f>
        <v>0</v>
      </c>
      <c r="U263" s="82">
        <f>'T. Generadora'!X194</f>
        <v>0</v>
      </c>
      <c r="V263" s="82">
        <f>'T. Generadora'!Y194</f>
        <v>0</v>
      </c>
      <c r="W263" s="82">
        <f>'T. Generadora'!Z194</f>
        <v>0</v>
      </c>
      <c r="X263" s="248" t="s">
        <v>203</v>
      </c>
      <c r="Y263" s="248"/>
      <c r="Z263" s="248"/>
      <c r="AA263" s="248"/>
      <c r="AB263" s="248"/>
      <c r="AC263" s="248"/>
      <c r="AD263" s="248"/>
      <c r="AE263" s="248"/>
      <c r="AF263" s="248"/>
      <c r="AG263" s="249"/>
      <c r="AH263" s="250">
        <f>+'T. Generadora'!AT194</f>
        <v>3190000</v>
      </c>
      <c r="AI263" s="250">
        <f t="shared" si="3"/>
        <v>49843.75</v>
      </c>
      <c r="AJ263" s="82"/>
      <c r="AK263" s="250"/>
      <c r="AL263" s="251"/>
      <c r="AM263" s="251">
        <f t="shared" si="4"/>
        <v>0</v>
      </c>
      <c r="AN263" s="250"/>
      <c r="AO263" s="252">
        <f t="shared" si="5"/>
        <v>-1</v>
      </c>
      <c r="AP263" s="1"/>
      <c r="AQ263" s="1"/>
      <c r="AR263" s="1"/>
      <c r="AS263" s="1"/>
      <c r="AT263" s="1"/>
      <c r="AU263" s="1"/>
    </row>
    <row r="264" spans="1:47" ht="12.75" customHeight="1" x14ac:dyDescent="0.35">
      <c r="A264" s="1"/>
      <c r="B264" s="244">
        <f>'T. Generadora'!A195</f>
        <v>193</v>
      </c>
      <c r="C264" s="244">
        <f>'T. Generadora'!B195</f>
        <v>801</v>
      </c>
      <c r="D264" s="244" t="s">
        <v>202</v>
      </c>
      <c r="E264" s="82">
        <f>'T. Generadora'!C195</f>
        <v>2</v>
      </c>
      <c r="F264" s="82" t="str">
        <f>'T. Generadora'!D195</f>
        <v>Port</v>
      </c>
      <c r="G264" s="82">
        <f>'T. Generadora'!E195</f>
        <v>8</v>
      </c>
      <c r="H264" s="245" t="str">
        <f>'T. Generadora'!G195</f>
        <v>1 P</v>
      </c>
      <c r="I264" s="245">
        <f>'T. Generadora'!H195</f>
        <v>71</v>
      </c>
      <c r="J264" s="245">
        <f>'T. Generadora'!I195</f>
        <v>18</v>
      </c>
      <c r="K264" s="245">
        <f>'T. Generadora'!J195</f>
        <v>0</v>
      </c>
      <c r="L264" s="245">
        <f>'T. Generadora'!L195</f>
        <v>89</v>
      </c>
      <c r="M264" s="245">
        <f>+'T. Generadora'!M195</f>
        <v>2</v>
      </c>
      <c r="N264" s="245">
        <f>'T. Generadora'!N195</f>
        <v>2</v>
      </c>
      <c r="O264" s="246">
        <f>'T. Generadora'!O195</f>
        <v>0</v>
      </c>
      <c r="P264" s="246">
        <f>'T. Generadora'!Q195</f>
        <v>0</v>
      </c>
      <c r="Q264" s="246">
        <f>'T. Generadora'!T195</f>
        <v>2</v>
      </c>
      <c r="R264" s="247">
        <f>'T. Generadora'!U195</f>
        <v>0</v>
      </c>
      <c r="S264" s="82">
        <f>'T. Generadora'!V195</f>
        <v>0</v>
      </c>
      <c r="T264" s="82">
        <f>'T. Generadora'!W195</f>
        <v>0</v>
      </c>
      <c r="U264" s="82">
        <f>'T. Generadora'!X195</f>
        <v>0</v>
      </c>
      <c r="V264" s="82">
        <f>'T. Generadora'!Y195</f>
        <v>0</v>
      </c>
      <c r="W264" s="82">
        <f>'T. Generadora'!Z195</f>
        <v>0</v>
      </c>
      <c r="X264" s="248" t="s">
        <v>203</v>
      </c>
      <c r="Y264" s="248"/>
      <c r="Z264" s="248"/>
      <c r="AA264" s="248"/>
      <c r="AB264" s="248"/>
      <c r="AC264" s="248"/>
      <c r="AD264" s="248"/>
      <c r="AE264" s="248"/>
      <c r="AF264" s="248"/>
      <c r="AG264" s="249"/>
      <c r="AH264" s="250">
        <f>+'T. Generadora'!AT195</f>
        <v>4140000</v>
      </c>
      <c r="AI264" s="250">
        <f t="shared" si="3"/>
        <v>46516.853932584272</v>
      </c>
      <c r="AJ264" s="82"/>
      <c r="AK264" s="250"/>
      <c r="AL264" s="251"/>
      <c r="AM264" s="251">
        <f t="shared" si="4"/>
        <v>0</v>
      </c>
      <c r="AN264" s="250"/>
      <c r="AO264" s="252">
        <f t="shared" si="5"/>
        <v>-1</v>
      </c>
      <c r="AP264" s="1"/>
      <c r="AQ264" s="1"/>
      <c r="AR264" s="1"/>
      <c r="AS264" s="1"/>
      <c r="AT264" s="1"/>
      <c r="AU264" s="1"/>
    </row>
    <row r="265" spans="1:47" ht="12.75" customHeight="1" x14ac:dyDescent="0.35">
      <c r="A265" s="1"/>
      <c r="B265" s="244">
        <f>'T. Generadora'!A196</f>
        <v>194</v>
      </c>
      <c r="C265" s="244">
        <f>'T. Generadora'!B196</f>
        <v>802</v>
      </c>
      <c r="D265" s="244" t="s">
        <v>202</v>
      </c>
      <c r="E265" s="82">
        <f>'T. Generadora'!C196</f>
        <v>2</v>
      </c>
      <c r="F265" s="82" t="str">
        <f>'T. Generadora'!D196</f>
        <v>Port</v>
      </c>
      <c r="G265" s="82">
        <f>'T. Generadora'!E196</f>
        <v>8</v>
      </c>
      <c r="H265" s="245" t="str">
        <f>'T. Generadora'!G196</f>
        <v>2 P</v>
      </c>
      <c r="I265" s="245">
        <f>'T. Generadora'!H196</f>
        <v>53</v>
      </c>
      <c r="J265" s="245">
        <f>'T. Generadora'!I196</f>
        <v>6</v>
      </c>
      <c r="K265" s="245">
        <f>'T. Generadora'!J196</f>
        <v>0</v>
      </c>
      <c r="L265" s="245">
        <f>'T. Generadora'!L196</f>
        <v>59</v>
      </c>
      <c r="M265" s="245">
        <f>+'T. Generadora'!M196</f>
        <v>1</v>
      </c>
      <c r="N265" s="245">
        <f>'T. Generadora'!N196</f>
        <v>1</v>
      </c>
      <c r="O265" s="246">
        <f>'T. Generadora'!O196</f>
        <v>0</v>
      </c>
      <c r="P265" s="246">
        <f>'T. Generadora'!Q196</f>
        <v>0</v>
      </c>
      <c r="Q265" s="246">
        <f>'T. Generadora'!T196</f>
        <v>1</v>
      </c>
      <c r="R265" s="247">
        <f>'T. Generadora'!U196</f>
        <v>0</v>
      </c>
      <c r="S265" s="82">
        <f>'T. Generadora'!V196</f>
        <v>0</v>
      </c>
      <c r="T265" s="82">
        <f>'T. Generadora'!W196</f>
        <v>0</v>
      </c>
      <c r="U265" s="82">
        <f>'T. Generadora'!X196</f>
        <v>0</v>
      </c>
      <c r="V265" s="82">
        <f>'T. Generadora'!Y196</f>
        <v>0</v>
      </c>
      <c r="W265" s="82">
        <f>'T. Generadora'!Z196</f>
        <v>0</v>
      </c>
      <c r="X265" s="248" t="s">
        <v>203</v>
      </c>
      <c r="Y265" s="248"/>
      <c r="Z265" s="248"/>
      <c r="AA265" s="248"/>
      <c r="AB265" s="248"/>
      <c r="AC265" s="248"/>
      <c r="AD265" s="248"/>
      <c r="AE265" s="248"/>
      <c r="AF265" s="248"/>
      <c r="AG265" s="249"/>
      <c r="AH265" s="250">
        <f>+'T. Generadora'!AT196</f>
        <v>3050000</v>
      </c>
      <c r="AI265" s="250">
        <f t="shared" si="3"/>
        <v>51694.91525423729</v>
      </c>
      <c r="AJ265" s="82"/>
      <c r="AK265" s="250"/>
      <c r="AL265" s="251"/>
      <c r="AM265" s="251">
        <f t="shared" si="4"/>
        <v>0</v>
      </c>
      <c r="AN265" s="250"/>
      <c r="AO265" s="252">
        <f t="shared" si="5"/>
        <v>-1</v>
      </c>
      <c r="AP265" s="1"/>
      <c r="AQ265" s="1"/>
      <c r="AR265" s="1"/>
      <c r="AS265" s="1"/>
      <c r="AT265" s="1"/>
      <c r="AU265" s="1"/>
    </row>
    <row r="266" spans="1:47" ht="12.75" customHeight="1" x14ac:dyDescent="0.35">
      <c r="A266" s="1"/>
      <c r="B266" s="244">
        <f>'T. Generadora'!A197</f>
        <v>195</v>
      </c>
      <c r="C266" s="244">
        <f>'T. Generadora'!B197</f>
        <v>803</v>
      </c>
      <c r="D266" s="244" t="s">
        <v>202</v>
      </c>
      <c r="E266" s="82">
        <f>'T. Generadora'!C197</f>
        <v>2</v>
      </c>
      <c r="F266" s="82" t="str">
        <f>'T. Generadora'!D197</f>
        <v>Port</v>
      </c>
      <c r="G266" s="82">
        <f>'T. Generadora'!E197</f>
        <v>8</v>
      </c>
      <c r="H266" s="245" t="str">
        <f>'T. Generadora'!G197</f>
        <v>3 P</v>
      </c>
      <c r="I266" s="245">
        <f>'T. Generadora'!H197</f>
        <v>53</v>
      </c>
      <c r="J266" s="245">
        <f>'T. Generadora'!I197</f>
        <v>11</v>
      </c>
      <c r="K266" s="245">
        <f>'T. Generadora'!J197</f>
        <v>0</v>
      </c>
      <c r="L266" s="245">
        <f>'T. Generadora'!L197</f>
        <v>64</v>
      </c>
      <c r="M266" s="245">
        <f>+'T. Generadora'!M197</f>
        <v>2</v>
      </c>
      <c r="N266" s="245">
        <f>'T. Generadora'!N197</f>
        <v>2</v>
      </c>
      <c r="O266" s="246">
        <f>'T. Generadora'!O197</f>
        <v>0</v>
      </c>
      <c r="P266" s="246">
        <f>'T. Generadora'!Q197</f>
        <v>0</v>
      </c>
      <c r="Q266" s="246">
        <f>'T. Generadora'!T197</f>
        <v>1</v>
      </c>
      <c r="R266" s="247">
        <f>'T. Generadora'!U197</f>
        <v>0</v>
      </c>
      <c r="S266" s="82">
        <f>'T. Generadora'!V197</f>
        <v>0</v>
      </c>
      <c r="T266" s="82">
        <f>'T. Generadora'!W197</f>
        <v>0</v>
      </c>
      <c r="U266" s="82">
        <f>'T. Generadora'!X197</f>
        <v>0</v>
      </c>
      <c r="V266" s="82">
        <f>'T. Generadora'!Y197</f>
        <v>0</v>
      </c>
      <c r="W266" s="82">
        <f>'T. Generadora'!Z197</f>
        <v>0</v>
      </c>
      <c r="X266" s="248" t="s">
        <v>203</v>
      </c>
      <c r="Y266" s="248"/>
      <c r="Z266" s="248"/>
      <c r="AA266" s="248"/>
      <c r="AB266" s="248"/>
      <c r="AC266" s="248"/>
      <c r="AD266" s="248"/>
      <c r="AE266" s="248"/>
      <c r="AF266" s="248"/>
      <c r="AG266" s="249"/>
      <c r="AH266" s="250">
        <f>+'T. Generadora'!AT197</f>
        <v>3180000</v>
      </c>
      <c r="AI266" s="250">
        <f t="shared" si="3"/>
        <v>49687.5</v>
      </c>
      <c r="AJ266" s="82"/>
      <c r="AK266" s="250"/>
      <c r="AL266" s="251"/>
      <c r="AM266" s="251">
        <f t="shared" si="4"/>
        <v>0</v>
      </c>
      <c r="AN266" s="250"/>
      <c r="AO266" s="252">
        <f t="shared" si="5"/>
        <v>-1</v>
      </c>
      <c r="AP266" s="1"/>
      <c r="AQ266" s="1"/>
      <c r="AR266" s="1"/>
      <c r="AS266" s="1"/>
      <c r="AT266" s="1"/>
      <c r="AU266" s="1"/>
    </row>
    <row r="267" spans="1:47" ht="12.75" customHeight="1" x14ac:dyDescent="0.35">
      <c r="A267" s="1"/>
      <c r="B267" s="244">
        <f>'T. Generadora'!A198</f>
        <v>196</v>
      </c>
      <c r="C267" s="244">
        <f>'T. Generadora'!B198</f>
        <v>804</v>
      </c>
      <c r="D267" s="244" t="s">
        <v>202</v>
      </c>
      <c r="E267" s="82">
        <f>'T. Generadora'!C198</f>
        <v>2</v>
      </c>
      <c r="F267" s="82" t="str">
        <f>'T. Generadora'!D198</f>
        <v>Port</v>
      </c>
      <c r="G267" s="82">
        <f>'T. Generadora'!E198</f>
        <v>8</v>
      </c>
      <c r="H267" s="245" t="str">
        <f>'T. Generadora'!G198</f>
        <v>4 P</v>
      </c>
      <c r="I267" s="245">
        <f>'T. Generadora'!H198</f>
        <v>61</v>
      </c>
      <c r="J267" s="245">
        <f>'T. Generadora'!I198</f>
        <v>3</v>
      </c>
      <c r="K267" s="245">
        <f>'T. Generadora'!J198</f>
        <v>0</v>
      </c>
      <c r="L267" s="245">
        <f>'T. Generadora'!L198</f>
        <v>64</v>
      </c>
      <c r="M267" s="245">
        <f>+'T. Generadora'!M198</f>
        <v>2</v>
      </c>
      <c r="N267" s="245">
        <f>'T. Generadora'!N198</f>
        <v>2</v>
      </c>
      <c r="O267" s="246">
        <f>'T. Generadora'!O198</f>
        <v>0</v>
      </c>
      <c r="P267" s="246">
        <f>'T. Generadora'!Q198</f>
        <v>0</v>
      </c>
      <c r="Q267" s="246">
        <f>'T. Generadora'!T198</f>
        <v>1</v>
      </c>
      <c r="R267" s="247">
        <f>'T. Generadora'!U198</f>
        <v>0</v>
      </c>
      <c r="S267" s="82">
        <f>'T. Generadora'!V198</f>
        <v>0</v>
      </c>
      <c r="T267" s="82">
        <f>'T. Generadora'!W198</f>
        <v>0</v>
      </c>
      <c r="U267" s="82">
        <f>'T. Generadora'!X198</f>
        <v>0</v>
      </c>
      <c r="V267" s="82">
        <f>'T. Generadora'!Y198</f>
        <v>0</v>
      </c>
      <c r="W267" s="82">
        <f>'T. Generadora'!Z198</f>
        <v>0</v>
      </c>
      <c r="X267" s="248" t="s">
        <v>203</v>
      </c>
      <c r="Y267" s="248"/>
      <c r="Z267" s="248"/>
      <c r="AA267" s="248"/>
      <c r="AB267" s="248"/>
      <c r="AC267" s="248"/>
      <c r="AD267" s="248"/>
      <c r="AE267" s="248"/>
      <c r="AF267" s="248"/>
      <c r="AG267" s="249"/>
      <c r="AH267" s="250">
        <f>+'T. Generadora'!AT198</f>
        <v>3230000</v>
      </c>
      <c r="AI267" s="250">
        <f t="shared" si="3"/>
        <v>50468.75</v>
      </c>
      <c r="AJ267" s="82"/>
      <c r="AK267" s="250"/>
      <c r="AL267" s="251"/>
      <c r="AM267" s="251">
        <f t="shared" si="4"/>
        <v>0</v>
      </c>
      <c r="AN267" s="250"/>
      <c r="AO267" s="252">
        <f t="shared" si="5"/>
        <v>-1</v>
      </c>
      <c r="AP267" s="1"/>
      <c r="AQ267" s="1"/>
      <c r="AR267" s="1"/>
      <c r="AS267" s="1"/>
      <c r="AT267" s="1"/>
      <c r="AU267" s="1"/>
    </row>
    <row r="268" spans="1:47" ht="12.75" customHeight="1" x14ac:dyDescent="0.35">
      <c r="A268" s="1"/>
      <c r="B268" s="244">
        <f>'T. Generadora'!A199</f>
        <v>197</v>
      </c>
      <c r="C268" s="244">
        <f>'T. Generadora'!B199</f>
        <v>901</v>
      </c>
      <c r="D268" s="244" t="s">
        <v>202</v>
      </c>
      <c r="E268" s="82">
        <f>'T. Generadora'!C199</f>
        <v>2</v>
      </c>
      <c r="F268" s="82" t="str">
        <f>'T. Generadora'!D199</f>
        <v>Port</v>
      </c>
      <c r="G268" s="82">
        <f>'T. Generadora'!E199</f>
        <v>9</v>
      </c>
      <c r="H268" s="245" t="str">
        <f>'T. Generadora'!G199</f>
        <v>1 P</v>
      </c>
      <c r="I268" s="245">
        <f>'T. Generadora'!H199</f>
        <v>71</v>
      </c>
      <c r="J268" s="245">
        <f>'T. Generadora'!I199</f>
        <v>0</v>
      </c>
      <c r="K268" s="245">
        <f>'T. Generadora'!J199</f>
        <v>0</v>
      </c>
      <c r="L268" s="245">
        <f>'T. Generadora'!L199</f>
        <v>71</v>
      </c>
      <c r="M268" s="245">
        <f>+'T. Generadora'!M199</f>
        <v>2</v>
      </c>
      <c r="N268" s="245">
        <f>'T. Generadora'!N199</f>
        <v>2</v>
      </c>
      <c r="O268" s="246">
        <f>'T. Generadora'!O199</f>
        <v>0</v>
      </c>
      <c r="P268" s="246">
        <f>'T. Generadora'!Q199</f>
        <v>0</v>
      </c>
      <c r="Q268" s="246">
        <f>'T. Generadora'!T199</f>
        <v>2</v>
      </c>
      <c r="R268" s="247">
        <f>'T. Generadora'!U199</f>
        <v>0</v>
      </c>
      <c r="S268" s="82">
        <f>'T. Generadora'!V199</f>
        <v>0</v>
      </c>
      <c r="T268" s="82">
        <f>'T. Generadora'!W199</f>
        <v>0</v>
      </c>
      <c r="U268" s="82">
        <f>'T. Generadora'!X199</f>
        <v>0</v>
      </c>
      <c r="V268" s="82">
        <f>'T. Generadora'!Y199</f>
        <v>0</v>
      </c>
      <c r="W268" s="82">
        <f>'T. Generadora'!Z199</f>
        <v>0</v>
      </c>
      <c r="X268" s="248" t="s">
        <v>203</v>
      </c>
      <c r="Y268" s="248"/>
      <c r="Z268" s="248"/>
      <c r="AA268" s="248"/>
      <c r="AB268" s="248"/>
      <c r="AC268" s="248"/>
      <c r="AD268" s="248"/>
      <c r="AE268" s="248"/>
      <c r="AF268" s="248"/>
      <c r="AG268" s="249"/>
      <c r="AH268" s="250">
        <f>+'T. Generadora'!AT199</f>
        <v>3400000</v>
      </c>
      <c r="AI268" s="250">
        <f t="shared" si="3"/>
        <v>47887.32394366197</v>
      </c>
      <c r="AJ268" s="82"/>
      <c r="AK268" s="250"/>
      <c r="AL268" s="251"/>
      <c r="AM268" s="251">
        <f t="shared" si="4"/>
        <v>0</v>
      </c>
      <c r="AN268" s="250"/>
      <c r="AO268" s="252">
        <f t="shared" si="5"/>
        <v>-1</v>
      </c>
      <c r="AP268" s="1"/>
      <c r="AQ268" s="1"/>
      <c r="AR268" s="1"/>
      <c r="AS268" s="1"/>
      <c r="AT268" s="1"/>
      <c r="AU268" s="1"/>
    </row>
    <row r="269" spans="1:47" ht="12.75" customHeight="1" x14ac:dyDescent="0.35">
      <c r="A269" s="1"/>
      <c r="B269" s="244">
        <f>'T. Generadora'!A200</f>
        <v>198</v>
      </c>
      <c r="C269" s="244">
        <f>'T. Generadora'!B200</f>
        <v>902</v>
      </c>
      <c r="D269" s="244" t="s">
        <v>202</v>
      </c>
      <c r="E269" s="82">
        <f>'T. Generadora'!C200</f>
        <v>2</v>
      </c>
      <c r="F269" s="82" t="str">
        <f>'T. Generadora'!D200</f>
        <v>Port</v>
      </c>
      <c r="G269" s="82">
        <f>'T. Generadora'!E200</f>
        <v>9</v>
      </c>
      <c r="H269" s="245" t="str">
        <f>'T. Generadora'!G200</f>
        <v>2 P</v>
      </c>
      <c r="I269" s="245">
        <f>'T. Generadora'!H200</f>
        <v>53</v>
      </c>
      <c r="J269" s="245">
        <f>'T. Generadora'!I200</f>
        <v>6</v>
      </c>
      <c r="K269" s="245">
        <f>'T. Generadora'!J200</f>
        <v>0</v>
      </c>
      <c r="L269" s="245">
        <f>'T. Generadora'!L200</f>
        <v>59</v>
      </c>
      <c r="M269" s="245">
        <f>+'T. Generadora'!M200</f>
        <v>1</v>
      </c>
      <c r="N269" s="245">
        <f>'T. Generadora'!N200</f>
        <v>1</v>
      </c>
      <c r="O269" s="246">
        <f>'T. Generadora'!O200</f>
        <v>0</v>
      </c>
      <c r="P269" s="246">
        <f>'T. Generadora'!Q200</f>
        <v>0</v>
      </c>
      <c r="Q269" s="246">
        <f>'T. Generadora'!T200</f>
        <v>1</v>
      </c>
      <c r="R269" s="247">
        <f>'T. Generadora'!U200</f>
        <v>0</v>
      </c>
      <c r="S269" s="82">
        <f>'T. Generadora'!V200</f>
        <v>0</v>
      </c>
      <c r="T269" s="82">
        <f>'T. Generadora'!W200</f>
        <v>0</v>
      </c>
      <c r="U269" s="82">
        <f>'T. Generadora'!X200</f>
        <v>0</v>
      </c>
      <c r="V269" s="82">
        <f>'T. Generadora'!Y200</f>
        <v>0</v>
      </c>
      <c r="W269" s="82">
        <f>'T. Generadora'!Z200</f>
        <v>0</v>
      </c>
      <c r="X269" s="248" t="s">
        <v>203</v>
      </c>
      <c r="Y269" s="248"/>
      <c r="Z269" s="248"/>
      <c r="AA269" s="248"/>
      <c r="AB269" s="248"/>
      <c r="AC269" s="248"/>
      <c r="AD269" s="248"/>
      <c r="AE269" s="248"/>
      <c r="AF269" s="248"/>
      <c r="AG269" s="249"/>
      <c r="AH269" s="250">
        <f>+'T. Generadora'!AT200</f>
        <v>3070000</v>
      </c>
      <c r="AI269" s="250">
        <f t="shared" si="3"/>
        <v>52033.898305084746</v>
      </c>
      <c r="AJ269" s="82"/>
      <c r="AK269" s="250"/>
      <c r="AL269" s="251"/>
      <c r="AM269" s="251">
        <f t="shared" si="4"/>
        <v>0</v>
      </c>
      <c r="AN269" s="250"/>
      <c r="AO269" s="252">
        <f t="shared" si="5"/>
        <v>-1</v>
      </c>
      <c r="AP269" s="1"/>
      <c r="AQ269" s="1"/>
      <c r="AR269" s="1"/>
      <c r="AS269" s="1"/>
      <c r="AT269" s="1"/>
      <c r="AU269" s="1"/>
    </row>
    <row r="270" spans="1:47" ht="12.75" customHeight="1" x14ac:dyDescent="0.35">
      <c r="A270" s="1"/>
      <c r="B270" s="244">
        <f>'T. Generadora'!A201</f>
        <v>199</v>
      </c>
      <c r="C270" s="244">
        <f>'T. Generadora'!B201</f>
        <v>903</v>
      </c>
      <c r="D270" s="244" t="s">
        <v>202</v>
      </c>
      <c r="E270" s="82">
        <f>'T. Generadora'!C201</f>
        <v>2</v>
      </c>
      <c r="F270" s="82" t="str">
        <f>'T. Generadora'!D201</f>
        <v>Port</v>
      </c>
      <c r="G270" s="82">
        <f>'T. Generadora'!E201</f>
        <v>9</v>
      </c>
      <c r="H270" s="245" t="str">
        <f>'T. Generadora'!G201</f>
        <v>3 P</v>
      </c>
      <c r="I270" s="245">
        <f>'T. Generadora'!H201</f>
        <v>53</v>
      </c>
      <c r="J270" s="245">
        <f>'T. Generadora'!I201</f>
        <v>11</v>
      </c>
      <c r="K270" s="245">
        <f>'T. Generadora'!J201</f>
        <v>0</v>
      </c>
      <c r="L270" s="245">
        <f>'T. Generadora'!L201</f>
        <v>64</v>
      </c>
      <c r="M270" s="245">
        <f>+'T. Generadora'!M201</f>
        <v>2</v>
      </c>
      <c r="N270" s="245">
        <f>'T. Generadora'!N201</f>
        <v>2</v>
      </c>
      <c r="O270" s="246">
        <f>'T. Generadora'!O201</f>
        <v>0</v>
      </c>
      <c r="P270" s="246">
        <f>'T. Generadora'!Q201</f>
        <v>0</v>
      </c>
      <c r="Q270" s="246">
        <f>'T. Generadora'!T201</f>
        <v>1</v>
      </c>
      <c r="R270" s="247">
        <f>'T. Generadora'!U201</f>
        <v>0</v>
      </c>
      <c r="S270" s="82">
        <f>'T. Generadora'!V201</f>
        <v>0</v>
      </c>
      <c r="T270" s="82">
        <f>'T. Generadora'!W201</f>
        <v>0</v>
      </c>
      <c r="U270" s="82">
        <f>'T. Generadora'!X201</f>
        <v>0</v>
      </c>
      <c r="V270" s="82">
        <f>'T. Generadora'!Y201</f>
        <v>0</v>
      </c>
      <c r="W270" s="82">
        <f>'T. Generadora'!Z201</f>
        <v>0</v>
      </c>
      <c r="X270" s="248" t="s">
        <v>203</v>
      </c>
      <c r="Y270" s="248"/>
      <c r="Z270" s="248"/>
      <c r="AA270" s="248"/>
      <c r="AB270" s="248"/>
      <c r="AC270" s="248"/>
      <c r="AD270" s="248"/>
      <c r="AE270" s="248"/>
      <c r="AF270" s="248"/>
      <c r="AG270" s="249"/>
      <c r="AH270" s="250">
        <f>+'T. Generadora'!AT201</f>
        <v>3220000</v>
      </c>
      <c r="AI270" s="250">
        <f t="shared" si="3"/>
        <v>50312.5</v>
      </c>
      <c r="AJ270" s="82"/>
      <c r="AK270" s="250"/>
      <c r="AL270" s="251"/>
      <c r="AM270" s="251">
        <f t="shared" si="4"/>
        <v>0</v>
      </c>
      <c r="AN270" s="250"/>
      <c r="AO270" s="252">
        <f t="shared" si="5"/>
        <v>-1</v>
      </c>
      <c r="AP270" s="1"/>
      <c r="AQ270" s="1"/>
      <c r="AR270" s="1"/>
      <c r="AS270" s="1"/>
      <c r="AT270" s="1"/>
      <c r="AU270" s="1"/>
    </row>
    <row r="271" spans="1:47" ht="12.75" customHeight="1" x14ac:dyDescent="0.35">
      <c r="A271" s="1"/>
      <c r="B271" s="244">
        <f>'T. Generadora'!A202</f>
        <v>200</v>
      </c>
      <c r="C271" s="244">
        <f>'T. Generadora'!B202</f>
        <v>904</v>
      </c>
      <c r="D271" s="244" t="s">
        <v>202</v>
      </c>
      <c r="E271" s="82">
        <f>'T. Generadora'!C202</f>
        <v>2</v>
      </c>
      <c r="F271" s="82" t="str">
        <f>'T. Generadora'!D202</f>
        <v>Port</v>
      </c>
      <c r="G271" s="82">
        <f>'T. Generadora'!E202</f>
        <v>9</v>
      </c>
      <c r="H271" s="245" t="str">
        <f>'T. Generadora'!G202</f>
        <v>4 P</v>
      </c>
      <c r="I271" s="245">
        <f>'T. Generadora'!H202</f>
        <v>61</v>
      </c>
      <c r="J271" s="245">
        <f>'T. Generadora'!I202</f>
        <v>3</v>
      </c>
      <c r="K271" s="245">
        <f>'T. Generadora'!J202</f>
        <v>0</v>
      </c>
      <c r="L271" s="245">
        <f>'T. Generadora'!L202</f>
        <v>64</v>
      </c>
      <c r="M271" s="245">
        <f>+'T. Generadora'!M202</f>
        <v>2</v>
      </c>
      <c r="N271" s="245">
        <f>'T. Generadora'!N202</f>
        <v>2</v>
      </c>
      <c r="O271" s="246">
        <f>'T. Generadora'!O202</f>
        <v>0</v>
      </c>
      <c r="P271" s="246">
        <f>'T. Generadora'!Q202</f>
        <v>0</v>
      </c>
      <c r="Q271" s="246">
        <f>'T. Generadora'!T202</f>
        <v>1</v>
      </c>
      <c r="R271" s="247">
        <f>'T. Generadora'!U202</f>
        <v>0</v>
      </c>
      <c r="S271" s="82">
        <f>'T. Generadora'!V202</f>
        <v>0</v>
      </c>
      <c r="T271" s="82">
        <f>'T. Generadora'!W202</f>
        <v>0</v>
      </c>
      <c r="U271" s="82">
        <f>'T. Generadora'!X202</f>
        <v>0</v>
      </c>
      <c r="V271" s="82">
        <f>'T. Generadora'!Y202</f>
        <v>0</v>
      </c>
      <c r="W271" s="82">
        <f>'T. Generadora'!Z202</f>
        <v>0</v>
      </c>
      <c r="X271" s="248" t="s">
        <v>203</v>
      </c>
      <c r="Y271" s="248"/>
      <c r="Z271" s="248"/>
      <c r="AA271" s="248"/>
      <c r="AB271" s="248"/>
      <c r="AC271" s="248"/>
      <c r="AD271" s="248"/>
      <c r="AE271" s="248"/>
      <c r="AF271" s="248"/>
      <c r="AG271" s="249"/>
      <c r="AH271" s="250">
        <f>+'T. Generadora'!AT202</f>
        <v>3250000</v>
      </c>
      <c r="AI271" s="250">
        <f t="shared" si="3"/>
        <v>50781.25</v>
      </c>
      <c r="AJ271" s="82"/>
      <c r="AK271" s="250"/>
      <c r="AL271" s="251"/>
      <c r="AM271" s="251">
        <f t="shared" si="4"/>
        <v>0</v>
      </c>
      <c r="AN271" s="250"/>
      <c r="AO271" s="252">
        <f t="shared" si="5"/>
        <v>-1</v>
      </c>
      <c r="AP271" s="1"/>
      <c r="AQ271" s="1"/>
      <c r="AR271" s="1"/>
      <c r="AS271" s="1"/>
      <c r="AT271" s="1"/>
      <c r="AU271" s="1"/>
    </row>
    <row r="272" spans="1:47" ht="12.75" customHeight="1" x14ac:dyDescent="0.35">
      <c r="A272" s="1"/>
      <c r="B272" s="244">
        <f>'T. Generadora'!A203</f>
        <v>201</v>
      </c>
      <c r="C272" s="244">
        <f>'T. Generadora'!B203</f>
        <v>1001</v>
      </c>
      <c r="D272" s="244" t="s">
        <v>202</v>
      </c>
      <c r="E272" s="82">
        <f>'T. Generadora'!C203</f>
        <v>2</v>
      </c>
      <c r="F272" s="82" t="str">
        <f>'T. Generadora'!D203</f>
        <v>Port</v>
      </c>
      <c r="G272" s="82">
        <f>'T. Generadora'!E203</f>
        <v>10</v>
      </c>
      <c r="H272" s="245" t="str">
        <f>'T. Generadora'!G203</f>
        <v>1 P</v>
      </c>
      <c r="I272" s="245">
        <f>'T. Generadora'!H203</f>
        <v>71</v>
      </c>
      <c r="J272" s="245">
        <f>'T. Generadora'!I203</f>
        <v>18</v>
      </c>
      <c r="K272" s="245">
        <f>'T. Generadora'!J203</f>
        <v>0</v>
      </c>
      <c r="L272" s="245">
        <f>'T. Generadora'!L203</f>
        <v>89</v>
      </c>
      <c r="M272" s="245">
        <f>+'T. Generadora'!M203</f>
        <v>2</v>
      </c>
      <c r="N272" s="245">
        <f>'T. Generadora'!N203</f>
        <v>2</v>
      </c>
      <c r="O272" s="246">
        <f>'T. Generadora'!O203</f>
        <v>0</v>
      </c>
      <c r="P272" s="246">
        <f>'T. Generadora'!Q203</f>
        <v>0</v>
      </c>
      <c r="Q272" s="246">
        <f>'T. Generadora'!T203</f>
        <v>2</v>
      </c>
      <c r="R272" s="247">
        <f>'T. Generadora'!U203</f>
        <v>0</v>
      </c>
      <c r="S272" s="82">
        <f>'T. Generadora'!V203</f>
        <v>0</v>
      </c>
      <c r="T272" s="82">
        <f>'T. Generadora'!W203</f>
        <v>0</v>
      </c>
      <c r="U272" s="82">
        <f>'T. Generadora'!X203</f>
        <v>0</v>
      </c>
      <c r="V272" s="82">
        <f>'T. Generadora'!Y203</f>
        <v>0</v>
      </c>
      <c r="W272" s="82">
        <f>'T. Generadora'!Z203</f>
        <v>0</v>
      </c>
      <c r="X272" s="248" t="s">
        <v>203</v>
      </c>
      <c r="Y272" s="248"/>
      <c r="Z272" s="248"/>
      <c r="AA272" s="248"/>
      <c r="AB272" s="248"/>
      <c r="AC272" s="248"/>
      <c r="AD272" s="248"/>
      <c r="AE272" s="248"/>
      <c r="AF272" s="248"/>
      <c r="AG272" s="249"/>
      <c r="AH272" s="250">
        <f>+'T. Generadora'!AT203</f>
        <v>4220000</v>
      </c>
      <c r="AI272" s="250">
        <f t="shared" si="3"/>
        <v>47415.730337078654</v>
      </c>
      <c r="AJ272" s="82"/>
      <c r="AK272" s="250"/>
      <c r="AL272" s="251"/>
      <c r="AM272" s="251">
        <f t="shared" si="4"/>
        <v>0</v>
      </c>
      <c r="AN272" s="250"/>
      <c r="AO272" s="252">
        <f t="shared" si="5"/>
        <v>-1</v>
      </c>
      <c r="AP272" s="1"/>
      <c r="AQ272" s="1"/>
      <c r="AR272" s="1"/>
      <c r="AS272" s="1"/>
      <c r="AT272" s="1"/>
      <c r="AU272" s="1"/>
    </row>
    <row r="273" spans="1:47" ht="12.75" customHeight="1" x14ac:dyDescent="0.35">
      <c r="A273" s="1"/>
      <c r="B273" s="244">
        <f>'T. Generadora'!A204</f>
        <v>202</v>
      </c>
      <c r="C273" s="244">
        <f>'T. Generadora'!B204</f>
        <v>1002</v>
      </c>
      <c r="D273" s="244" t="s">
        <v>202</v>
      </c>
      <c r="E273" s="82">
        <f>'T. Generadora'!C204</f>
        <v>2</v>
      </c>
      <c r="F273" s="82" t="str">
        <f>'T. Generadora'!D204</f>
        <v>Port</v>
      </c>
      <c r="G273" s="82">
        <f>'T. Generadora'!E204</f>
        <v>10</v>
      </c>
      <c r="H273" s="245" t="str">
        <f>'T. Generadora'!G204</f>
        <v>2 P</v>
      </c>
      <c r="I273" s="245">
        <f>'T. Generadora'!H204</f>
        <v>53</v>
      </c>
      <c r="J273" s="245">
        <f>'T. Generadora'!I204</f>
        <v>6</v>
      </c>
      <c r="K273" s="245">
        <f>'T. Generadora'!J204</f>
        <v>0</v>
      </c>
      <c r="L273" s="245">
        <f>'T. Generadora'!L204</f>
        <v>59</v>
      </c>
      <c r="M273" s="245">
        <f>+'T. Generadora'!M204</f>
        <v>1</v>
      </c>
      <c r="N273" s="245">
        <f>'T. Generadora'!N204</f>
        <v>1</v>
      </c>
      <c r="O273" s="246">
        <f>'T. Generadora'!O204</f>
        <v>0</v>
      </c>
      <c r="P273" s="246">
        <f>'T. Generadora'!Q204</f>
        <v>0</v>
      </c>
      <c r="Q273" s="246">
        <f>'T. Generadora'!T204</f>
        <v>1</v>
      </c>
      <c r="R273" s="247">
        <f>'T. Generadora'!U204</f>
        <v>0</v>
      </c>
      <c r="S273" s="82">
        <f>'T. Generadora'!V204</f>
        <v>0</v>
      </c>
      <c r="T273" s="82">
        <f>'T. Generadora'!W204</f>
        <v>0</v>
      </c>
      <c r="U273" s="82">
        <f>'T. Generadora'!X204</f>
        <v>0</v>
      </c>
      <c r="V273" s="82">
        <f>'T. Generadora'!Y204</f>
        <v>0</v>
      </c>
      <c r="W273" s="82">
        <f>'T. Generadora'!Z204</f>
        <v>0</v>
      </c>
      <c r="X273" s="248" t="s">
        <v>203</v>
      </c>
      <c r="Y273" s="248"/>
      <c r="Z273" s="248"/>
      <c r="AA273" s="248"/>
      <c r="AB273" s="248"/>
      <c r="AC273" s="248"/>
      <c r="AD273" s="248"/>
      <c r="AE273" s="248"/>
      <c r="AF273" s="248"/>
      <c r="AG273" s="249"/>
      <c r="AH273" s="250">
        <f>+'T. Generadora'!AT204</f>
        <v>3110000</v>
      </c>
      <c r="AI273" s="250">
        <f t="shared" si="3"/>
        <v>52711.864406779663</v>
      </c>
      <c r="AJ273" s="82"/>
      <c r="AK273" s="250"/>
      <c r="AL273" s="251"/>
      <c r="AM273" s="251">
        <f t="shared" si="4"/>
        <v>0</v>
      </c>
      <c r="AN273" s="250"/>
      <c r="AO273" s="252">
        <f t="shared" si="5"/>
        <v>-1</v>
      </c>
      <c r="AP273" s="1"/>
      <c r="AQ273" s="1"/>
      <c r="AR273" s="1"/>
      <c r="AS273" s="1"/>
      <c r="AT273" s="1"/>
      <c r="AU273" s="1"/>
    </row>
    <row r="274" spans="1:47" ht="12.75" customHeight="1" x14ac:dyDescent="0.35">
      <c r="A274" s="1"/>
      <c r="B274" s="244">
        <f>'T. Generadora'!A205</f>
        <v>203</v>
      </c>
      <c r="C274" s="244">
        <f>'T. Generadora'!B205</f>
        <v>1003</v>
      </c>
      <c r="D274" s="244" t="s">
        <v>202</v>
      </c>
      <c r="E274" s="82">
        <f>'T. Generadora'!C205</f>
        <v>2</v>
      </c>
      <c r="F274" s="82" t="str">
        <f>'T. Generadora'!D205</f>
        <v>Port</v>
      </c>
      <c r="G274" s="82">
        <f>'T. Generadora'!E205</f>
        <v>10</v>
      </c>
      <c r="H274" s="245" t="str">
        <f>'T. Generadora'!G205</f>
        <v>3 P</v>
      </c>
      <c r="I274" s="245">
        <f>'T. Generadora'!H205</f>
        <v>53</v>
      </c>
      <c r="J274" s="245">
        <f>'T. Generadora'!I205</f>
        <v>11</v>
      </c>
      <c r="K274" s="245">
        <f>'T. Generadora'!J205</f>
        <v>0</v>
      </c>
      <c r="L274" s="245">
        <f>'T. Generadora'!L205</f>
        <v>64</v>
      </c>
      <c r="M274" s="245">
        <f>+'T. Generadora'!M205</f>
        <v>2</v>
      </c>
      <c r="N274" s="245">
        <f>'T. Generadora'!N205</f>
        <v>2</v>
      </c>
      <c r="O274" s="246">
        <f>'T. Generadora'!O205</f>
        <v>0</v>
      </c>
      <c r="P274" s="246">
        <f>'T. Generadora'!Q205</f>
        <v>0</v>
      </c>
      <c r="Q274" s="246">
        <f>'T. Generadora'!T205</f>
        <v>1</v>
      </c>
      <c r="R274" s="247">
        <f>'T. Generadora'!U205</f>
        <v>0</v>
      </c>
      <c r="S274" s="82">
        <f>'T. Generadora'!V205</f>
        <v>0</v>
      </c>
      <c r="T274" s="82">
        <f>'T. Generadora'!W205</f>
        <v>0</v>
      </c>
      <c r="U274" s="82">
        <f>'T. Generadora'!X205</f>
        <v>0</v>
      </c>
      <c r="V274" s="82">
        <f>'T. Generadora'!Y205</f>
        <v>0</v>
      </c>
      <c r="W274" s="82">
        <f>'T. Generadora'!Z205</f>
        <v>0</v>
      </c>
      <c r="X274" s="248" t="s">
        <v>203</v>
      </c>
      <c r="Y274" s="248"/>
      <c r="Z274" s="248"/>
      <c r="AA274" s="248"/>
      <c r="AB274" s="248"/>
      <c r="AC274" s="248"/>
      <c r="AD274" s="248"/>
      <c r="AE274" s="248"/>
      <c r="AF274" s="248"/>
      <c r="AG274" s="249"/>
      <c r="AH274" s="250">
        <f>+'T. Generadora'!AT205</f>
        <v>3240000</v>
      </c>
      <c r="AI274" s="250">
        <f t="shared" si="3"/>
        <v>50625</v>
      </c>
      <c r="AJ274" s="82"/>
      <c r="AK274" s="250"/>
      <c r="AL274" s="251"/>
      <c r="AM274" s="251">
        <f t="shared" si="4"/>
        <v>0</v>
      </c>
      <c r="AN274" s="250"/>
      <c r="AO274" s="252">
        <f t="shared" si="5"/>
        <v>-1</v>
      </c>
      <c r="AP274" s="1"/>
      <c r="AQ274" s="1"/>
      <c r="AR274" s="1"/>
      <c r="AS274" s="1"/>
      <c r="AT274" s="1"/>
      <c r="AU274" s="1"/>
    </row>
    <row r="275" spans="1:47" ht="12.75" customHeight="1" x14ac:dyDescent="0.35">
      <c r="A275" s="1"/>
      <c r="B275" s="244">
        <f>'T. Generadora'!A206</f>
        <v>204</v>
      </c>
      <c r="C275" s="244">
        <f>'T. Generadora'!B206</f>
        <v>1004</v>
      </c>
      <c r="D275" s="244" t="s">
        <v>202</v>
      </c>
      <c r="E275" s="82">
        <f>'T. Generadora'!C206</f>
        <v>2</v>
      </c>
      <c r="F275" s="82" t="str">
        <f>'T. Generadora'!D206</f>
        <v>Port</v>
      </c>
      <c r="G275" s="82">
        <f>'T. Generadora'!E206</f>
        <v>10</v>
      </c>
      <c r="H275" s="245" t="str">
        <f>'T. Generadora'!G206</f>
        <v>4 P</v>
      </c>
      <c r="I275" s="245">
        <f>'T. Generadora'!H206</f>
        <v>61</v>
      </c>
      <c r="J275" s="245">
        <f>'T. Generadora'!I206</f>
        <v>3</v>
      </c>
      <c r="K275" s="245">
        <f>'T. Generadora'!J206</f>
        <v>0</v>
      </c>
      <c r="L275" s="245">
        <f>'T. Generadora'!L206</f>
        <v>64</v>
      </c>
      <c r="M275" s="245">
        <f>+'T. Generadora'!M206</f>
        <v>2</v>
      </c>
      <c r="N275" s="245">
        <f>'T. Generadora'!N206</f>
        <v>2</v>
      </c>
      <c r="O275" s="246">
        <f>'T. Generadora'!O206</f>
        <v>0</v>
      </c>
      <c r="P275" s="246">
        <f>'T. Generadora'!Q206</f>
        <v>0</v>
      </c>
      <c r="Q275" s="246">
        <f>'T. Generadora'!T206</f>
        <v>1</v>
      </c>
      <c r="R275" s="247">
        <f>'T. Generadora'!U206</f>
        <v>0</v>
      </c>
      <c r="S275" s="82">
        <f>'T. Generadora'!V206</f>
        <v>0</v>
      </c>
      <c r="T275" s="82">
        <f>'T. Generadora'!W206</f>
        <v>0</v>
      </c>
      <c r="U275" s="82">
        <f>'T. Generadora'!X206</f>
        <v>0</v>
      </c>
      <c r="V275" s="82">
        <f>'T. Generadora'!Y206</f>
        <v>0</v>
      </c>
      <c r="W275" s="82">
        <f>'T. Generadora'!Z206</f>
        <v>0</v>
      </c>
      <c r="X275" s="248" t="s">
        <v>203</v>
      </c>
      <c r="Y275" s="248"/>
      <c r="Z275" s="248"/>
      <c r="AA275" s="248"/>
      <c r="AB275" s="248"/>
      <c r="AC275" s="248"/>
      <c r="AD275" s="248"/>
      <c r="AE275" s="248"/>
      <c r="AF275" s="248"/>
      <c r="AG275" s="249"/>
      <c r="AH275" s="250">
        <f>+'T. Generadora'!AT206</f>
        <v>3280000</v>
      </c>
      <c r="AI275" s="250">
        <f t="shared" si="3"/>
        <v>51250</v>
      </c>
      <c r="AJ275" s="82"/>
      <c r="AK275" s="250"/>
      <c r="AL275" s="251"/>
      <c r="AM275" s="251">
        <f t="shared" si="4"/>
        <v>0</v>
      </c>
      <c r="AN275" s="250"/>
      <c r="AO275" s="252">
        <f t="shared" si="5"/>
        <v>-1</v>
      </c>
      <c r="AP275" s="1"/>
      <c r="AQ275" s="1"/>
      <c r="AR275" s="1"/>
      <c r="AS275" s="1"/>
      <c r="AT275" s="1"/>
      <c r="AU275" s="1"/>
    </row>
    <row r="276" spans="1:47" ht="12.75" customHeight="1" x14ac:dyDescent="0.35">
      <c r="A276" s="1"/>
      <c r="B276" s="244">
        <f>'T. Generadora'!A207</f>
        <v>205</v>
      </c>
      <c r="C276" s="244">
        <f>'T. Generadora'!B207</f>
        <v>1101</v>
      </c>
      <c r="D276" s="244" t="s">
        <v>202</v>
      </c>
      <c r="E276" s="82">
        <f>'T. Generadora'!C207</f>
        <v>2</v>
      </c>
      <c r="F276" s="82" t="str">
        <f>'T. Generadora'!D207</f>
        <v>Port</v>
      </c>
      <c r="G276" s="82">
        <f>'T. Generadora'!E207</f>
        <v>11</v>
      </c>
      <c r="H276" s="245" t="str">
        <f>'T. Generadora'!G207</f>
        <v>1 P</v>
      </c>
      <c r="I276" s="245">
        <f>'T. Generadora'!H207</f>
        <v>71</v>
      </c>
      <c r="J276" s="245">
        <f>'T. Generadora'!I207</f>
        <v>0</v>
      </c>
      <c r="K276" s="245">
        <f>'T. Generadora'!J207</f>
        <v>0</v>
      </c>
      <c r="L276" s="245">
        <f>'T. Generadora'!L207</f>
        <v>71</v>
      </c>
      <c r="M276" s="245">
        <f>+'T. Generadora'!M207</f>
        <v>2</v>
      </c>
      <c r="N276" s="245">
        <f>'T. Generadora'!N207</f>
        <v>2</v>
      </c>
      <c r="O276" s="246">
        <f>'T. Generadora'!O207</f>
        <v>0</v>
      </c>
      <c r="P276" s="246">
        <f>'T. Generadora'!Q207</f>
        <v>0</v>
      </c>
      <c r="Q276" s="246">
        <f>'T. Generadora'!T207</f>
        <v>2</v>
      </c>
      <c r="R276" s="247">
        <f>'T. Generadora'!U207</f>
        <v>0</v>
      </c>
      <c r="S276" s="82">
        <f>'T. Generadora'!V207</f>
        <v>0</v>
      </c>
      <c r="T276" s="82">
        <f>'T. Generadora'!W207</f>
        <v>0</v>
      </c>
      <c r="U276" s="82">
        <f>'T. Generadora'!X207</f>
        <v>0</v>
      </c>
      <c r="V276" s="82">
        <f>'T. Generadora'!Y207</f>
        <v>0</v>
      </c>
      <c r="W276" s="82">
        <f>'T. Generadora'!Z207</f>
        <v>0</v>
      </c>
      <c r="X276" s="248" t="s">
        <v>203</v>
      </c>
      <c r="Y276" s="248"/>
      <c r="Z276" s="248"/>
      <c r="AA276" s="248"/>
      <c r="AB276" s="248"/>
      <c r="AC276" s="248"/>
      <c r="AD276" s="248"/>
      <c r="AE276" s="248"/>
      <c r="AF276" s="248"/>
      <c r="AG276" s="249"/>
      <c r="AH276" s="250">
        <f>+'T. Generadora'!AT207</f>
        <v>3460000</v>
      </c>
      <c r="AI276" s="250">
        <f t="shared" si="3"/>
        <v>48732.394366197186</v>
      </c>
      <c r="AJ276" s="82"/>
      <c r="AK276" s="250"/>
      <c r="AL276" s="251"/>
      <c r="AM276" s="251">
        <f t="shared" si="4"/>
        <v>0</v>
      </c>
      <c r="AN276" s="250"/>
      <c r="AO276" s="252">
        <f t="shared" si="5"/>
        <v>-1</v>
      </c>
      <c r="AP276" s="1"/>
      <c r="AQ276" s="1"/>
      <c r="AR276" s="1"/>
      <c r="AS276" s="1"/>
      <c r="AT276" s="1"/>
      <c r="AU276" s="1"/>
    </row>
    <row r="277" spans="1:47" ht="12.75" customHeight="1" x14ac:dyDescent="0.35">
      <c r="A277" s="1"/>
      <c r="B277" s="244">
        <f>'T. Generadora'!A208</f>
        <v>206</v>
      </c>
      <c r="C277" s="244">
        <f>'T. Generadora'!B208</f>
        <v>1102</v>
      </c>
      <c r="D277" s="244" t="s">
        <v>202</v>
      </c>
      <c r="E277" s="82">
        <f>'T. Generadora'!C208</f>
        <v>2</v>
      </c>
      <c r="F277" s="82" t="str">
        <f>'T. Generadora'!D208</f>
        <v>Port</v>
      </c>
      <c r="G277" s="82">
        <f>'T. Generadora'!E208</f>
        <v>11</v>
      </c>
      <c r="H277" s="245" t="str">
        <f>'T. Generadora'!G208</f>
        <v>2 P</v>
      </c>
      <c r="I277" s="245">
        <f>'T. Generadora'!H208</f>
        <v>53</v>
      </c>
      <c r="J277" s="245">
        <f>'T. Generadora'!I208</f>
        <v>6</v>
      </c>
      <c r="K277" s="245">
        <f>'T. Generadora'!J208</f>
        <v>0</v>
      </c>
      <c r="L277" s="245">
        <f>'T. Generadora'!L208</f>
        <v>59</v>
      </c>
      <c r="M277" s="245">
        <f>+'T. Generadora'!M208</f>
        <v>1</v>
      </c>
      <c r="N277" s="245">
        <f>'T. Generadora'!N208</f>
        <v>1</v>
      </c>
      <c r="O277" s="246">
        <f>'T. Generadora'!O208</f>
        <v>0</v>
      </c>
      <c r="P277" s="246">
        <f>'T. Generadora'!Q208</f>
        <v>0</v>
      </c>
      <c r="Q277" s="246">
        <f>'T. Generadora'!T208</f>
        <v>1</v>
      </c>
      <c r="R277" s="247">
        <f>'T. Generadora'!U208</f>
        <v>0</v>
      </c>
      <c r="S277" s="82">
        <f>'T. Generadora'!V208</f>
        <v>0</v>
      </c>
      <c r="T277" s="82">
        <f>'T. Generadora'!W208</f>
        <v>0</v>
      </c>
      <c r="U277" s="82">
        <f>'T. Generadora'!X208</f>
        <v>0</v>
      </c>
      <c r="V277" s="82">
        <f>'T. Generadora'!Y208</f>
        <v>0</v>
      </c>
      <c r="W277" s="82">
        <f>'T. Generadora'!Z208</f>
        <v>0</v>
      </c>
      <c r="X277" s="248" t="s">
        <v>203</v>
      </c>
      <c r="Y277" s="248"/>
      <c r="Z277" s="248"/>
      <c r="AA277" s="248"/>
      <c r="AB277" s="248"/>
      <c r="AC277" s="248"/>
      <c r="AD277" s="248"/>
      <c r="AE277" s="248"/>
      <c r="AF277" s="248"/>
      <c r="AG277" s="249"/>
      <c r="AH277" s="250">
        <f>+'T. Generadora'!AT208</f>
        <v>3130000</v>
      </c>
      <c r="AI277" s="250">
        <f t="shared" si="3"/>
        <v>53050.847457627118</v>
      </c>
      <c r="AJ277" s="82"/>
      <c r="AK277" s="250"/>
      <c r="AL277" s="251"/>
      <c r="AM277" s="251">
        <f t="shared" si="4"/>
        <v>0</v>
      </c>
      <c r="AN277" s="250"/>
      <c r="AO277" s="252">
        <f t="shared" si="5"/>
        <v>-1</v>
      </c>
      <c r="AP277" s="1"/>
      <c r="AQ277" s="1"/>
      <c r="AR277" s="1"/>
      <c r="AS277" s="1"/>
      <c r="AT277" s="1"/>
      <c r="AU277" s="1"/>
    </row>
    <row r="278" spans="1:47" ht="12.75" customHeight="1" x14ac:dyDescent="0.35">
      <c r="A278" s="1"/>
      <c r="B278" s="244">
        <f>'T. Generadora'!A209</f>
        <v>207</v>
      </c>
      <c r="C278" s="244">
        <f>'T. Generadora'!B209</f>
        <v>1103</v>
      </c>
      <c r="D278" s="244" t="s">
        <v>202</v>
      </c>
      <c r="E278" s="82">
        <f>'T. Generadora'!C209</f>
        <v>2</v>
      </c>
      <c r="F278" s="82" t="str">
        <f>'T. Generadora'!D209</f>
        <v>Port</v>
      </c>
      <c r="G278" s="82">
        <f>'T. Generadora'!E209</f>
        <v>11</v>
      </c>
      <c r="H278" s="245" t="str">
        <f>'T. Generadora'!G209</f>
        <v>3 P</v>
      </c>
      <c r="I278" s="245">
        <f>'T. Generadora'!H209</f>
        <v>53</v>
      </c>
      <c r="J278" s="245">
        <f>'T. Generadora'!I209</f>
        <v>11</v>
      </c>
      <c r="K278" s="245">
        <f>'T. Generadora'!J209</f>
        <v>0</v>
      </c>
      <c r="L278" s="245">
        <f>'T. Generadora'!L209</f>
        <v>64</v>
      </c>
      <c r="M278" s="245">
        <f>+'T. Generadora'!M209</f>
        <v>2</v>
      </c>
      <c r="N278" s="245">
        <f>'T. Generadora'!N209</f>
        <v>2</v>
      </c>
      <c r="O278" s="246">
        <f>'T. Generadora'!O209</f>
        <v>0</v>
      </c>
      <c r="P278" s="246">
        <f>'T. Generadora'!Q209</f>
        <v>0</v>
      </c>
      <c r="Q278" s="246">
        <f>'T. Generadora'!T209</f>
        <v>1</v>
      </c>
      <c r="R278" s="247">
        <f>'T. Generadora'!U209</f>
        <v>0</v>
      </c>
      <c r="S278" s="82">
        <f>'T. Generadora'!V209</f>
        <v>0</v>
      </c>
      <c r="T278" s="82">
        <f>'T. Generadora'!W209</f>
        <v>0</v>
      </c>
      <c r="U278" s="82">
        <f>'T. Generadora'!X209</f>
        <v>0</v>
      </c>
      <c r="V278" s="82">
        <f>'T. Generadora'!Y209</f>
        <v>0</v>
      </c>
      <c r="W278" s="82">
        <f>'T. Generadora'!Z209</f>
        <v>0</v>
      </c>
      <c r="X278" s="248" t="s">
        <v>203</v>
      </c>
      <c r="Y278" s="248"/>
      <c r="Z278" s="248"/>
      <c r="AA278" s="248"/>
      <c r="AB278" s="248"/>
      <c r="AC278" s="248"/>
      <c r="AD278" s="248"/>
      <c r="AE278" s="248"/>
      <c r="AF278" s="248"/>
      <c r="AG278" s="249"/>
      <c r="AH278" s="250">
        <f>+'T. Generadora'!AT209</f>
        <v>3270000</v>
      </c>
      <c r="AI278" s="250">
        <f t="shared" si="3"/>
        <v>51093.75</v>
      </c>
      <c r="AJ278" s="82"/>
      <c r="AK278" s="250"/>
      <c r="AL278" s="251"/>
      <c r="AM278" s="251">
        <f t="shared" si="4"/>
        <v>0</v>
      </c>
      <c r="AN278" s="250"/>
      <c r="AO278" s="252">
        <f t="shared" si="5"/>
        <v>-1</v>
      </c>
      <c r="AP278" s="1"/>
      <c r="AQ278" s="1"/>
      <c r="AR278" s="1"/>
      <c r="AS278" s="1"/>
      <c r="AT278" s="1"/>
      <c r="AU278" s="1"/>
    </row>
    <row r="279" spans="1:47" ht="12.75" customHeight="1" x14ac:dyDescent="0.35">
      <c r="A279" s="1"/>
      <c r="B279" s="244">
        <f>'T. Generadora'!A210</f>
        <v>208</v>
      </c>
      <c r="C279" s="244">
        <f>'T. Generadora'!B210</f>
        <v>1104</v>
      </c>
      <c r="D279" s="244" t="s">
        <v>202</v>
      </c>
      <c r="E279" s="82">
        <f>'T. Generadora'!C210</f>
        <v>2</v>
      </c>
      <c r="F279" s="82" t="str">
        <f>'T. Generadora'!D210</f>
        <v>Port</v>
      </c>
      <c r="G279" s="82">
        <f>'T. Generadora'!E210</f>
        <v>11</v>
      </c>
      <c r="H279" s="245" t="str">
        <f>'T. Generadora'!G210</f>
        <v>4 P</v>
      </c>
      <c r="I279" s="245">
        <f>'T. Generadora'!H210</f>
        <v>61</v>
      </c>
      <c r="J279" s="245">
        <f>'T. Generadora'!I210</f>
        <v>3</v>
      </c>
      <c r="K279" s="245">
        <f>'T. Generadora'!J210</f>
        <v>0</v>
      </c>
      <c r="L279" s="245">
        <f>'T. Generadora'!L210</f>
        <v>64</v>
      </c>
      <c r="M279" s="245">
        <f>+'T. Generadora'!M210</f>
        <v>2</v>
      </c>
      <c r="N279" s="245">
        <f>'T. Generadora'!N210</f>
        <v>2</v>
      </c>
      <c r="O279" s="246">
        <f>'T. Generadora'!O210</f>
        <v>0</v>
      </c>
      <c r="P279" s="246">
        <f>'T. Generadora'!Q210</f>
        <v>0</v>
      </c>
      <c r="Q279" s="246">
        <f>'T. Generadora'!T210</f>
        <v>1</v>
      </c>
      <c r="R279" s="247">
        <f>'T. Generadora'!U210</f>
        <v>0</v>
      </c>
      <c r="S279" s="82">
        <f>'T. Generadora'!V210</f>
        <v>0</v>
      </c>
      <c r="T279" s="82">
        <f>'T. Generadora'!W210</f>
        <v>0</v>
      </c>
      <c r="U279" s="82">
        <f>'T. Generadora'!X210</f>
        <v>0</v>
      </c>
      <c r="V279" s="82">
        <f>'T. Generadora'!Y210</f>
        <v>0</v>
      </c>
      <c r="W279" s="82">
        <f>'T. Generadora'!Z210</f>
        <v>0</v>
      </c>
      <c r="X279" s="248" t="s">
        <v>203</v>
      </c>
      <c r="Y279" s="248"/>
      <c r="Z279" s="248"/>
      <c r="AA279" s="248"/>
      <c r="AB279" s="248"/>
      <c r="AC279" s="248"/>
      <c r="AD279" s="248"/>
      <c r="AE279" s="248"/>
      <c r="AF279" s="248"/>
      <c r="AG279" s="249"/>
      <c r="AH279" s="250">
        <f>+'T. Generadora'!AT210</f>
        <v>3320000</v>
      </c>
      <c r="AI279" s="250">
        <f t="shared" si="3"/>
        <v>51875</v>
      </c>
      <c r="AJ279" s="82"/>
      <c r="AK279" s="250"/>
      <c r="AL279" s="251"/>
      <c r="AM279" s="251">
        <f t="shared" si="4"/>
        <v>0</v>
      </c>
      <c r="AN279" s="250"/>
      <c r="AO279" s="252">
        <f t="shared" si="5"/>
        <v>-1</v>
      </c>
      <c r="AP279" s="1"/>
      <c r="AQ279" s="1"/>
      <c r="AR279" s="1"/>
      <c r="AS279" s="1"/>
      <c r="AT279" s="1"/>
      <c r="AU279" s="1"/>
    </row>
    <row r="280" spans="1:47" ht="12.75" customHeight="1" x14ac:dyDescent="0.35">
      <c r="A280" s="1"/>
      <c r="B280" s="244">
        <f>'T. Generadora'!A211</f>
        <v>209</v>
      </c>
      <c r="C280" s="244">
        <f>'T. Generadora'!B211</f>
        <v>1201</v>
      </c>
      <c r="D280" s="244" t="s">
        <v>202</v>
      </c>
      <c r="E280" s="82">
        <f>'T. Generadora'!C211</f>
        <v>2</v>
      </c>
      <c r="F280" s="82" t="str">
        <f>'T. Generadora'!D211</f>
        <v>Port</v>
      </c>
      <c r="G280" s="82">
        <f>'T. Generadora'!E211</f>
        <v>12</v>
      </c>
      <c r="H280" s="245" t="str">
        <f>'T. Generadora'!G211</f>
        <v>1 P</v>
      </c>
      <c r="I280" s="245">
        <f>'T. Generadora'!H211</f>
        <v>71</v>
      </c>
      <c r="J280" s="245">
        <f>'T. Generadora'!I211</f>
        <v>18</v>
      </c>
      <c r="K280" s="245">
        <f>'T. Generadora'!J211</f>
        <v>0</v>
      </c>
      <c r="L280" s="245">
        <f>'T. Generadora'!L211</f>
        <v>89</v>
      </c>
      <c r="M280" s="245">
        <f>+'T. Generadora'!M211</f>
        <v>2</v>
      </c>
      <c r="N280" s="245">
        <f>'T. Generadora'!N211</f>
        <v>2</v>
      </c>
      <c r="O280" s="246">
        <f>'T. Generadora'!O211</f>
        <v>0</v>
      </c>
      <c r="P280" s="246">
        <f>'T. Generadora'!Q211</f>
        <v>0</v>
      </c>
      <c r="Q280" s="246">
        <f>'T. Generadora'!T211</f>
        <v>2</v>
      </c>
      <c r="R280" s="247">
        <f>'T. Generadora'!U211</f>
        <v>0</v>
      </c>
      <c r="S280" s="82">
        <f>'T. Generadora'!V211</f>
        <v>0</v>
      </c>
      <c r="T280" s="82">
        <f>'T. Generadora'!W211</f>
        <v>0</v>
      </c>
      <c r="U280" s="82">
        <f>'T. Generadora'!X211</f>
        <v>0</v>
      </c>
      <c r="V280" s="82">
        <f>'T. Generadora'!Y211</f>
        <v>0</v>
      </c>
      <c r="W280" s="82">
        <f>'T. Generadora'!Z211</f>
        <v>0</v>
      </c>
      <c r="X280" s="248" t="s">
        <v>203</v>
      </c>
      <c r="Y280" s="248"/>
      <c r="Z280" s="248"/>
      <c r="AA280" s="248"/>
      <c r="AB280" s="248"/>
      <c r="AC280" s="248"/>
      <c r="AD280" s="248"/>
      <c r="AE280" s="248"/>
      <c r="AF280" s="248"/>
      <c r="AG280" s="249"/>
      <c r="AH280" s="250">
        <f>+'T. Generadora'!AT211</f>
        <v>4280000</v>
      </c>
      <c r="AI280" s="250">
        <f t="shared" si="3"/>
        <v>48089.887640449437</v>
      </c>
      <c r="AJ280" s="82"/>
      <c r="AK280" s="250"/>
      <c r="AL280" s="251"/>
      <c r="AM280" s="251">
        <f t="shared" si="4"/>
        <v>0</v>
      </c>
      <c r="AN280" s="250"/>
      <c r="AO280" s="252">
        <f t="shared" si="5"/>
        <v>-1</v>
      </c>
      <c r="AP280" s="1"/>
      <c r="AQ280" s="1"/>
      <c r="AR280" s="1"/>
      <c r="AS280" s="1"/>
      <c r="AT280" s="1"/>
      <c r="AU280" s="1"/>
    </row>
    <row r="281" spans="1:47" ht="12.75" customHeight="1" x14ac:dyDescent="0.35">
      <c r="A281" s="1"/>
      <c r="B281" s="244">
        <f>'T. Generadora'!A212</f>
        <v>210</v>
      </c>
      <c r="C281" s="244">
        <f>'T. Generadora'!B212</f>
        <v>1202</v>
      </c>
      <c r="D281" s="244" t="s">
        <v>202</v>
      </c>
      <c r="E281" s="82">
        <f>'T. Generadora'!C212</f>
        <v>2</v>
      </c>
      <c r="F281" s="82" t="str">
        <f>'T. Generadora'!D212</f>
        <v>Port</v>
      </c>
      <c r="G281" s="82">
        <f>'T. Generadora'!E212</f>
        <v>12</v>
      </c>
      <c r="H281" s="245" t="str">
        <f>'T. Generadora'!G212</f>
        <v>2 P</v>
      </c>
      <c r="I281" s="245">
        <f>'T. Generadora'!H212</f>
        <v>53</v>
      </c>
      <c r="J281" s="245">
        <f>'T. Generadora'!I212</f>
        <v>6</v>
      </c>
      <c r="K281" s="245">
        <f>'T. Generadora'!J212</f>
        <v>0</v>
      </c>
      <c r="L281" s="245">
        <f>'T. Generadora'!L212</f>
        <v>59</v>
      </c>
      <c r="M281" s="245">
        <f>+'T. Generadora'!M212</f>
        <v>1</v>
      </c>
      <c r="N281" s="245">
        <f>'T. Generadora'!N212</f>
        <v>1</v>
      </c>
      <c r="O281" s="246">
        <f>'T. Generadora'!O212</f>
        <v>0</v>
      </c>
      <c r="P281" s="246">
        <f>'T. Generadora'!Q212</f>
        <v>0</v>
      </c>
      <c r="Q281" s="246">
        <f>'T. Generadora'!T212</f>
        <v>1</v>
      </c>
      <c r="R281" s="247">
        <f>'T. Generadora'!U212</f>
        <v>0</v>
      </c>
      <c r="S281" s="82">
        <f>'T. Generadora'!V212</f>
        <v>0</v>
      </c>
      <c r="T281" s="82">
        <f>'T. Generadora'!W212</f>
        <v>0</v>
      </c>
      <c r="U281" s="82">
        <f>'T. Generadora'!X212</f>
        <v>0</v>
      </c>
      <c r="V281" s="82">
        <f>'T. Generadora'!Y212</f>
        <v>0</v>
      </c>
      <c r="W281" s="82">
        <f>'T. Generadora'!Z212</f>
        <v>0</v>
      </c>
      <c r="X281" s="248" t="s">
        <v>203</v>
      </c>
      <c r="Y281" s="248"/>
      <c r="Z281" s="248"/>
      <c r="AA281" s="248"/>
      <c r="AB281" s="248"/>
      <c r="AC281" s="248"/>
      <c r="AD281" s="248"/>
      <c r="AE281" s="248"/>
      <c r="AF281" s="248"/>
      <c r="AG281" s="249"/>
      <c r="AH281" s="250">
        <f>+'T. Generadora'!AT212</f>
        <v>3160000</v>
      </c>
      <c r="AI281" s="250">
        <f t="shared" si="3"/>
        <v>53559.322033898308</v>
      </c>
      <c r="AJ281" s="82"/>
      <c r="AK281" s="250"/>
      <c r="AL281" s="251"/>
      <c r="AM281" s="251">
        <f t="shared" si="4"/>
        <v>0</v>
      </c>
      <c r="AN281" s="250"/>
      <c r="AO281" s="252">
        <f t="shared" si="5"/>
        <v>-1</v>
      </c>
      <c r="AP281" s="1"/>
      <c r="AQ281" s="1"/>
      <c r="AR281" s="1"/>
      <c r="AS281" s="1"/>
      <c r="AT281" s="1"/>
      <c r="AU281" s="1"/>
    </row>
    <row r="282" spans="1:47" ht="12.75" customHeight="1" x14ac:dyDescent="0.35">
      <c r="A282" s="1"/>
      <c r="B282" s="244">
        <f>'T. Generadora'!A213</f>
        <v>211</v>
      </c>
      <c r="C282" s="244">
        <f>'T. Generadora'!B213</f>
        <v>1203</v>
      </c>
      <c r="D282" s="244" t="s">
        <v>202</v>
      </c>
      <c r="E282" s="82">
        <f>'T. Generadora'!C213</f>
        <v>2</v>
      </c>
      <c r="F282" s="82" t="str">
        <f>'T. Generadora'!D213</f>
        <v>Port</v>
      </c>
      <c r="G282" s="82">
        <f>'T. Generadora'!E213</f>
        <v>12</v>
      </c>
      <c r="H282" s="245" t="str">
        <f>'T. Generadora'!G213</f>
        <v>3 P</v>
      </c>
      <c r="I282" s="245">
        <f>'T. Generadora'!H213</f>
        <v>53</v>
      </c>
      <c r="J282" s="245">
        <f>'T. Generadora'!I213</f>
        <v>11</v>
      </c>
      <c r="K282" s="245">
        <f>'T. Generadora'!J213</f>
        <v>0</v>
      </c>
      <c r="L282" s="245">
        <f>'T. Generadora'!L213</f>
        <v>64</v>
      </c>
      <c r="M282" s="245">
        <f>+'T. Generadora'!M213</f>
        <v>2</v>
      </c>
      <c r="N282" s="245">
        <f>'T. Generadora'!N213</f>
        <v>2</v>
      </c>
      <c r="O282" s="246">
        <f>'T. Generadora'!O213</f>
        <v>0</v>
      </c>
      <c r="P282" s="246">
        <f>'T. Generadora'!Q213</f>
        <v>0</v>
      </c>
      <c r="Q282" s="246">
        <f>'T. Generadora'!T213</f>
        <v>1</v>
      </c>
      <c r="R282" s="247">
        <f>'T. Generadora'!U213</f>
        <v>0</v>
      </c>
      <c r="S282" s="82">
        <f>'T. Generadora'!V213</f>
        <v>0</v>
      </c>
      <c r="T282" s="82">
        <f>'T. Generadora'!W213</f>
        <v>0</v>
      </c>
      <c r="U282" s="82">
        <f>'T. Generadora'!X213</f>
        <v>0</v>
      </c>
      <c r="V282" s="82">
        <f>'T. Generadora'!Y213</f>
        <v>0</v>
      </c>
      <c r="W282" s="82">
        <f>'T. Generadora'!Z213</f>
        <v>0</v>
      </c>
      <c r="X282" s="248" t="s">
        <v>203</v>
      </c>
      <c r="Y282" s="248"/>
      <c r="Z282" s="248"/>
      <c r="AA282" s="248"/>
      <c r="AB282" s="248"/>
      <c r="AC282" s="248"/>
      <c r="AD282" s="248"/>
      <c r="AE282" s="248"/>
      <c r="AF282" s="248"/>
      <c r="AG282" s="249"/>
      <c r="AH282" s="250">
        <f>+'T. Generadora'!AT213</f>
        <v>3300000</v>
      </c>
      <c r="AI282" s="250">
        <f t="shared" si="3"/>
        <v>51562.5</v>
      </c>
      <c r="AJ282" s="82"/>
      <c r="AK282" s="250"/>
      <c r="AL282" s="251"/>
      <c r="AM282" s="251">
        <f t="shared" si="4"/>
        <v>0</v>
      </c>
      <c r="AN282" s="250"/>
      <c r="AO282" s="252">
        <f t="shared" si="5"/>
        <v>-1</v>
      </c>
      <c r="AP282" s="1"/>
      <c r="AQ282" s="1"/>
      <c r="AR282" s="1"/>
      <c r="AS282" s="1"/>
      <c r="AT282" s="1"/>
      <c r="AU282" s="1"/>
    </row>
    <row r="283" spans="1:47" ht="12.75" customHeight="1" x14ac:dyDescent="0.35">
      <c r="A283" s="1"/>
      <c r="B283" s="244">
        <f>'T. Generadora'!A214</f>
        <v>212</v>
      </c>
      <c r="C283" s="244">
        <f>'T. Generadora'!B214</f>
        <v>1204</v>
      </c>
      <c r="D283" s="244" t="s">
        <v>202</v>
      </c>
      <c r="E283" s="82">
        <f>'T. Generadora'!C214</f>
        <v>2</v>
      </c>
      <c r="F283" s="82" t="str">
        <f>'T. Generadora'!D214</f>
        <v>Port</v>
      </c>
      <c r="G283" s="82">
        <f>'T. Generadora'!E214</f>
        <v>12</v>
      </c>
      <c r="H283" s="245" t="str">
        <f>'T. Generadora'!G214</f>
        <v>4 P</v>
      </c>
      <c r="I283" s="245">
        <f>'T. Generadora'!H214</f>
        <v>61</v>
      </c>
      <c r="J283" s="245">
        <f>'T. Generadora'!I214</f>
        <v>3</v>
      </c>
      <c r="K283" s="245">
        <f>'T. Generadora'!J214</f>
        <v>0</v>
      </c>
      <c r="L283" s="245">
        <f>'T. Generadora'!L214</f>
        <v>64</v>
      </c>
      <c r="M283" s="245">
        <f>+'T. Generadora'!M214</f>
        <v>2</v>
      </c>
      <c r="N283" s="245">
        <f>'T. Generadora'!N214</f>
        <v>2</v>
      </c>
      <c r="O283" s="246">
        <f>'T. Generadora'!O214</f>
        <v>0</v>
      </c>
      <c r="P283" s="246">
        <f>'T. Generadora'!Q214</f>
        <v>0</v>
      </c>
      <c r="Q283" s="246">
        <f>'T. Generadora'!T214</f>
        <v>1</v>
      </c>
      <c r="R283" s="247">
        <f>'T. Generadora'!U214</f>
        <v>0</v>
      </c>
      <c r="S283" s="82">
        <f>'T. Generadora'!V214</f>
        <v>0</v>
      </c>
      <c r="T283" s="82">
        <f>'T. Generadora'!W214</f>
        <v>0</v>
      </c>
      <c r="U283" s="82">
        <f>'T. Generadora'!X214</f>
        <v>0</v>
      </c>
      <c r="V283" s="82">
        <f>'T. Generadora'!Y214</f>
        <v>0</v>
      </c>
      <c r="W283" s="82">
        <f>'T. Generadora'!Z214</f>
        <v>0</v>
      </c>
      <c r="X283" s="248" t="s">
        <v>203</v>
      </c>
      <c r="Y283" s="248"/>
      <c r="Z283" s="248"/>
      <c r="AA283" s="248"/>
      <c r="AB283" s="248"/>
      <c r="AC283" s="248"/>
      <c r="AD283" s="248"/>
      <c r="AE283" s="248"/>
      <c r="AF283" s="248"/>
      <c r="AG283" s="249"/>
      <c r="AH283" s="250">
        <f>+'T. Generadora'!AT214</f>
        <v>3350000</v>
      </c>
      <c r="AI283" s="250">
        <f t="shared" si="3"/>
        <v>52343.75</v>
      </c>
      <c r="AJ283" s="82"/>
      <c r="AK283" s="250"/>
      <c r="AL283" s="251"/>
      <c r="AM283" s="251">
        <f t="shared" si="4"/>
        <v>0</v>
      </c>
      <c r="AN283" s="250"/>
      <c r="AO283" s="252">
        <f t="shared" si="5"/>
        <v>-1</v>
      </c>
      <c r="AP283" s="1"/>
      <c r="AQ283" s="1"/>
      <c r="AR283" s="1"/>
      <c r="AS283" s="1"/>
      <c r="AT283" s="1"/>
      <c r="AU283" s="1"/>
    </row>
    <row r="284" spans="1:47" ht="12.75" customHeight="1" x14ac:dyDescent="0.35">
      <c r="A284" s="1"/>
      <c r="B284" s="244">
        <f>'T. Generadora'!A215</f>
        <v>213</v>
      </c>
      <c r="C284" s="244">
        <f>'T. Generadora'!B215</f>
        <v>1401</v>
      </c>
      <c r="D284" s="244" t="s">
        <v>202</v>
      </c>
      <c r="E284" s="82">
        <f>'T. Generadora'!C215</f>
        <v>2</v>
      </c>
      <c r="F284" s="82" t="str">
        <f>'T. Generadora'!D215</f>
        <v>Port</v>
      </c>
      <c r="G284" s="82">
        <f>'T. Generadora'!E215</f>
        <v>14</v>
      </c>
      <c r="H284" s="245" t="str">
        <f>'T. Generadora'!G215</f>
        <v>1 P</v>
      </c>
      <c r="I284" s="245">
        <f>'T. Generadora'!H215</f>
        <v>71</v>
      </c>
      <c r="J284" s="245">
        <f>'T. Generadora'!I215</f>
        <v>18</v>
      </c>
      <c r="K284" s="245">
        <f>'T. Generadora'!J215</f>
        <v>0</v>
      </c>
      <c r="L284" s="245">
        <f>'T. Generadora'!L215</f>
        <v>89</v>
      </c>
      <c r="M284" s="245">
        <f>+'T. Generadora'!M215</f>
        <v>2</v>
      </c>
      <c r="N284" s="245">
        <f>'T. Generadora'!N215</f>
        <v>2</v>
      </c>
      <c r="O284" s="246">
        <f>'T. Generadora'!O215</f>
        <v>0</v>
      </c>
      <c r="P284" s="246">
        <f>'T. Generadora'!Q215</f>
        <v>0</v>
      </c>
      <c r="Q284" s="246">
        <f>'T. Generadora'!T215</f>
        <v>2</v>
      </c>
      <c r="R284" s="247">
        <f>'T. Generadora'!U215</f>
        <v>0</v>
      </c>
      <c r="S284" s="82">
        <f>'T. Generadora'!V215</f>
        <v>0</v>
      </c>
      <c r="T284" s="82">
        <f>'T. Generadora'!W215</f>
        <v>0</v>
      </c>
      <c r="U284" s="82">
        <f>'T. Generadora'!X215</f>
        <v>0</v>
      </c>
      <c r="V284" s="82">
        <f>'T. Generadora'!Y215</f>
        <v>0</v>
      </c>
      <c r="W284" s="82">
        <f>'T. Generadora'!Z215</f>
        <v>0</v>
      </c>
      <c r="X284" s="248" t="s">
        <v>203</v>
      </c>
      <c r="Y284" s="248"/>
      <c r="Z284" s="248"/>
      <c r="AA284" s="248"/>
      <c r="AB284" s="248"/>
      <c r="AC284" s="248"/>
      <c r="AD284" s="248"/>
      <c r="AE284" s="248"/>
      <c r="AF284" s="248"/>
      <c r="AG284" s="249"/>
      <c r="AH284" s="250">
        <f>+'T. Generadora'!AT215</f>
        <v>4330000</v>
      </c>
      <c r="AI284" s="250">
        <f t="shared" si="3"/>
        <v>48651.685393258427</v>
      </c>
      <c r="AJ284" s="82"/>
      <c r="AK284" s="250"/>
      <c r="AL284" s="251"/>
      <c r="AM284" s="251">
        <f t="shared" si="4"/>
        <v>0</v>
      </c>
      <c r="AN284" s="250"/>
      <c r="AO284" s="252">
        <f t="shared" si="5"/>
        <v>-1</v>
      </c>
      <c r="AP284" s="1"/>
      <c r="AQ284" s="1"/>
      <c r="AR284" s="1"/>
      <c r="AS284" s="1"/>
      <c r="AT284" s="1"/>
      <c r="AU284" s="1"/>
    </row>
    <row r="285" spans="1:47" ht="12.75" customHeight="1" x14ac:dyDescent="0.35">
      <c r="A285" s="1"/>
      <c r="B285" s="244">
        <f>'T. Generadora'!A216</f>
        <v>214</v>
      </c>
      <c r="C285" s="244">
        <f>'T. Generadora'!B216</f>
        <v>1402</v>
      </c>
      <c r="D285" s="244" t="s">
        <v>202</v>
      </c>
      <c r="E285" s="82">
        <f>'T. Generadora'!C216</f>
        <v>2</v>
      </c>
      <c r="F285" s="82" t="str">
        <f>'T. Generadora'!D216</f>
        <v>Port</v>
      </c>
      <c r="G285" s="82">
        <f>'T. Generadora'!E216</f>
        <v>14</v>
      </c>
      <c r="H285" s="245" t="str">
        <f>'T. Generadora'!G216</f>
        <v>2 P</v>
      </c>
      <c r="I285" s="245">
        <f>'T. Generadora'!H216</f>
        <v>53</v>
      </c>
      <c r="J285" s="245">
        <f>'T. Generadora'!I216</f>
        <v>6</v>
      </c>
      <c r="K285" s="245">
        <f>'T. Generadora'!J216</f>
        <v>0</v>
      </c>
      <c r="L285" s="245">
        <f>'T. Generadora'!L216</f>
        <v>59</v>
      </c>
      <c r="M285" s="245">
        <f>+'T. Generadora'!M216</f>
        <v>1</v>
      </c>
      <c r="N285" s="245">
        <f>'T. Generadora'!N216</f>
        <v>1</v>
      </c>
      <c r="O285" s="246">
        <f>'T. Generadora'!O216</f>
        <v>0</v>
      </c>
      <c r="P285" s="246">
        <f>'T. Generadora'!Q216</f>
        <v>0</v>
      </c>
      <c r="Q285" s="246">
        <f>'T. Generadora'!T216</f>
        <v>1</v>
      </c>
      <c r="R285" s="247">
        <f>'T. Generadora'!U216</f>
        <v>0</v>
      </c>
      <c r="S285" s="82">
        <f>'T. Generadora'!V216</f>
        <v>0</v>
      </c>
      <c r="T285" s="82">
        <f>'T. Generadora'!W216</f>
        <v>0</v>
      </c>
      <c r="U285" s="82">
        <f>'T. Generadora'!X216</f>
        <v>0</v>
      </c>
      <c r="V285" s="82">
        <f>'T. Generadora'!Y216</f>
        <v>0</v>
      </c>
      <c r="W285" s="82">
        <f>'T. Generadora'!Z216</f>
        <v>0</v>
      </c>
      <c r="X285" s="248" t="s">
        <v>203</v>
      </c>
      <c r="Y285" s="248"/>
      <c r="Z285" s="248"/>
      <c r="AA285" s="248"/>
      <c r="AB285" s="248"/>
      <c r="AC285" s="248"/>
      <c r="AD285" s="248"/>
      <c r="AE285" s="248"/>
      <c r="AF285" s="248"/>
      <c r="AG285" s="249"/>
      <c r="AH285" s="250">
        <f>+'T. Generadora'!AT216</f>
        <v>3190000</v>
      </c>
      <c r="AI285" s="250">
        <f t="shared" si="3"/>
        <v>54067.796610169491</v>
      </c>
      <c r="AJ285" s="82"/>
      <c r="AK285" s="250"/>
      <c r="AL285" s="251"/>
      <c r="AM285" s="251">
        <f t="shared" si="4"/>
        <v>0</v>
      </c>
      <c r="AN285" s="250"/>
      <c r="AO285" s="252">
        <f t="shared" si="5"/>
        <v>-1</v>
      </c>
      <c r="AP285" s="1"/>
      <c r="AQ285" s="1"/>
      <c r="AR285" s="1"/>
      <c r="AS285" s="1"/>
      <c r="AT285" s="1"/>
      <c r="AU285" s="1"/>
    </row>
    <row r="286" spans="1:47" ht="12.75" customHeight="1" x14ac:dyDescent="0.35">
      <c r="A286" s="1"/>
      <c r="B286" s="244">
        <f>'T. Generadora'!A217</f>
        <v>215</v>
      </c>
      <c r="C286" s="244">
        <f>'T. Generadora'!B217</f>
        <v>1403</v>
      </c>
      <c r="D286" s="244" t="s">
        <v>202</v>
      </c>
      <c r="E286" s="82">
        <f>'T. Generadora'!C217</f>
        <v>2</v>
      </c>
      <c r="F286" s="82" t="str">
        <f>'T. Generadora'!D217</f>
        <v>Port</v>
      </c>
      <c r="G286" s="82">
        <f>'T. Generadora'!E217</f>
        <v>14</v>
      </c>
      <c r="H286" s="245" t="str">
        <f>'T. Generadora'!G217</f>
        <v>3 P</v>
      </c>
      <c r="I286" s="245">
        <f>'T. Generadora'!H217</f>
        <v>53</v>
      </c>
      <c r="J286" s="245">
        <f>'T. Generadora'!I217</f>
        <v>11</v>
      </c>
      <c r="K286" s="245">
        <f>'T. Generadora'!J217</f>
        <v>0</v>
      </c>
      <c r="L286" s="245">
        <f>'T. Generadora'!L217</f>
        <v>64</v>
      </c>
      <c r="M286" s="245">
        <f>+'T. Generadora'!M217</f>
        <v>2</v>
      </c>
      <c r="N286" s="245">
        <f>'T. Generadora'!N217</f>
        <v>2</v>
      </c>
      <c r="O286" s="246">
        <f>'T. Generadora'!O217</f>
        <v>0</v>
      </c>
      <c r="P286" s="246">
        <f>'T. Generadora'!Q217</f>
        <v>0</v>
      </c>
      <c r="Q286" s="246">
        <f>'T. Generadora'!T217</f>
        <v>1</v>
      </c>
      <c r="R286" s="247">
        <f>'T. Generadora'!U217</f>
        <v>0</v>
      </c>
      <c r="S286" s="82">
        <f>'T. Generadora'!V217</f>
        <v>0</v>
      </c>
      <c r="T286" s="82">
        <f>'T. Generadora'!W217</f>
        <v>0</v>
      </c>
      <c r="U286" s="82">
        <f>'T. Generadora'!X217</f>
        <v>0</v>
      </c>
      <c r="V286" s="82">
        <f>'T. Generadora'!Y217</f>
        <v>0</v>
      </c>
      <c r="W286" s="82">
        <f>'T. Generadora'!Z217</f>
        <v>0</v>
      </c>
      <c r="X286" s="248" t="s">
        <v>203</v>
      </c>
      <c r="Y286" s="248"/>
      <c r="Z286" s="248"/>
      <c r="AA286" s="248"/>
      <c r="AB286" s="248"/>
      <c r="AC286" s="248"/>
      <c r="AD286" s="248"/>
      <c r="AE286" s="248"/>
      <c r="AF286" s="248"/>
      <c r="AG286" s="249"/>
      <c r="AH286" s="250">
        <f>+'T. Generadora'!AT217</f>
        <v>3330000</v>
      </c>
      <c r="AI286" s="250">
        <f t="shared" si="3"/>
        <v>52031.25</v>
      </c>
      <c r="AJ286" s="82"/>
      <c r="AK286" s="250"/>
      <c r="AL286" s="251"/>
      <c r="AM286" s="251">
        <f t="shared" si="4"/>
        <v>0</v>
      </c>
      <c r="AN286" s="250"/>
      <c r="AO286" s="252">
        <f t="shared" si="5"/>
        <v>-1</v>
      </c>
      <c r="AP286" s="1"/>
      <c r="AQ286" s="1"/>
      <c r="AR286" s="1"/>
      <c r="AS286" s="1"/>
      <c r="AT286" s="1"/>
      <c r="AU286" s="1"/>
    </row>
    <row r="287" spans="1:47" ht="12.75" customHeight="1" x14ac:dyDescent="0.35">
      <c r="A287" s="1"/>
      <c r="B287" s="244">
        <f>'T. Generadora'!A218</f>
        <v>216</v>
      </c>
      <c r="C287" s="244">
        <f>'T. Generadora'!B218</f>
        <v>1404</v>
      </c>
      <c r="D287" s="244" t="s">
        <v>202</v>
      </c>
      <c r="E287" s="82">
        <f>'T. Generadora'!C218</f>
        <v>2</v>
      </c>
      <c r="F287" s="82" t="str">
        <f>'T. Generadora'!D218</f>
        <v>Port</v>
      </c>
      <c r="G287" s="82">
        <f>'T. Generadora'!E218</f>
        <v>14</v>
      </c>
      <c r="H287" s="245" t="str">
        <f>'T. Generadora'!G218</f>
        <v>4 P</v>
      </c>
      <c r="I287" s="245">
        <f>'T. Generadora'!H218</f>
        <v>61</v>
      </c>
      <c r="J287" s="245">
        <f>'T. Generadora'!I218</f>
        <v>3</v>
      </c>
      <c r="K287" s="245">
        <f>'T. Generadora'!J218</f>
        <v>0</v>
      </c>
      <c r="L287" s="245">
        <f>'T. Generadora'!L218</f>
        <v>64</v>
      </c>
      <c r="M287" s="245">
        <f>+'T. Generadora'!M218</f>
        <v>2</v>
      </c>
      <c r="N287" s="245">
        <f>'T. Generadora'!N218</f>
        <v>2</v>
      </c>
      <c r="O287" s="246">
        <f>'T. Generadora'!O218</f>
        <v>0</v>
      </c>
      <c r="P287" s="246">
        <f>'T. Generadora'!Q218</f>
        <v>0</v>
      </c>
      <c r="Q287" s="246">
        <f>'T. Generadora'!T218</f>
        <v>1</v>
      </c>
      <c r="R287" s="247">
        <f>'T. Generadora'!U218</f>
        <v>0</v>
      </c>
      <c r="S287" s="82">
        <f>'T. Generadora'!V218</f>
        <v>0</v>
      </c>
      <c r="T287" s="82">
        <f>'T. Generadora'!W218</f>
        <v>0</v>
      </c>
      <c r="U287" s="82">
        <f>'T. Generadora'!X218</f>
        <v>0</v>
      </c>
      <c r="V287" s="82">
        <f>'T. Generadora'!Y218</f>
        <v>0</v>
      </c>
      <c r="W287" s="82">
        <f>'T. Generadora'!Z218</f>
        <v>0</v>
      </c>
      <c r="X287" s="248" t="s">
        <v>203</v>
      </c>
      <c r="Y287" s="248"/>
      <c r="Z287" s="248"/>
      <c r="AA287" s="248"/>
      <c r="AB287" s="248"/>
      <c r="AC287" s="248"/>
      <c r="AD287" s="248"/>
      <c r="AE287" s="248"/>
      <c r="AF287" s="248"/>
      <c r="AG287" s="249"/>
      <c r="AH287" s="250">
        <f>+'T. Generadora'!AT218</f>
        <v>3370000</v>
      </c>
      <c r="AI287" s="250">
        <f t="shared" si="3"/>
        <v>52656.25</v>
      </c>
      <c r="AJ287" s="82"/>
      <c r="AK287" s="250"/>
      <c r="AL287" s="251"/>
      <c r="AM287" s="251">
        <f t="shared" si="4"/>
        <v>0</v>
      </c>
      <c r="AN287" s="250"/>
      <c r="AO287" s="252">
        <f t="shared" si="5"/>
        <v>-1</v>
      </c>
      <c r="AP287" s="1"/>
      <c r="AQ287" s="1"/>
      <c r="AR287" s="1"/>
      <c r="AS287" s="1"/>
      <c r="AT287" s="1"/>
      <c r="AU287" s="1"/>
    </row>
    <row r="288" spans="1:47" ht="12.75" customHeight="1" x14ac:dyDescent="0.35">
      <c r="A288" s="1"/>
      <c r="B288" s="244">
        <f>'T. Generadora'!A219</f>
        <v>217</v>
      </c>
      <c r="C288" s="244">
        <f>'T. Generadora'!B219</f>
        <v>1501</v>
      </c>
      <c r="D288" s="244" t="s">
        <v>202</v>
      </c>
      <c r="E288" s="82">
        <f>'T. Generadora'!C219</f>
        <v>2</v>
      </c>
      <c r="F288" s="82" t="str">
        <f>'T. Generadora'!D219</f>
        <v>Port</v>
      </c>
      <c r="G288" s="82">
        <f>'T. Generadora'!E219</f>
        <v>15</v>
      </c>
      <c r="H288" s="245" t="str">
        <f>'T. Generadora'!G219</f>
        <v>1 P</v>
      </c>
      <c r="I288" s="245">
        <f>'T. Generadora'!H219</f>
        <v>71</v>
      </c>
      <c r="J288" s="245">
        <f>'T. Generadora'!I219</f>
        <v>18</v>
      </c>
      <c r="K288" s="245">
        <f>'T. Generadora'!J219</f>
        <v>0</v>
      </c>
      <c r="L288" s="245">
        <f>'T. Generadora'!L219</f>
        <v>89</v>
      </c>
      <c r="M288" s="245">
        <f>+'T. Generadora'!M219</f>
        <v>2</v>
      </c>
      <c r="N288" s="245">
        <f>'T. Generadora'!N219</f>
        <v>2</v>
      </c>
      <c r="O288" s="246">
        <f>'T. Generadora'!O219</f>
        <v>0</v>
      </c>
      <c r="P288" s="246">
        <f>'T. Generadora'!Q219</f>
        <v>0</v>
      </c>
      <c r="Q288" s="246">
        <f>'T. Generadora'!T219</f>
        <v>2</v>
      </c>
      <c r="R288" s="247">
        <f>'T. Generadora'!U219</f>
        <v>0</v>
      </c>
      <c r="S288" s="82">
        <f>'T. Generadora'!V219</f>
        <v>0</v>
      </c>
      <c r="T288" s="82">
        <f>'T. Generadora'!W219</f>
        <v>0</v>
      </c>
      <c r="U288" s="82">
        <f>'T. Generadora'!X219</f>
        <v>0</v>
      </c>
      <c r="V288" s="82">
        <f>'T. Generadora'!Y219</f>
        <v>0</v>
      </c>
      <c r="W288" s="82">
        <f>'T. Generadora'!Z219</f>
        <v>0</v>
      </c>
      <c r="X288" s="248" t="s">
        <v>203</v>
      </c>
      <c r="Y288" s="248"/>
      <c r="Z288" s="248"/>
      <c r="AA288" s="248"/>
      <c r="AB288" s="248"/>
      <c r="AC288" s="248"/>
      <c r="AD288" s="248"/>
      <c r="AE288" s="248"/>
      <c r="AF288" s="248"/>
      <c r="AG288" s="249"/>
      <c r="AH288" s="250">
        <f>+'T. Generadora'!AT219</f>
        <v>4360000</v>
      </c>
      <c r="AI288" s="250">
        <f t="shared" si="3"/>
        <v>48988.764044943819</v>
      </c>
      <c r="AJ288" s="82"/>
      <c r="AK288" s="250"/>
      <c r="AL288" s="251"/>
      <c r="AM288" s="251">
        <f t="shared" si="4"/>
        <v>0</v>
      </c>
      <c r="AN288" s="250"/>
      <c r="AO288" s="252">
        <f t="shared" si="5"/>
        <v>-1</v>
      </c>
      <c r="AP288" s="1"/>
      <c r="AQ288" s="1"/>
      <c r="AR288" s="1"/>
      <c r="AS288" s="1"/>
      <c r="AT288" s="1"/>
      <c r="AU288" s="1"/>
    </row>
    <row r="289" spans="1:47" ht="12.75" customHeight="1" x14ac:dyDescent="0.35">
      <c r="A289" s="1"/>
      <c r="B289" s="244">
        <f>'T. Generadora'!A220</f>
        <v>218</v>
      </c>
      <c r="C289" s="244">
        <f>'T. Generadora'!B220</f>
        <v>1502</v>
      </c>
      <c r="D289" s="244" t="s">
        <v>202</v>
      </c>
      <c r="E289" s="82">
        <f>'T. Generadora'!C220</f>
        <v>2</v>
      </c>
      <c r="F289" s="82" t="str">
        <f>'T. Generadora'!D220</f>
        <v>Port</v>
      </c>
      <c r="G289" s="82">
        <f>'T. Generadora'!E220</f>
        <v>15</v>
      </c>
      <c r="H289" s="245" t="str">
        <f>'T. Generadora'!G220</f>
        <v>2 P</v>
      </c>
      <c r="I289" s="245">
        <f>'T. Generadora'!H220</f>
        <v>53</v>
      </c>
      <c r="J289" s="245">
        <f>'T. Generadora'!I220</f>
        <v>6</v>
      </c>
      <c r="K289" s="245">
        <f>'T. Generadora'!J220</f>
        <v>0</v>
      </c>
      <c r="L289" s="245">
        <f>'T. Generadora'!L220</f>
        <v>59</v>
      </c>
      <c r="M289" s="245">
        <f>+'T. Generadora'!M220</f>
        <v>1</v>
      </c>
      <c r="N289" s="245">
        <f>'T. Generadora'!N220</f>
        <v>1</v>
      </c>
      <c r="O289" s="246">
        <f>'T. Generadora'!O220</f>
        <v>0</v>
      </c>
      <c r="P289" s="246">
        <f>'T. Generadora'!Q220</f>
        <v>0</v>
      </c>
      <c r="Q289" s="246">
        <f>'T. Generadora'!T220</f>
        <v>1</v>
      </c>
      <c r="R289" s="247">
        <f>'T. Generadora'!U220</f>
        <v>0</v>
      </c>
      <c r="S289" s="82">
        <f>'T. Generadora'!V220</f>
        <v>0</v>
      </c>
      <c r="T289" s="82">
        <f>'T. Generadora'!W220</f>
        <v>0</v>
      </c>
      <c r="U289" s="82">
        <f>'T. Generadora'!X220</f>
        <v>0</v>
      </c>
      <c r="V289" s="82">
        <f>'T. Generadora'!Y220</f>
        <v>0</v>
      </c>
      <c r="W289" s="82">
        <f>'T. Generadora'!Z220</f>
        <v>0</v>
      </c>
      <c r="X289" s="248" t="s">
        <v>203</v>
      </c>
      <c r="Y289" s="248"/>
      <c r="Z289" s="248"/>
      <c r="AA289" s="248"/>
      <c r="AB289" s="248"/>
      <c r="AC289" s="248"/>
      <c r="AD289" s="248"/>
      <c r="AE289" s="248"/>
      <c r="AF289" s="248"/>
      <c r="AG289" s="249"/>
      <c r="AH289" s="250">
        <f>+'T. Generadora'!AT220</f>
        <v>3220000</v>
      </c>
      <c r="AI289" s="250">
        <f t="shared" si="3"/>
        <v>54576.271186440681</v>
      </c>
      <c r="AJ289" s="82"/>
      <c r="AK289" s="250"/>
      <c r="AL289" s="251"/>
      <c r="AM289" s="251">
        <f t="shared" si="4"/>
        <v>0</v>
      </c>
      <c r="AN289" s="250"/>
      <c r="AO289" s="252">
        <f t="shared" si="5"/>
        <v>-1</v>
      </c>
      <c r="AP289" s="1"/>
      <c r="AQ289" s="1"/>
      <c r="AR289" s="1"/>
      <c r="AS289" s="1"/>
      <c r="AT289" s="1"/>
      <c r="AU289" s="1"/>
    </row>
    <row r="290" spans="1:47" ht="12.75" customHeight="1" x14ac:dyDescent="0.35">
      <c r="A290" s="1"/>
      <c r="B290" s="244">
        <f>'T. Generadora'!A221</f>
        <v>219</v>
      </c>
      <c r="C290" s="244">
        <f>'T. Generadora'!B221</f>
        <v>1503</v>
      </c>
      <c r="D290" s="244" t="s">
        <v>202</v>
      </c>
      <c r="E290" s="82">
        <f>'T. Generadora'!C221</f>
        <v>2</v>
      </c>
      <c r="F290" s="82" t="str">
        <f>'T. Generadora'!D221</f>
        <v>Port</v>
      </c>
      <c r="G290" s="82">
        <f>'T. Generadora'!E221</f>
        <v>15</v>
      </c>
      <c r="H290" s="245" t="str">
        <f>'T. Generadora'!G221</f>
        <v>3 P</v>
      </c>
      <c r="I290" s="245">
        <f>'T. Generadora'!H221</f>
        <v>53</v>
      </c>
      <c r="J290" s="245">
        <f>'T. Generadora'!I221</f>
        <v>11</v>
      </c>
      <c r="K290" s="245">
        <f>'T. Generadora'!J221</f>
        <v>0</v>
      </c>
      <c r="L290" s="245">
        <f>'T. Generadora'!L221</f>
        <v>64</v>
      </c>
      <c r="M290" s="245">
        <f>+'T. Generadora'!M221</f>
        <v>2</v>
      </c>
      <c r="N290" s="245">
        <f>'T. Generadora'!N221</f>
        <v>2</v>
      </c>
      <c r="O290" s="246">
        <f>'T. Generadora'!O221</f>
        <v>0</v>
      </c>
      <c r="P290" s="246">
        <f>'T. Generadora'!Q221</f>
        <v>0</v>
      </c>
      <c r="Q290" s="246">
        <f>'T. Generadora'!T221</f>
        <v>1</v>
      </c>
      <c r="R290" s="247">
        <f>'T. Generadora'!U221</f>
        <v>0</v>
      </c>
      <c r="S290" s="82">
        <f>'T. Generadora'!V221</f>
        <v>0</v>
      </c>
      <c r="T290" s="82">
        <f>'T. Generadora'!W221</f>
        <v>0</v>
      </c>
      <c r="U290" s="82">
        <f>'T. Generadora'!X221</f>
        <v>0</v>
      </c>
      <c r="V290" s="82">
        <f>'T. Generadora'!Y221</f>
        <v>0</v>
      </c>
      <c r="W290" s="82">
        <f>'T. Generadora'!Z221</f>
        <v>0</v>
      </c>
      <c r="X290" s="248" t="s">
        <v>203</v>
      </c>
      <c r="Y290" s="248"/>
      <c r="Z290" s="248"/>
      <c r="AA290" s="248"/>
      <c r="AB290" s="248"/>
      <c r="AC290" s="248"/>
      <c r="AD290" s="248"/>
      <c r="AE290" s="248"/>
      <c r="AF290" s="248"/>
      <c r="AG290" s="249"/>
      <c r="AH290" s="250">
        <f>+'T. Generadora'!AT221</f>
        <v>3360000</v>
      </c>
      <c r="AI290" s="250">
        <f t="shared" si="3"/>
        <v>52500</v>
      </c>
      <c r="AJ290" s="82"/>
      <c r="AK290" s="250"/>
      <c r="AL290" s="251"/>
      <c r="AM290" s="251">
        <f t="shared" si="4"/>
        <v>0</v>
      </c>
      <c r="AN290" s="250"/>
      <c r="AO290" s="252">
        <f t="shared" si="5"/>
        <v>-1</v>
      </c>
      <c r="AP290" s="1"/>
      <c r="AQ290" s="1"/>
      <c r="AR290" s="1"/>
      <c r="AS290" s="1"/>
      <c r="AT290" s="1"/>
      <c r="AU290" s="1"/>
    </row>
    <row r="291" spans="1:47" ht="12.75" customHeight="1" x14ac:dyDescent="0.35">
      <c r="A291" s="1"/>
      <c r="B291" s="244">
        <f>'T. Generadora'!A222</f>
        <v>220</v>
      </c>
      <c r="C291" s="244">
        <f>'T. Generadora'!B222</f>
        <v>1504</v>
      </c>
      <c r="D291" s="244" t="s">
        <v>202</v>
      </c>
      <c r="E291" s="82">
        <f>'T. Generadora'!C222</f>
        <v>2</v>
      </c>
      <c r="F291" s="82" t="str">
        <f>'T. Generadora'!D222</f>
        <v>Port</v>
      </c>
      <c r="G291" s="82">
        <f>'T. Generadora'!E222</f>
        <v>15</v>
      </c>
      <c r="H291" s="245" t="str">
        <f>'T. Generadora'!G222</f>
        <v>4 P</v>
      </c>
      <c r="I291" s="245">
        <f>'T. Generadora'!H222</f>
        <v>61</v>
      </c>
      <c r="J291" s="245">
        <f>'T. Generadora'!I222</f>
        <v>3</v>
      </c>
      <c r="K291" s="245">
        <f>'T. Generadora'!J222</f>
        <v>0</v>
      </c>
      <c r="L291" s="245">
        <f>'T. Generadora'!L222</f>
        <v>64</v>
      </c>
      <c r="M291" s="245">
        <f>+'T. Generadora'!M222</f>
        <v>2</v>
      </c>
      <c r="N291" s="245">
        <f>'T. Generadora'!N222</f>
        <v>2</v>
      </c>
      <c r="O291" s="246">
        <f>'T. Generadora'!O222</f>
        <v>0</v>
      </c>
      <c r="P291" s="246">
        <f>'T. Generadora'!Q222</f>
        <v>0</v>
      </c>
      <c r="Q291" s="246">
        <f>'T. Generadora'!T222</f>
        <v>1</v>
      </c>
      <c r="R291" s="247">
        <f>'T. Generadora'!U222</f>
        <v>0</v>
      </c>
      <c r="S291" s="82">
        <f>'T. Generadora'!V222</f>
        <v>0</v>
      </c>
      <c r="T291" s="82">
        <f>'T. Generadora'!W222</f>
        <v>0</v>
      </c>
      <c r="U291" s="82">
        <f>'T. Generadora'!X222</f>
        <v>0</v>
      </c>
      <c r="V291" s="82">
        <f>'T. Generadora'!Y222</f>
        <v>0</v>
      </c>
      <c r="W291" s="82">
        <f>'T. Generadora'!Z222</f>
        <v>0</v>
      </c>
      <c r="X291" s="248" t="s">
        <v>203</v>
      </c>
      <c r="Y291" s="248"/>
      <c r="Z291" s="248"/>
      <c r="AA291" s="248"/>
      <c r="AB291" s="248"/>
      <c r="AC291" s="248"/>
      <c r="AD291" s="248"/>
      <c r="AE291" s="248"/>
      <c r="AF291" s="248"/>
      <c r="AG291" s="249"/>
      <c r="AH291" s="250">
        <f>+'T. Generadora'!AT222</f>
        <v>3400000</v>
      </c>
      <c r="AI291" s="250">
        <f t="shared" si="3"/>
        <v>53125</v>
      </c>
      <c r="AJ291" s="82"/>
      <c r="AK291" s="250"/>
      <c r="AL291" s="251"/>
      <c r="AM291" s="251">
        <f t="shared" si="4"/>
        <v>0</v>
      </c>
      <c r="AN291" s="250"/>
      <c r="AO291" s="252">
        <f t="shared" si="5"/>
        <v>-1</v>
      </c>
      <c r="AP291" s="1"/>
      <c r="AQ291" s="1"/>
      <c r="AR291" s="1"/>
      <c r="AS291" s="1"/>
      <c r="AT291" s="1"/>
      <c r="AU291" s="1"/>
    </row>
    <row r="292" spans="1:47" ht="12.75" customHeight="1" x14ac:dyDescent="0.35">
      <c r="A292" s="1"/>
      <c r="B292" s="244">
        <f>'T. Generadora'!A223</f>
        <v>221</v>
      </c>
      <c r="C292" s="244">
        <f>'T. Generadora'!B223</f>
        <v>1601</v>
      </c>
      <c r="D292" s="244" t="s">
        <v>202</v>
      </c>
      <c r="E292" s="82">
        <f>'T. Generadora'!C223</f>
        <v>2</v>
      </c>
      <c r="F292" s="82" t="str">
        <f>'T. Generadora'!D223</f>
        <v>Port</v>
      </c>
      <c r="G292" s="82">
        <f>'T. Generadora'!E223</f>
        <v>16</v>
      </c>
      <c r="H292" s="245" t="str">
        <f>'T. Generadora'!G223</f>
        <v>1 P</v>
      </c>
      <c r="I292" s="245">
        <f>'T. Generadora'!H223</f>
        <v>71</v>
      </c>
      <c r="J292" s="245">
        <f>'T. Generadora'!I223</f>
        <v>18</v>
      </c>
      <c r="K292" s="245">
        <f>'T. Generadora'!J223</f>
        <v>0</v>
      </c>
      <c r="L292" s="245">
        <f>'T. Generadora'!L223</f>
        <v>89</v>
      </c>
      <c r="M292" s="245">
        <f>+'T. Generadora'!M223</f>
        <v>2</v>
      </c>
      <c r="N292" s="245">
        <f>'T. Generadora'!N223</f>
        <v>2</v>
      </c>
      <c r="O292" s="246">
        <f>'T. Generadora'!O223</f>
        <v>0</v>
      </c>
      <c r="P292" s="246">
        <f>'T. Generadora'!Q223</f>
        <v>0</v>
      </c>
      <c r="Q292" s="246">
        <f>'T. Generadora'!T223</f>
        <v>2</v>
      </c>
      <c r="R292" s="247">
        <f>'T. Generadora'!U223</f>
        <v>0</v>
      </c>
      <c r="S292" s="82">
        <f>'T. Generadora'!V223</f>
        <v>0</v>
      </c>
      <c r="T292" s="82">
        <f>'T. Generadora'!W223</f>
        <v>0</v>
      </c>
      <c r="U292" s="82">
        <f>'T. Generadora'!X223</f>
        <v>0</v>
      </c>
      <c r="V292" s="82">
        <f>'T. Generadora'!Y223</f>
        <v>0</v>
      </c>
      <c r="W292" s="82">
        <f>'T. Generadora'!Z223</f>
        <v>0</v>
      </c>
      <c r="X292" s="248" t="s">
        <v>203</v>
      </c>
      <c r="Y292" s="248"/>
      <c r="Z292" s="248"/>
      <c r="AA292" s="248"/>
      <c r="AB292" s="248"/>
      <c r="AC292" s="248"/>
      <c r="AD292" s="248"/>
      <c r="AE292" s="248"/>
      <c r="AF292" s="248"/>
      <c r="AG292" s="249"/>
      <c r="AH292" s="250">
        <f>+'T. Generadora'!AT223</f>
        <v>4400000</v>
      </c>
      <c r="AI292" s="250">
        <f t="shared" si="3"/>
        <v>49438.20224719101</v>
      </c>
      <c r="AJ292" s="82"/>
      <c r="AK292" s="250"/>
      <c r="AL292" s="251"/>
      <c r="AM292" s="251">
        <f t="shared" si="4"/>
        <v>0</v>
      </c>
      <c r="AN292" s="250"/>
      <c r="AO292" s="252">
        <f t="shared" si="5"/>
        <v>-1</v>
      </c>
      <c r="AP292" s="1"/>
      <c r="AQ292" s="1"/>
      <c r="AR292" s="1"/>
      <c r="AS292" s="1"/>
      <c r="AT292" s="1"/>
      <c r="AU292" s="1"/>
    </row>
    <row r="293" spans="1:47" ht="12.75" customHeight="1" x14ac:dyDescent="0.35">
      <c r="A293" s="1"/>
      <c r="B293" s="244">
        <f>'T. Generadora'!A224</f>
        <v>222</v>
      </c>
      <c r="C293" s="244">
        <f>'T. Generadora'!B224</f>
        <v>1602</v>
      </c>
      <c r="D293" s="244" t="s">
        <v>202</v>
      </c>
      <c r="E293" s="82">
        <f>'T. Generadora'!C224</f>
        <v>2</v>
      </c>
      <c r="F293" s="82" t="str">
        <f>'T. Generadora'!D224</f>
        <v>Port</v>
      </c>
      <c r="G293" s="82">
        <f>'T. Generadora'!E224</f>
        <v>16</v>
      </c>
      <c r="H293" s="245" t="str">
        <f>'T. Generadora'!G224</f>
        <v>2 P</v>
      </c>
      <c r="I293" s="245">
        <f>'T. Generadora'!H224</f>
        <v>53</v>
      </c>
      <c r="J293" s="245">
        <f>'T. Generadora'!I224</f>
        <v>6</v>
      </c>
      <c r="K293" s="245">
        <f>'T. Generadora'!J224</f>
        <v>0</v>
      </c>
      <c r="L293" s="245">
        <f>'T. Generadora'!L224</f>
        <v>59</v>
      </c>
      <c r="M293" s="245">
        <f>+'T. Generadora'!M224</f>
        <v>1</v>
      </c>
      <c r="N293" s="245">
        <f>'T. Generadora'!N224</f>
        <v>1</v>
      </c>
      <c r="O293" s="246">
        <f>'T. Generadora'!O224</f>
        <v>0</v>
      </c>
      <c r="P293" s="246">
        <f>'T. Generadora'!Q224</f>
        <v>0</v>
      </c>
      <c r="Q293" s="246">
        <f>'T. Generadora'!T224</f>
        <v>1</v>
      </c>
      <c r="R293" s="247">
        <f>'T. Generadora'!U224</f>
        <v>0</v>
      </c>
      <c r="S293" s="82">
        <f>'T. Generadora'!V224</f>
        <v>0</v>
      </c>
      <c r="T293" s="82">
        <f>'T. Generadora'!W224</f>
        <v>0</v>
      </c>
      <c r="U293" s="82">
        <f>'T. Generadora'!X224</f>
        <v>0</v>
      </c>
      <c r="V293" s="82">
        <f>'T. Generadora'!Y224</f>
        <v>0</v>
      </c>
      <c r="W293" s="82">
        <f>'T. Generadora'!Z224</f>
        <v>0</v>
      </c>
      <c r="X293" s="248" t="s">
        <v>203</v>
      </c>
      <c r="Y293" s="248"/>
      <c r="Z293" s="248"/>
      <c r="AA293" s="248"/>
      <c r="AB293" s="248"/>
      <c r="AC293" s="248"/>
      <c r="AD293" s="248"/>
      <c r="AE293" s="248"/>
      <c r="AF293" s="248"/>
      <c r="AG293" s="249"/>
      <c r="AH293" s="250">
        <f>+'T. Generadora'!AT224</f>
        <v>3250000</v>
      </c>
      <c r="AI293" s="250">
        <f t="shared" si="3"/>
        <v>55084.745762711864</v>
      </c>
      <c r="AJ293" s="82"/>
      <c r="AK293" s="250"/>
      <c r="AL293" s="251"/>
      <c r="AM293" s="251">
        <f t="shared" si="4"/>
        <v>0</v>
      </c>
      <c r="AN293" s="250"/>
      <c r="AO293" s="252">
        <f t="shared" si="5"/>
        <v>-1</v>
      </c>
      <c r="AP293" s="1"/>
      <c r="AQ293" s="1"/>
      <c r="AR293" s="1"/>
      <c r="AS293" s="1"/>
      <c r="AT293" s="1"/>
      <c r="AU293" s="1"/>
    </row>
    <row r="294" spans="1:47" ht="12.75" customHeight="1" x14ac:dyDescent="0.35">
      <c r="A294" s="1"/>
      <c r="B294" s="244">
        <f>'T. Generadora'!A225</f>
        <v>223</v>
      </c>
      <c r="C294" s="244">
        <f>'T. Generadora'!B225</f>
        <v>1603</v>
      </c>
      <c r="D294" s="244" t="s">
        <v>202</v>
      </c>
      <c r="E294" s="82">
        <f>'T. Generadora'!C225</f>
        <v>2</v>
      </c>
      <c r="F294" s="82" t="str">
        <f>'T. Generadora'!D225</f>
        <v>Port</v>
      </c>
      <c r="G294" s="82">
        <f>'T. Generadora'!E225</f>
        <v>16</v>
      </c>
      <c r="H294" s="245" t="str">
        <f>'T. Generadora'!G225</f>
        <v>3 P</v>
      </c>
      <c r="I294" s="245">
        <f>'T. Generadora'!H225</f>
        <v>53</v>
      </c>
      <c r="J294" s="245">
        <f>'T. Generadora'!I225</f>
        <v>11</v>
      </c>
      <c r="K294" s="245">
        <f>'T. Generadora'!J225</f>
        <v>0</v>
      </c>
      <c r="L294" s="245">
        <f>'T. Generadora'!L225</f>
        <v>64</v>
      </c>
      <c r="M294" s="245">
        <f>+'T. Generadora'!M225</f>
        <v>2</v>
      </c>
      <c r="N294" s="245">
        <f>'T. Generadora'!N225</f>
        <v>2</v>
      </c>
      <c r="O294" s="246">
        <f>'T. Generadora'!O225</f>
        <v>0</v>
      </c>
      <c r="P294" s="246">
        <f>'T. Generadora'!Q225</f>
        <v>0</v>
      </c>
      <c r="Q294" s="246">
        <f>'T. Generadora'!T225</f>
        <v>1</v>
      </c>
      <c r="R294" s="247">
        <f>'T. Generadora'!U225</f>
        <v>0</v>
      </c>
      <c r="S294" s="82">
        <f>'T. Generadora'!V225</f>
        <v>0</v>
      </c>
      <c r="T294" s="82">
        <f>'T. Generadora'!W225</f>
        <v>0</v>
      </c>
      <c r="U294" s="82">
        <f>'T. Generadora'!X225</f>
        <v>0</v>
      </c>
      <c r="V294" s="82">
        <f>'T. Generadora'!Y225</f>
        <v>0</v>
      </c>
      <c r="W294" s="82">
        <f>'T. Generadora'!Z225</f>
        <v>0</v>
      </c>
      <c r="X294" s="248" t="s">
        <v>203</v>
      </c>
      <c r="Y294" s="248"/>
      <c r="Z294" s="248"/>
      <c r="AA294" s="248"/>
      <c r="AB294" s="248"/>
      <c r="AC294" s="248"/>
      <c r="AD294" s="248"/>
      <c r="AE294" s="248"/>
      <c r="AF294" s="248"/>
      <c r="AG294" s="249"/>
      <c r="AH294" s="250">
        <f>+'T. Generadora'!AT225</f>
        <v>3390000</v>
      </c>
      <c r="AI294" s="250">
        <f t="shared" si="3"/>
        <v>52968.75</v>
      </c>
      <c r="AJ294" s="82"/>
      <c r="AK294" s="250"/>
      <c r="AL294" s="251"/>
      <c r="AM294" s="251">
        <f t="shared" si="4"/>
        <v>0</v>
      </c>
      <c r="AN294" s="250"/>
      <c r="AO294" s="252">
        <f t="shared" si="5"/>
        <v>-1</v>
      </c>
      <c r="AP294" s="1"/>
      <c r="AQ294" s="1"/>
      <c r="AR294" s="1"/>
      <c r="AS294" s="1"/>
      <c r="AT294" s="1"/>
      <c r="AU294" s="1"/>
    </row>
    <row r="295" spans="1:47" ht="12.75" customHeight="1" x14ac:dyDescent="0.35">
      <c r="A295" s="1"/>
      <c r="B295" s="244">
        <f>'T. Generadora'!A226</f>
        <v>224</v>
      </c>
      <c r="C295" s="244">
        <f>'T. Generadora'!B226</f>
        <v>1604</v>
      </c>
      <c r="D295" s="244" t="s">
        <v>202</v>
      </c>
      <c r="E295" s="82">
        <f>'T. Generadora'!C226</f>
        <v>2</v>
      </c>
      <c r="F295" s="82" t="str">
        <f>'T. Generadora'!D226</f>
        <v>Port</v>
      </c>
      <c r="G295" s="82">
        <f>'T. Generadora'!E226</f>
        <v>16</v>
      </c>
      <c r="H295" s="245" t="str">
        <f>'T. Generadora'!G226</f>
        <v>4 P</v>
      </c>
      <c r="I295" s="245">
        <f>'T. Generadora'!H226</f>
        <v>61</v>
      </c>
      <c r="J295" s="245">
        <f>'T. Generadora'!I226</f>
        <v>3</v>
      </c>
      <c r="K295" s="245">
        <f>'T. Generadora'!J226</f>
        <v>0</v>
      </c>
      <c r="L295" s="245">
        <f>'T. Generadora'!L226</f>
        <v>64</v>
      </c>
      <c r="M295" s="245">
        <f>+'T. Generadora'!M226</f>
        <v>2</v>
      </c>
      <c r="N295" s="245">
        <f>'T. Generadora'!N226</f>
        <v>2</v>
      </c>
      <c r="O295" s="246">
        <f>'T. Generadora'!O226</f>
        <v>0</v>
      </c>
      <c r="P295" s="246">
        <f>'T. Generadora'!Q226</f>
        <v>0</v>
      </c>
      <c r="Q295" s="246">
        <f>'T. Generadora'!T226</f>
        <v>1</v>
      </c>
      <c r="R295" s="247">
        <f>'T. Generadora'!U226</f>
        <v>0</v>
      </c>
      <c r="S295" s="82">
        <f>'T. Generadora'!V226</f>
        <v>0</v>
      </c>
      <c r="T295" s="82">
        <f>'T. Generadora'!W226</f>
        <v>0</v>
      </c>
      <c r="U295" s="82">
        <f>'T. Generadora'!X226</f>
        <v>0</v>
      </c>
      <c r="V295" s="82">
        <f>'T. Generadora'!Y226</f>
        <v>0</v>
      </c>
      <c r="W295" s="82">
        <f>'T. Generadora'!Z226</f>
        <v>0</v>
      </c>
      <c r="X295" s="248" t="s">
        <v>203</v>
      </c>
      <c r="Y295" s="248"/>
      <c r="Z295" s="248"/>
      <c r="AA295" s="248"/>
      <c r="AB295" s="248"/>
      <c r="AC295" s="248"/>
      <c r="AD295" s="248"/>
      <c r="AE295" s="248"/>
      <c r="AF295" s="248"/>
      <c r="AG295" s="249"/>
      <c r="AH295" s="250">
        <f>+'T. Generadora'!AT226</f>
        <v>3440000</v>
      </c>
      <c r="AI295" s="250">
        <f t="shared" si="3"/>
        <v>53750</v>
      </c>
      <c r="AJ295" s="82"/>
      <c r="AK295" s="250"/>
      <c r="AL295" s="251"/>
      <c r="AM295" s="251">
        <f t="shared" si="4"/>
        <v>0</v>
      </c>
      <c r="AN295" s="250"/>
      <c r="AO295" s="252">
        <f t="shared" si="5"/>
        <v>-1</v>
      </c>
      <c r="AP295" s="1"/>
      <c r="AQ295" s="1"/>
      <c r="AR295" s="1"/>
      <c r="AS295" s="1"/>
      <c r="AT295" s="1"/>
      <c r="AU295" s="1"/>
    </row>
    <row r="296" spans="1:47" ht="12.75" customHeight="1" x14ac:dyDescent="0.35">
      <c r="A296" s="1"/>
      <c r="B296" s="1"/>
      <c r="C296" s="119"/>
      <c r="D296" s="119"/>
      <c r="E296" s="119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19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273"/>
      <c r="AI296" s="273"/>
      <c r="AJ296" s="273"/>
      <c r="AK296" s="273"/>
      <c r="AL296" s="273"/>
      <c r="AM296" s="273"/>
      <c r="AN296" s="273"/>
      <c r="AO296" s="273"/>
      <c r="AP296" s="1"/>
      <c r="AQ296" s="1"/>
      <c r="AR296" s="1"/>
      <c r="AS296" s="1"/>
      <c r="AT296" s="1"/>
      <c r="AU296" s="1"/>
    </row>
    <row r="297" spans="1:47" ht="12.75" customHeight="1" x14ac:dyDescent="0.35">
      <c r="A297" s="1"/>
      <c r="B297" s="1"/>
      <c r="C297" s="119"/>
      <c r="D297" s="119"/>
      <c r="E297" s="119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19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273"/>
      <c r="AI297" s="273"/>
      <c r="AJ297" s="273"/>
      <c r="AK297" s="273"/>
      <c r="AL297" s="273"/>
      <c r="AM297" s="273"/>
      <c r="AN297" s="273"/>
      <c r="AO297" s="273"/>
      <c r="AP297" s="1"/>
      <c r="AQ297" s="1"/>
      <c r="AR297" s="1"/>
      <c r="AS297" s="1"/>
      <c r="AT297" s="1"/>
      <c r="AU297" s="1"/>
    </row>
    <row r="298" spans="1:47" ht="12.75" customHeight="1" x14ac:dyDescent="0.35">
      <c r="A298" s="1"/>
      <c r="B298" s="1"/>
      <c r="C298" s="119"/>
      <c r="D298" s="119"/>
      <c r="E298" s="119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19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273"/>
      <c r="AI298" s="273"/>
      <c r="AJ298" s="273"/>
      <c r="AK298" s="273"/>
      <c r="AL298" s="273"/>
      <c r="AM298" s="273"/>
      <c r="AN298" s="273"/>
      <c r="AO298" s="273"/>
      <c r="AP298" s="1"/>
      <c r="AQ298" s="1"/>
      <c r="AR298" s="1"/>
      <c r="AS298" s="1"/>
      <c r="AT298" s="1"/>
      <c r="AU298" s="1"/>
    </row>
    <row r="299" spans="1:47" ht="12.75" customHeight="1" x14ac:dyDescent="0.35">
      <c r="A299" s="1"/>
      <c r="B299" s="1"/>
      <c r="C299" s="119"/>
      <c r="D299" s="119"/>
      <c r="E299" s="119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19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273"/>
      <c r="AI299" s="273"/>
      <c r="AJ299" s="273"/>
      <c r="AK299" s="273"/>
      <c r="AL299" s="273"/>
      <c r="AM299" s="273"/>
      <c r="AN299" s="273"/>
      <c r="AO299" s="273"/>
      <c r="AP299" s="1"/>
      <c r="AQ299" s="1"/>
      <c r="AR299" s="1"/>
      <c r="AS299" s="1"/>
      <c r="AT299" s="1"/>
      <c r="AU299" s="1"/>
    </row>
    <row r="300" spans="1:47" ht="12.75" customHeight="1" x14ac:dyDescent="0.35">
      <c r="A300" s="1"/>
      <c r="B300" s="1"/>
      <c r="C300" s="119"/>
      <c r="D300" s="119"/>
      <c r="E300" s="119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19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273"/>
      <c r="AI300" s="273"/>
      <c r="AJ300" s="273"/>
      <c r="AK300" s="273"/>
      <c r="AL300" s="273"/>
      <c r="AM300" s="273"/>
      <c r="AN300" s="273"/>
      <c r="AO300" s="273"/>
      <c r="AP300" s="1"/>
      <c r="AQ300" s="1"/>
      <c r="AR300" s="1"/>
      <c r="AS300" s="1"/>
      <c r="AT300" s="1"/>
      <c r="AU300" s="1"/>
    </row>
    <row r="301" spans="1:47" ht="12.75" customHeight="1" x14ac:dyDescent="0.35">
      <c r="A301" s="1"/>
      <c r="B301" s="1"/>
      <c r="C301" s="119"/>
      <c r="D301" s="119"/>
      <c r="E301" s="119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19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273"/>
      <c r="AI301" s="273"/>
      <c r="AJ301" s="273"/>
      <c r="AK301" s="273"/>
      <c r="AL301" s="273"/>
      <c r="AM301" s="273"/>
      <c r="AN301" s="273"/>
      <c r="AO301" s="273"/>
      <c r="AP301" s="1"/>
      <c r="AQ301" s="1"/>
      <c r="AR301" s="1"/>
      <c r="AS301" s="1"/>
      <c r="AT301" s="1"/>
      <c r="AU301" s="1"/>
    </row>
    <row r="302" spans="1:47" ht="12.75" customHeight="1" x14ac:dyDescent="0.35">
      <c r="A302" s="1"/>
      <c r="B302" s="1"/>
      <c r="C302" s="119"/>
      <c r="D302" s="119"/>
      <c r="E302" s="119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19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273"/>
      <c r="AI302" s="273"/>
      <c r="AJ302" s="273"/>
      <c r="AK302" s="273"/>
      <c r="AL302" s="273"/>
      <c r="AM302" s="273"/>
      <c r="AN302" s="273"/>
      <c r="AO302" s="273"/>
      <c r="AP302" s="1"/>
      <c r="AQ302" s="1"/>
      <c r="AR302" s="1"/>
      <c r="AS302" s="1"/>
      <c r="AT302" s="1"/>
      <c r="AU302" s="1"/>
    </row>
    <row r="303" spans="1:47" ht="12.75" customHeight="1" x14ac:dyDescent="0.35">
      <c r="A303" s="1"/>
      <c r="B303" s="1"/>
      <c r="C303" s="119"/>
      <c r="D303" s="119"/>
      <c r="E303" s="119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19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273"/>
      <c r="AI303" s="273"/>
      <c r="AJ303" s="273"/>
      <c r="AK303" s="273"/>
      <c r="AL303" s="273"/>
      <c r="AM303" s="273"/>
      <c r="AN303" s="273"/>
      <c r="AO303" s="273"/>
      <c r="AP303" s="1"/>
      <c r="AQ303" s="1"/>
      <c r="AR303" s="1"/>
      <c r="AS303" s="1"/>
      <c r="AT303" s="1"/>
      <c r="AU303" s="1"/>
    </row>
    <row r="304" spans="1:47" ht="12.75" customHeight="1" x14ac:dyDescent="0.35">
      <c r="A304" s="1"/>
      <c r="B304" s="1"/>
      <c r="C304" s="119"/>
      <c r="D304" s="119"/>
      <c r="E304" s="119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19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273"/>
      <c r="AI304" s="273"/>
      <c r="AJ304" s="273"/>
      <c r="AK304" s="273"/>
      <c r="AL304" s="273"/>
      <c r="AM304" s="273"/>
      <c r="AN304" s="273"/>
      <c r="AO304" s="273"/>
      <c r="AP304" s="1"/>
      <c r="AQ304" s="1"/>
      <c r="AR304" s="1"/>
      <c r="AS304" s="1"/>
      <c r="AT304" s="1"/>
      <c r="AU304" s="1"/>
    </row>
    <row r="305" spans="1:47" ht="12.75" customHeight="1" x14ac:dyDescent="0.35">
      <c r="A305" s="1"/>
      <c r="B305" s="1"/>
      <c r="C305" s="119"/>
      <c r="D305" s="119"/>
      <c r="E305" s="11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19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273"/>
      <c r="AI305" s="273"/>
      <c r="AJ305" s="273"/>
      <c r="AK305" s="273"/>
      <c r="AL305" s="273"/>
      <c r="AM305" s="273"/>
      <c r="AN305" s="273"/>
      <c r="AO305" s="273"/>
      <c r="AP305" s="1"/>
      <c r="AQ305" s="1"/>
      <c r="AR305" s="1"/>
      <c r="AS305" s="1"/>
      <c r="AT305" s="1"/>
      <c r="AU305" s="1"/>
    </row>
    <row r="306" spans="1:47" ht="12.75" customHeight="1" x14ac:dyDescent="0.35">
      <c r="A306" s="1"/>
      <c r="B306" s="1"/>
      <c r="C306" s="119"/>
      <c r="D306" s="119"/>
      <c r="E306" s="119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19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273"/>
      <c r="AI306" s="273"/>
      <c r="AJ306" s="273"/>
      <c r="AK306" s="273"/>
      <c r="AL306" s="273"/>
      <c r="AM306" s="273"/>
      <c r="AN306" s="273"/>
      <c r="AO306" s="273"/>
      <c r="AP306" s="1"/>
      <c r="AQ306" s="1"/>
      <c r="AR306" s="1"/>
      <c r="AS306" s="1"/>
      <c r="AT306" s="1"/>
      <c r="AU306" s="1"/>
    </row>
    <row r="307" spans="1:47" ht="12.75" customHeight="1" x14ac:dyDescent="0.35">
      <c r="A307" s="1"/>
      <c r="B307" s="1"/>
      <c r="C307" s="119"/>
      <c r="D307" s="119"/>
      <c r="E307" s="11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19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273"/>
      <c r="AI307" s="273"/>
      <c r="AJ307" s="273"/>
      <c r="AK307" s="273"/>
      <c r="AL307" s="273"/>
      <c r="AM307" s="273"/>
      <c r="AN307" s="273"/>
      <c r="AO307" s="273"/>
      <c r="AP307" s="1"/>
      <c r="AQ307" s="1"/>
      <c r="AR307" s="1"/>
      <c r="AS307" s="1"/>
      <c r="AT307" s="1"/>
      <c r="AU307" s="1"/>
    </row>
    <row r="308" spans="1:47" ht="12.75" customHeight="1" x14ac:dyDescent="0.35">
      <c r="A308" s="1"/>
      <c r="B308" s="1"/>
      <c r="C308" s="119"/>
      <c r="D308" s="119"/>
      <c r="E308" s="119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19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273"/>
      <c r="AI308" s="273"/>
      <c r="AJ308" s="273"/>
      <c r="AK308" s="273"/>
      <c r="AL308" s="273"/>
      <c r="AM308" s="273"/>
      <c r="AN308" s="273"/>
      <c r="AO308" s="273"/>
      <c r="AP308" s="1"/>
      <c r="AQ308" s="1"/>
      <c r="AR308" s="1"/>
      <c r="AS308" s="1"/>
      <c r="AT308" s="1"/>
      <c r="AU308" s="1"/>
    </row>
    <row r="309" spans="1:47" ht="12.75" customHeight="1" x14ac:dyDescent="0.35">
      <c r="A309" s="1"/>
      <c r="B309" s="1"/>
      <c r="C309" s="119"/>
      <c r="D309" s="119"/>
      <c r="E309" s="11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19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273"/>
      <c r="AI309" s="273"/>
      <c r="AJ309" s="273"/>
      <c r="AK309" s="273"/>
      <c r="AL309" s="273"/>
      <c r="AM309" s="273"/>
      <c r="AN309" s="273"/>
      <c r="AO309" s="273"/>
      <c r="AP309" s="1"/>
      <c r="AQ309" s="1"/>
      <c r="AR309" s="1"/>
      <c r="AS309" s="1"/>
      <c r="AT309" s="1"/>
      <c r="AU309" s="1"/>
    </row>
    <row r="310" spans="1:47" ht="12.75" customHeight="1" x14ac:dyDescent="0.35">
      <c r="A310" s="1"/>
      <c r="B310" s="1"/>
      <c r="C310" s="119"/>
      <c r="D310" s="119"/>
      <c r="E310" s="11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19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273"/>
      <c r="AI310" s="273"/>
      <c r="AJ310" s="273"/>
      <c r="AK310" s="273"/>
      <c r="AL310" s="273"/>
      <c r="AM310" s="273"/>
      <c r="AN310" s="273"/>
      <c r="AO310" s="273"/>
      <c r="AP310" s="1"/>
      <c r="AQ310" s="1"/>
      <c r="AR310" s="1"/>
      <c r="AS310" s="1"/>
      <c r="AT310" s="1"/>
      <c r="AU310" s="1"/>
    </row>
    <row r="311" spans="1:47" ht="12.75" customHeight="1" x14ac:dyDescent="0.35">
      <c r="A311" s="1"/>
      <c r="B311" s="1"/>
      <c r="C311" s="119"/>
      <c r="D311" s="119"/>
      <c r="E311" s="119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19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273"/>
      <c r="AI311" s="273"/>
      <c r="AJ311" s="273"/>
      <c r="AK311" s="273"/>
      <c r="AL311" s="273"/>
      <c r="AM311" s="273"/>
      <c r="AN311" s="273"/>
      <c r="AO311" s="273"/>
      <c r="AP311" s="1"/>
      <c r="AQ311" s="1"/>
      <c r="AR311" s="1"/>
      <c r="AS311" s="1"/>
      <c r="AT311" s="1"/>
      <c r="AU311" s="1"/>
    </row>
    <row r="312" spans="1:47" ht="12.75" customHeight="1" x14ac:dyDescent="0.35">
      <c r="A312" s="1"/>
      <c r="B312" s="1"/>
      <c r="C312" s="119"/>
      <c r="D312" s="119"/>
      <c r="E312" s="119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19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273"/>
      <c r="AI312" s="273"/>
      <c r="AJ312" s="273"/>
      <c r="AK312" s="273"/>
      <c r="AL312" s="273"/>
      <c r="AM312" s="273"/>
      <c r="AN312" s="273"/>
      <c r="AO312" s="273"/>
      <c r="AP312" s="1"/>
      <c r="AQ312" s="1"/>
      <c r="AR312" s="1"/>
      <c r="AS312" s="1"/>
      <c r="AT312" s="1"/>
      <c r="AU312" s="1"/>
    </row>
    <row r="313" spans="1:47" ht="12.75" customHeight="1" x14ac:dyDescent="0.35">
      <c r="A313" s="1"/>
      <c r="B313" s="1"/>
      <c r="C313" s="119"/>
      <c r="D313" s="119"/>
      <c r="E313" s="119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19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273"/>
      <c r="AI313" s="273"/>
      <c r="AJ313" s="273"/>
      <c r="AK313" s="273"/>
      <c r="AL313" s="273"/>
      <c r="AM313" s="273"/>
      <c r="AN313" s="273"/>
      <c r="AO313" s="273"/>
      <c r="AP313" s="1"/>
      <c r="AQ313" s="1"/>
      <c r="AR313" s="1"/>
      <c r="AS313" s="1"/>
      <c r="AT313" s="1"/>
      <c r="AU313" s="1"/>
    </row>
    <row r="314" spans="1:47" ht="12.75" customHeight="1" x14ac:dyDescent="0.35">
      <c r="A314" s="1"/>
      <c r="B314" s="1"/>
      <c r="C314" s="119"/>
      <c r="D314" s="119"/>
      <c r="E314" s="119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19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273"/>
      <c r="AI314" s="273"/>
      <c r="AJ314" s="273"/>
      <c r="AK314" s="273"/>
      <c r="AL314" s="273"/>
      <c r="AM314" s="273"/>
      <c r="AN314" s="273"/>
      <c r="AO314" s="273"/>
      <c r="AP314" s="1"/>
      <c r="AQ314" s="1"/>
      <c r="AR314" s="1"/>
      <c r="AS314" s="1"/>
      <c r="AT314" s="1"/>
      <c r="AU314" s="1"/>
    </row>
    <row r="315" spans="1:47" ht="12.75" customHeight="1" x14ac:dyDescent="0.35">
      <c r="A315" s="1"/>
      <c r="B315" s="1"/>
      <c r="C315" s="119"/>
      <c r="D315" s="119"/>
      <c r="E315" s="119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19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273"/>
      <c r="AI315" s="273"/>
      <c r="AJ315" s="273"/>
      <c r="AK315" s="273"/>
      <c r="AL315" s="273"/>
      <c r="AM315" s="273"/>
      <c r="AN315" s="273"/>
      <c r="AO315" s="273"/>
      <c r="AP315" s="1"/>
      <c r="AQ315" s="1"/>
      <c r="AR315" s="1"/>
      <c r="AS315" s="1"/>
      <c r="AT315" s="1"/>
      <c r="AU315" s="1"/>
    </row>
    <row r="316" spans="1:47" ht="12.75" customHeight="1" x14ac:dyDescent="0.35">
      <c r="A316" s="1"/>
      <c r="B316" s="1"/>
      <c r="C316" s="119"/>
      <c r="D316" s="119"/>
      <c r="E316" s="119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19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273"/>
      <c r="AI316" s="273"/>
      <c r="AJ316" s="273"/>
      <c r="AK316" s="273"/>
      <c r="AL316" s="273"/>
      <c r="AM316" s="273"/>
      <c r="AN316" s="273"/>
      <c r="AO316" s="273"/>
      <c r="AP316" s="1"/>
      <c r="AQ316" s="1"/>
      <c r="AR316" s="1"/>
      <c r="AS316" s="1"/>
      <c r="AT316" s="1"/>
      <c r="AU316" s="1"/>
    </row>
    <row r="317" spans="1:47" ht="12.75" customHeight="1" x14ac:dyDescent="0.35">
      <c r="A317" s="1"/>
      <c r="B317" s="1"/>
      <c r="C317" s="119"/>
      <c r="D317" s="119"/>
      <c r="E317" s="119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19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273"/>
      <c r="AI317" s="273"/>
      <c r="AJ317" s="273"/>
      <c r="AK317" s="273"/>
      <c r="AL317" s="273"/>
      <c r="AM317" s="273"/>
      <c r="AN317" s="273"/>
      <c r="AO317" s="273"/>
      <c r="AP317" s="1"/>
      <c r="AQ317" s="1"/>
      <c r="AR317" s="1"/>
      <c r="AS317" s="1"/>
      <c r="AT317" s="1"/>
      <c r="AU317" s="1"/>
    </row>
    <row r="318" spans="1:47" ht="12.75" customHeight="1" x14ac:dyDescent="0.35">
      <c r="A318" s="1"/>
      <c r="B318" s="1"/>
      <c r="C318" s="119"/>
      <c r="D318" s="119"/>
      <c r="E318" s="119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19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273"/>
      <c r="AI318" s="273"/>
      <c r="AJ318" s="273"/>
      <c r="AK318" s="273"/>
      <c r="AL318" s="273"/>
      <c r="AM318" s="273"/>
      <c r="AN318" s="273"/>
      <c r="AO318" s="273"/>
      <c r="AP318" s="1"/>
      <c r="AQ318" s="1"/>
      <c r="AR318" s="1"/>
      <c r="AS318" s="1"/>
      <c r="AT318" s="1"/>
      <c r="AU318" s="1"/>
    </row>
    <row r="319" spans="1:47" ht="12.75" customHeight="1" x14ac:dyDescent="0.35">
      <c r="A319" s="1"/>
      <c r="B319" s="1"/>
      <c r="C319" s="119"/>
      <c r="D319" s="119"/>
      <c r="E319" s="11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19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273"/>
      <c r="AI319" s="273"/>
      <c r="AJ319" s="273"/>
      <c r="AK319" s="273"/>
      <c r="AL319" s="273"/>
      <c r="AM319" s="273"/>
      <c r="AN319" s="273"/>
      <c r="AO319" s="273"/>
      <c r="AP319" s="1"/>
      <c r="AQ319" s="1"/>
      <c r="AR319" s="1"/>
      <c r="AS319" s="1"/>
      <c r="AT319" s="1"/>
      <c r="AU319" s="1"/>
    </row>
    <row r="320" spans="1:47" ht="12.75" customHeight="1" x14ac:dyDescent="0.35">
      <c r="A320" s="1"/>
      <c r="B320" s="1"/>
      <c r="C320" s="119"/>
      <c r="D320" s="119"/>
      <c r="E320" s="119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19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273"/>
      <c r="AI320" s="273"/>
      <c r="AJ320" s="273"/>
      <c r="AK320" s="273"/>
      <c r="AL320" s="273"/>
      <c r="AM320" s="273"/>
      <c r="AN320" s="273"/>
      <c r="AO320" s="273"/>
      <c r="AP320" s="1"/>
      <c r="AQ320" s="1"/>
      <c r="AR320" s="1"/>
      <c r="AS320" s="1"/>
      <c r="AT320" s="1"/>
      <c r="AU320" s="1"/>
    </row>
    <row r="321" spans="1:47" ht="12.75" customHeight="1" x14ac:dyDescent="0.35">
      <c r="A321" s="1"/>
      <c r="B321" s="1"/>
      <c r="C321" s="119"/>
      <c r="D321" s="119"/>
      <c r="E321" s="119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19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273"/>
      <c r="AI321" s="273"/>
      <c r="AJ321" s="273"/>
      <c r="AK321" s="273"/>
      <c r="AL321" s="273"/>
      <c r="AM321" s="273"/>
      <c r="AN321" s="273"/>
      <c r="AO321" s="273"/>
      <c r="AP321" s="1"/>
      <c r="AQ321" s="1"/>
      <c r="AR321" s="1"/>
      <c r="AS321" s="1"/>
      <c r="AT321" s="1"/>
      <c r="AU321" s="1"/>
    </row>
    <row r="322" spans="1:47" ht="12.75" customHeight="1" x14ac:dyDescent="0.35">
      <c r="A322" s="1"/>
      <c r="B322" s="1"/>
      <c r="C322" s="119"/>
      <c r="D322" s="119"/>
      <c r="E322" s="119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19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273"/>
      <c r="AI322" s="273"/>
      <c r="AJ322" s="273"/>
      <c r="AK322" s="273"/>
      <c r="AL322" s="273"/>
      <c r="AM322" s="273"/>
      <c r="AN322" s="273"/>
      <c r="AO322" s="273"/>
      <c r="AP322" s="1"/>
      <c r="AQ322" s="1"/>
      <c r="AR322" s="1"/>
      <c r="AS322" s="1"/>
      <c r="AT322" s="1"/>
      <c r="AU322" s="1"/>
    </row>
    <row r="323" spans="1:47" ht="12.75" customHeight="1" x14ac:dyDescent="0.35">
      <c r="A323" s="1"/>
      <c r="B323" s="1"/>
      <c r="C323" s="119"/>
      <c r="D323" s="119"/>
      <c r="E323" s="119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19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273"/>
      <c r="AI323" s="273"/>
      <c r="AJ323" s="273"/>
      <c r="AK323" s="273"/>
      <c r="AL323" s="273"/>
      <c r="AM323" s="273"/>
      <c r="AN323" s="273"/>
      <c r="AO323" s="273"/>
      <c r="AP323" s="1"/>
      <c r="AQ323" s="1"/>
      <c r="AR323" s="1"/>
      <c r="AS323" s="1"/>
      <c r="AT323" s="1"/>
      <c r="AU323" s="1"/>
    </row>
    <row r="324" spans="1:47" ht="12.75" customHeight="1" x14ac:dyDescent="0.35">
      <c r="A324" s="1"/>
      <c r="B324" s="1"/>
      <c r="C324" s="119"/>
      <c r="D324" s="119"/>
      <c r="E324" s="119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19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273"/>
      <c r="AI324" s="273"/>
      <c r="AJ324" s="273"/>
      <c r="AK324" s="273"/>
      <c r="AL324" s="273"/>
      <c r="AM324" s="273"/>
      <c r="AN324" s="273"/>
      <c r="AO324" s="273"/>
      <c r="AP324" s="1"/>
      <c r="AQ324" s="1"/>
      <c r="AR324" s="1"/>
      <c r="AS324" s="1"/>
      <c r="AT324" s="1"/>
      <c r="AU324" s="1"/>
    </row>
    <row r="325" spans="1:47" ht="12.75" customHeight="1" x14ac:dyDescent="0.35">
      <c r="A325" s="1"/>
      <c r="B325" s="1"/>
      <c r="C325" s="119"/>
      <c r="D325" s="119"/>
      <c r="E325" s="119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19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273"/>
      <c r="AI325" s="273"/>
      <c r="AJ325" s="273"/>
      <c r="AK325" s="273"/>
      <c r="AL325" s="273"/>
      <c r="AM325" s="273"/>
      <c r="AN325" s="273"/>
      <c r="AO325" s="273"/>
      <c r="AP325" s="1"/>
      <c r="AQ325" s="1"/>
      <c r="AR325" s="1"/>
      <c r="AS325" s="1"/>
      <c r="AT325" s="1"/>
      <c r="AU325" s="1"/>
    </row>
    <row r="326" spans="1:47" ht="12.75" customHeight="1" x14ac:dyDescent="0.35">
      <c r="A326" s="1"/>
      <c r="B326" s="1"/>
      <c r="C326" s="119"/>
      <c r="D326" s="119"/>
      <c r="E326" s="119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19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273"/>
      <c r="AI326" s="273"/>
      <c r="AJ326" s="273"/>
      <c r="AK326" s="273"/>
      <c r="AL326" s="273"/>
      <c r="AM326" s="273"/>
      <c r="AN326" s="273"/>
      <c r="AO326" s="273"/>
      <c r="AP326" s="1"/>
      <c r="AQ326" s="1"/>
      <c r="AR326" s="1"/>
      <c r="AS326" s="1"/>
      <c r="AT326" s="1"/>
      <c r="AU326" s="1"/>
    </row>
    <row r="327" spans="1:47" ht="12.75" customHeight="1" x14ac:dyDescent="0.35">
      <c r="A327" s="1"/>
      <c r="B327" s="1"/>
      <c r="C327" s="119"/>
      <c r="D327" s="119"/>
      <c r="E327" s="119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19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273"/>
      <c r="AI327" s="273"/>
      <c r="AJ327" s="273"/>
      <c r="AK327" s="273"/>
      <c r="AL327" s="273"/>
      <c r="AM327" s="273"/>
      <c r="AN327" s="273"/>
      <c r="AO327" s="273"/>
      <c r="AP327" s="1"/>
      <c r="AQ327" s="1"/>
      <c r="AR327" s="1"/>
      <c r="AS327" s="1"/>
      <c r="AT327" s="1"/>
      <c r="AU327" s="1"/>
    </row>
    <row r="328" spans="1:47" ht="12.75" customHeight="1" x14ac:dyDescent="0.35">
      <c r="A328" s="1"/>
      <c r="B328" s="1"/>
      <c r="C328" s="119"/>
      <c r="D328" s="119"/>
      <c r="E328" s="119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19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273"/>
      <c r="AI328" s="273"/>
      <c r="AJ328" s="273"/>
      <c r="AK328" s="273"/>
      <c r="AL328" s="273"/>
      <c r="AM328" s="273"/>
      <c r="AN328" s="273"/>
      <c r="AO328" s="273"/>
      <c r="AP328" s="1"/>
      <c r="AQ328" s="1"/>
      <c r="AR328" s="1"/>
      <c r="AS328" s="1"/>
      <c r="AT328" s="1"/>
      <c r="AU328" s="1"/>
    </row>
    <row r="329" spans="1:47" ht="12.75" customHeight="1" x14ac:dyDescent="0.35">
      <c r="A329" s="1"/>
      <c r="B329" s="1"/>
      <c r="C329" s="119"/>
      <c r="D329" s="119"/>
      <c r="E329" s="119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19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273"/>
      <c r="AI329" s="273"/>
      <c r="AJ329" s="273"/>
      <c r="AK329" s="273"/>
      <c r="AL329" s="273"/>
      <c r="AM329" s="273"/>
      <c r="AN329" s="273"/>
      <c r="AO329" s="273"/>
      <c r="AP329" s="1"/>
      <c r="AQ329" s="1"/>
      <c r="AR329" s="1"/>
      <c r="AS329" s="1"/>
      <c r="AT329" s="1"/>
      <c r="AU329" s="1"/>
    </row>
    <row r="330" spans="1:47" ht="12.75" customHeight="1" x14ac:dyDescent="0.35">
      <c r="A330" s="1"/>
      <c r="B330" s="1"/>
      <c r="C330" s="119"/>
      <c r="D330" s="119"/>
      <c r="E330" s="119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19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273"/>
      <c r="AI330" s="273"/>
      <c r="AJ330" s="273"/>
      <c r="AK330" s="273"/>
      <c r="AL330" s="273"/>
      <c r="AM330" s="273"/>
      <c r="AN330" s="273"/>
      <c r="AO330" s="273"/>
      <c r="AP330" s="1"/>
      <c r="AQ330" s="1"/>
      <c r="AR330" s="1"/>
      <c r="AS330" s="1"/>
      <c r="AT330" s="1"/>
      <c r="AU330" s="1"/>
    </row>
    <row r="331" spans="1:47" ht="12.75" customHeight="1" x14ac:dyDescent="0.35">
      <c r="A331" s="1"/>
      <c r="B331" s="1"/>
      <c r="C331" s="119"/>
      <c r="D331" s="119"/>
      <c r="E331" s="119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19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273"/>
      <c r="AI331" s="273"/>
      <c r="AJ331" s="273"/>
      <c r="AK331" s="273"/>
      <c r="AL331" s="273"/>
      <c r="AM331" s="273"/>
      <c r="AN331" s="273"/>
      <c r="AO331" s="273"/>
      <c r="AP331" s="1"/>
      <c r="AQ331" s="1"/>
      <c r="AR331" s="1"/>
      <c r="AS331" s="1"/>
      <c r="AT331" s="1"/>
      <c r="AU331" s="1"/>
    </row>
    <row r="332" spans="1:47" ht="12.75" customHeight="1" x14ac:dyDescent="0.35">
      <c r="A332" s="1"/>
      <c r="B332" s="1"/>
      <c r="C332" s="119"/>
      <c r="D332" s="119"/>
      <c r="E332" s="119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19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273"/>
      <c r="AI332" s="273"/>
      <c r="AJ332" s="273"/>
      <c r="AK332" s="273"/>
      <c r="AL332" s="273"/>
      <c r="AM332" s="273"/>
      <c r="AN332" s="273"/>
      <c r="AO332" s="273"/>
      <c r="AP332" s="1"/>
      <c r="AQ332" s="1"/>
      <c r="AR332" s="1"/>
      <c r="AS332" s="1"/>
      <c r="AT332" s="1"/>
      <c r="AU332" s="1"/>
    </row>
    <row r="333" spans="1:47" ht="12.75" customHeight="1" x14ac:dyDescent="0.35">
      <c r="A333" s="1"/>
      <c r="B333" s="1"/>
      <c r="C333" s="119"/>
      <c r="D333" s="119"/>
      <c r="E333" s="119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19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273"/>
      <c r="AI333" s="273"/>
      <c r="AJ333" s="273"/>
      <c r="AK333" s="273"/>
      <c r="AL333" s="273"/>
      <c r="AM333" s="273"/>
      <c r="AN333" s="273"/>
      <c r="AO333" s="273"/>
      <c r="AP333" s="1"/>
      <c r="AQ333" s="1"/>
      <c r="AR333" s="1"/>
      <c r="AS333" s="1"/>
      <c r="AT333" s="1"/>
      <c r="AU333" s="1"/>
    </row>
    <row r="334" spans="1:47" ht="12.75" customHeight="1" x14ac:dyDescent="0.35">
      <c r="A334" s="1"/>
      <c r="B334" s="1"/>
      <c r="C334" s="119"/>
      <c r="D334" s="119"/>
      <c r="E334" s="119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19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273"/>
      <c r="AI334" s="273"/>
      <c r="AJ334" s="273"/>
      <c r="AK334" s="273"/>
      <c r="AL334" s="273"/>
      <c r="AM334" s="273"/>
      <c r="AN334" s="273"/>
      <c r="AO334" s="273"/>
      <c r="AP334" s="1"/>
      <c r="AQ334" s="1"/>
      <c r="AR334" s="1"/>
      <c r="AS334" s="1"/>
      <c r="AT334" s="1"/>
      <c r="AU334" s="1"/>
    </row>
    <row r="335" spans="1:47" ht="12.75" customHeight="1" x14ac:dyDescent="0.35">
      <c r="A335" s="1"/>
      <c r="B335" s="1"/>
      <c r="C335" s="119"/>
      <c r="D335" s="119"/>
      <c r="E335" s="119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19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273"/>
      <c r="AI335" s="273"/>
      <c r="AJ335" s="273"/>
      <c r="AK335" s="273"/>
      <c r="AL335" s="273"/>
      <c r="AM335" s="273"/>
      <c r="AN335" s="273"/>
      <c r="AO335" s="273"/>
      <c r="AP335" s="1"/>
      <c r="AQ335" s="1"/>
      <c r="AR335" s="1"/>
      <c r="AS335" s="1"/>
      <c r="AT335" s="1"/>
      <c r="AU335" s="1"/>
    </row>
    <row r="336" spans="1:47" ht="12.75" customHeight="1" x14ac:dyDescent="0.35">
      <c r="A336" s="1"/>
      <c r="B336" s="1"/>
      <c r="C336" s="119"/>
      <c r="D336" s="119"/>
      <c r="E336" s="119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19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273"/>
      <c r="AI336" s="273"/>
      <c r="AJ336" s="273"/>
      <c r="AK336" s="273"/>
      <c r="AL336" s="273"/>
      <c r="AM336" s="273"/>
      <c r="AN336" s="273"/>
      <c r="AO336" s="273"/>
      <c r="AP336" s="1"/>
      <c r="AQ336" s="1"/>
      <c r="AR336" s="1"/>
      <c r="AS336" s="1"/>
      <c r="AT336" s="1"/>
      <c r="AU336" s="1"/>
    </row>
    <row r="337" spans="1:47" ht="12.75" customHeight="1" x14ac:dyDescent="0.35">
      <c r="A337" s="1"/>
      <c r="B337" s="1"/>
      <c r="C337" s="119"/>
      <c r="D337" s="119"/>
      <c r="E337" s="119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19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273"/>
      <c r="AI337" s="273"/>
      <c r="AJ337" s="273"/>
      <c r="AK337" s="273"/>
      <c r="AL337" s="273"/>
      <c r="AM337" s="273"/>
      <c r="AN337" s="273"/>
      <c r="AO337" s="273"/>
      <c r="AP337" s="1"/>
      <c r="AQ337" s="1"/>
      <c r="AR337" s="1"/>
      <c r="AS337" s="1"/>
      <c r="AT337" s="1"/>
      <c r="AU337" s="1"/>
    </row>
    <row r="338" spans="1:47" ht="12.75" customHeight="1" x14ac:dyDescent="0.35">
      <c r="A338" s="1"/>
      <c r="B338" s="1"/>
      <c r="C338" s="119"/>
      <c r="D338" s="119"/>
      <c r="E338" s="119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19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273"/>
      <c r="AI338" s="273"/>
      <c r="AJ338" s="273"/>
      <c r="AK338" s="273"/>
      <c r="AL338" s="273"/>
      <c r="AM338" s="273"/>
      <c r="AN338" s="273"/>
      <c r="AO338" s="273"/>
      <c r="AP338" s="1"/>
      <c r="AQ338" s="1"/>
      <c r="AR338" s="1"/>
      <c r="AS338" s="1"/>
      <c r="AT338" s="1"/>
      <c r="AU338" s="1"/>
    </row>
    <row r="339" spans="1:47" ht="12.75" customHeight="1" x14ac:dyDescent="0.35">
      <c r="A339" s="1"/>
      <c r="B339" s="1"/>
      <c r="C339" s="119"/>
      <c r="D339" s="119"/>
      <c r="E339" s="119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19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273"/>
      <c r="AI339" s="273"/>
      <c r="AJ339" s="273"/>
      <c r="AK339" s="273"/>
      <c r="AL339" s="273"/>
      <c r="AM339" s="273"/>
      <c r="AN339" s="273"/>
      <c r="AO339" s="273"/>
      <c r="AP339" s="1"/>
      <c r="AQ339" s="1"/>
      <c r="AR339" s="1"/>
      <c r="AS339" s="1"/>
      <c r="AT339" s="1"/>
      <c r="AU339" s="1"/>
    </row>
    <row r="340" spans="1:47" ht="12.75" customHeight="1" x14ac:dyDescent="0.35">
      <c r="A340" s="1"/>
      <c r="B340" s="1"/>
      <c r="C340" s="119"/>
      <c r="D340" s="119"/>
      <c r="E340" s="119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19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273"/>
      <c r="AI340" s="273"/>
      <c r="AJ340" s="273"/>
      <c r="AK340" s="273"/>
      <c r="AL340" s="273"/>
      <c r="AM340" s="273"/>
      <c r="AN340" s="273"/>
      <c r="AO340" s="273"/>
      <c r="AP340" s="1"/>
      <c r="AQ340" s="1"/>
      <c r="AR340" s="1"/>
      <c r="AS340" s="1"/>
      <c r="AT340" s="1"/>
      <c r="AU340" s="1"/>
    </row>
    <row r="341" spans="1:47" ht="12.75" customHeight="1" x14ac:dyDescent="0.35">
      <c r="A341" s="1"/>
      <c r="B341" s="1"/>
      <c r="C341" s="119"/>
      <c r="D341" s="119"/>
      <c r="E341" s="119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19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273"/>
      <c r="AI341" s="273"/>
      <c r="AJ341" s="273"/>
      <c r="AK341" s="273"/>
      <c r="AL341" s="273"/>
      <c r="AM341" s="273"/>
      <c r="AN341" s="273"/>
      <c r="AO341" s="273"/>
      <c r="AP341" s="1"/>
      <c r="AQ341" s="1"/>
      <c r="AR341" s="1"/>
      <c r="AS341" s="1"/>
      <c r="AT341" s="1"/>
      <c r="AU341" s="1"/>
    </row>
    <row r="342" spans="1:47" ht="12.75" customHeight="1" x14ac:dyDescent="0.35">
      <c r="A342" s="1"/>
      <c r="B342" s="1"/>
      <c r="C342" s="119"/>
      <c r="D342" s="119"/>
      <c r="E342" s="119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19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273"/>
      <c r="AI342" s="273"/>
      <c r="AJ342" s="273"/>
      <c r="AK342" s="273"/>
      <c r="AL342" s="273"/>
      <c r="AM342" s="273"/>
      <c r="AN342" s="273"/>
      <c r="AO342" s="273"/>
      <c r="AP342" s="1"/>
      <c r="AQ342" s="1"/>
      <c r="AR342" s="1"/>
      <c r="AS342" s="1"/>
      <c r="AT342" s="1"/>
      <c r="AU342" s="1"/>
    </row>
    <row r="343" spans="1:47" ht="12.75" customHeight="1" x14ac:dyDescent="0.35">
      <c r="A343" s="1"/>
      <c r="B343" s="1"/>
      <c r="C343" s="119"/>
      <c r="D343" s="119"/>
      <c r="E343" s="119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19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273"/>
      <c r="AI343" s="273"/>
      <c r="AJ343" s="273"/>
      <c r="AK343" s="273"/>
      <c r="AL343" s="273"/>
      <c r="AM343" s="273"/>
      <c r="AN343" s="273"/>
      <c r="AO343" s="273"/>
      <c r="AP343" s="1"/>
      <c r="AQ343" s="1"/>
      <c r="AR343" s="1"/>
      <c r="AS343" s="1"/>
      <c r="AT343" s="1"/>
      <c r="AU343" s="1"/>
    </row>
    <row r="344" spans="1:47" ht="12.75" customHeight="1" x14ac:dyDescent="0.35">
      <c r="A344" s="1"/>
      <c r="B344" s="1"/>
      <c r="C344" s="119"/>
      <c r="D344" s="119"/>
      <c r="E344" s="119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19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273"/>
      <c r="AI344" s="273"/>
      <c r="AJ344" s="273"/>
      <c r="AK344" s="273"/>
      <c r="AL344" s="273"/>
      <c r="AM344" s="273"/>
      <c r="AN344" s="273"/>
      <c r="AO344" s="273"/>
      <c r="AP344" s="1"/>
      <c r="AQ344" s="1"/>
      <c r="AR344" s="1"/>
      <c r="AS344" s="1"/>
      <c r="AT344" s="1"/>
      <c r="AU344" s="1"/>
    </row>
    <row r="345" spans="1:47" ht="12.75" customHeight="1" x14ac:dyDescent="0.35">
      <c r="A345" s="1"/>
      <c r="B345" s="1"/>
      <c r="C345" s="119"/>
      <c r="D345" s="119"/>
      <c r="E345" s="119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19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273"/>
      <c r="AI345" s="273"/>
      <c r="AJ345" s="273"/>
      <c r="AK345" s="273"/>
      <c r="AL345" s="273"/>
      <c r="AM345" s="273"/>
      <c r="AN345" s="273"/>
      <c r="AO345" s="273"/>
      <c r="AP345" s="1"/>
      <c r="AQ345" s="1"/>
      <c r="AR345" s="1"/>
      <c r="AS345" s="1"/>
      <c r="AT345" s="1"/>
      <c r="AU345" s="1"/>
    </row>
    <row r="346" spans="1:47" ht="12.75" customHeight="1" x14ac:dyDescent="0.35">
      <c r="A346" s="1"/>
      <c r="B346" s="1"/>
      <c r="C346" s="119"/>
      <c r="D346" s="119"/>
      <c r="E346" s="119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19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273"/>
      <c r="AI346" s="273"/>
      <c r="AJ346" s="273"/>
      <c r="AK346" s="273"/>
      <c r="AL346" s="273"/>
      <c r="AM346" s="273"/>
      <c r="AN346" s="273"/>
      <c r="AO346" s="273"/>
      <c r="AP346" s="1"/>
      <c r="AQ346" s="1"/>
      <c r="AR346" s="1"/>
      <c r="AS346" s="1"/>
      <c r="AT346" s="1"/>
      <c r="AU346" s="1"/>
    </row>
    <row r="347" spans="1:47" ht="12.75" customHeight="1" x14ac:dyDescent="0.35">
      <c r="A347" s="1"/>
      <c r="B347" s="1"/>
      <c r="C347" s="119"/>
      <c r="D347" s="119"/>
      <c r="E347" s="119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19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273"/>
      <c r="AI347" s="273"/>
      <c r="AJ347" s="273"/>
      <c r="AK347" s="273"/>
      <c r="AL347" s="273"/>
      <c r="AM347" s="273"/>
      <c r="AN347" s="273"/>
      <c r="AO347" s="273"/>
      <c r="AP347" s="1"/>
      <c r="AQ347" s="1"/>
      <c r="AR347" s="1"/>
      <c r="AS347" s="1"/>
      <c r="AT347" s="1"/>
      <c r="AU347" s="1"/>
    </row>
    <row r="348" spans="1:47" ht="12.75" customHeight="1" x14ac:dyDescent="0.35">
      <c r="A348" s="1"/>
      <c r="B348" s="1"/>
      <c r="C348" s="119"/>
      <c r="D348" s="119"/>
      <c r="E348" s="119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19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273"/>
      <c r="AI348" s="273"/>
      <c r="AJ348" s="273"/>
      <c r="AK348" s="273"/>
      <c r="AL348" s="273"/>
      <c r="AM348" s="273"/>
      <c r="AN348" s="273"/>
      <c r="AO348" s="273"/>
      <c r="AP348" s="1"/>
      <c r="AQ348" s="1"/>
      <c r="AR348" s="1"/>
      <c r="AS348" s="1"/>
      <c r="AT348" s="1"/>
      <c r="AU348" s="1"/>
    </row>
    <row r="349" spans="1:47" ht="12.75" customHeight="1" x14ac:dyDescent="0.35">
      <c r="A349" s="1"/>
      <c r="B349" s="1"/>
      <c r="C349" s="119"/>
      <c r="D349" s="119"/>
      <c r="E349" s="119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19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273"/>
      <c r="AI349" s="273"/>
      <c r="AJ349" s="273"/>
      <c r="AK349" s="273"/>
      <c r="AL349" s="273"/>
      <c r="AM349" s="273"/>
      <c r="AN349" s="273"/>
      <c r="AO349" s="273"/>
      <c r="AP349" s="1"/>
      <c r="AQ349" s="1"/>
      <c r="AR349" s="1"/>
      <c r="AS349" s="1"/>
      <c r="AT349" s="1"/>
      <c r="AU349" s="1"/>
    </row>
    <row r="350" spans="1:47" ht="12.75" customHeight="1" x14ac:dyDescent="0.35">
      <c r="A350" s="1"/>
      <c r="B350" s="1"/>
      <c r="C350" s="119"/>
      <c r="D350" s="119"/>
      <c r="E350" s="119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19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273"/>
      <c r="AI350" s="273"/>
      <c r="AJ350" s="273"/>
      <c r="AK350" s="273"/>
      <c r="AL350" s="273"/>
      <c r="AM350" s="273"/>
      <c r="AN350" s="273"/>
      <c r="AO350" s="273"/>
      <c r="AP350" s="1"/>
      <c r="AQ350" s="1"/>
      <c r="AR350" s="1"/>
      <c r="AS350" s="1"/>
      <c r="AT350" s="1"/>
      <c r="AU350" s="1"/>
    </row>
    <row r="351" spans="1:47" ht="12.75" customHeight="1" x14ac:dyDescent="0.35">
      <c r="A351" s="1"/>
      <c r="B351" s="1"/>
      <c r="C351" s="119"/>
      <c r="D351" s="119"/>
      <c r="E351" s="119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19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273"/>
      <c r="AI351" s="273"/>
      <c r="AJ351" s="273"/>
      <c r="AK351" s="273"/>
      <c r="AL351" s="273"/>
      <c r="AM351" s="273"/>
      <c r="AN351" s="273"/>
      <c r="AO351" s="273"/>
      <c r="AP351" s="1"/>
      <c r="AQ351" s="1"/>
      <c r="AR351" s="1"/>
      <c r="AS351" s="1"/>
      <c r="AT351" s="1"/>
      <c r="AU351" s="1"/>
    </row>
    <row r="352" spans="1:47" ht="12.75" customHeight="1" x14ac:dyDescent="0.35">
      <c r="A352" s="1"/>
      <c r="B352" s="1"/>
      <c r="C352" s="119"/>
      <c r="D352" s="119"/>
      <c r="E352" s="119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19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273"/>
      <c r="AI352" s="273"/>
      <c r="AJ352" s="273"/>
      <c r="AK352" s="273"/>
      <c r="AL352" s="273"/>
      <c r="AM352" s="273"/>
      <c r="AN352" s="273"/>
      <c r="AO352" s="273"/>
      <c r="AP352" s="1"/>
      <c r="AQ352" s="1"/>
      <c r="AR352" s="1"/>
      <c r="AS352" s="1"/>
      <c r="AT352" s="1"/>
      <c r="AU352" s="1"/>
    </row>
    <row r="353" spans="1:47" ht="12.75" customHeight="1" x14ac:dyDescent="0.35">
      <c r="A353" s="1"/>
      <c r="B353" s="1"/>
      <c r="C353" s="119"/>
      <c r="D353" s="119"/>
      <c r="E353" s="119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19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273"/>
      <c r="AI353" s="273"/>
      <c r="AJ353" s="273"/>
      <c r="AK353" s="273"/>
      <c r="AL353" s="273"/>
      <c r="AM353" s="273"/>
      <c r="AN353" s="273"/>
      <c r="AO353" s="273"/>
      <c r="AP353" s="1"/>
      <c r="AQ353" s="1"/>
      <c r="AR353" s="1"/>
      <c r="AS353" s="1"/>
      <c r="AT353" s="1"/>
      <c r="AU353" s="1"/>
    </row>
    <row r="354" spans="1:47" ht="12.75" customHeight="1" x14ac:dyDescent="0.35">
      <c r="A354" s="1"/>
      <c r="B354" s="1"/>
      <c r="C354" s="119"/>
      <c r="D354" s="119"/>
      <c r="E354" s="119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19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273"/>
      <c r="AI354" s="273"/>
      <c r="AJ354" s="273"/>
      <c r="AK354" s="273"/>
      <c r="AL354" s="273"/>
      <c r="AM354" s="273"/>
      <c r="AN354" s="273"/>
      <c r="AO354" s="273"/>
      <c r="AP354" s="1"/>
      <c r="AQ354" s="1"/>
      <c r="AR354" s="1"/>
      <c r="AS354" s="1"/>
      <c r="AT354" s="1"/>
      <c r="AU354" s="1"/>
    </row>
    <row r="355" spans="1:47" ht="12.75" customHeight="1" x14ac:dyDescent="0.35">
      <c r="A355" s="1"/>
      <c r="B355" s="1"/>
      <c r="C355" s="119"/>
      <c r="D355" s="119"/>
      <c r="E355" s="119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19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273"/>
      <c r="AI355" s="273"/>
      <c r="AJ355" s="273"/>
      <c r="AK355" s="273"/>
      <c r="AL355" s="273"/>
      <c r="AM355" s="273"/>
      <c r="AN355" s="273"/>
      <c r="AO355" s="273"/>
      <c r="AP355" s="1"/>
      <c r="AQ355" s="1"/>
      <c r="AR355" s="1"/>
      <c r="AS355" s="1"/>
      <c r="AT355" s="1"/>
      <c r="AU355" s="1"/>
    </row>
    <row r="356" spans="1:47" ht="12.75" customHeight="1" x14ac:dyDescent="0.35">
      <c r="A356" s="1"/>
      <c r="B356" s="1"/>
      <c r="C356" s="119"/>
      <c r="D356" s="119"/>
      <c r="E356" s="119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19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273"/>
      <c r="AI356" s="273"/>
      <c r="AJ356" s="273"/>
      <c r="AK356" s="273"/>
      <c r="AL356" s="273"/>
      <c r="AM356" s="273"/>
      <c r="AN356" s="273"/>
      <c r="AO356" s="273"/>
      <c r="AP356" s="1"/>
      <c r="AQ356" s="1"/>
      <c r="AR356" s="1"/>
      <c r="AS356" s="1"/>
      <c r="AT356" s="1"/>
      <c r="AU356" s="1"/>
    </row>
    <row r="357" spans="1:47" ht="12.75" customHeight="1" x14ac:dyDescent="0.35">
      <c r="A357" s="1"/>
      <c r="B357" s="1"/>
      <c r="C357" s="119"/>
      <c r="D357" s="119"/>
      <c r="E357" s="119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19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273"/>
      <c r="AI357" s="273"/>
      <c r="AJ357" s="273"/>
      <c r="AK357" s="273"/>
      <c r="AL357" s="273"/>
      <c r="AM357" s="273"/>
      <c r="AN357" s="273"/>
      <c r="AO357" s="273"/>
      <c r="AP357" s="1"/>
      <c r="AQ357" s="1"/>
      <c r="AR357" s="1"/>
      <c r="AS357" s="1"/>
      <c r="AT357" s="1"/>
      <c r="AU357" s="1"/>
    </row>
    <row r="358" spans="1:47" ht="12.75" customHeight="1" x14ac:dyDescent="0.35">
      <c r="A358" s="1"/>
      <c r="B358" s="1"/>
      <c r="C358" s="119"/>
      <c r="D358" s="119"/>
      <c r="E358" s="119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19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273"/>
      <c r="AI358" s="273"/>
      <c r="AJ358" s="273"/>
      <c r="AK358" s="273"/>
      <c r="AL358" s="273"/>
      <c r="AM358" s="273"/>
      <c r="AN358" s="273"/>
      <c r="AO358" s="273"/>
      <c r="AP358" s="1"/>
      <c r="AQ358" s="1"/>
      <c r="AR358" s="1"/>
      <c r="AS358" s="1"/>
      <c r="AT358" s="1"/>
      <c r="AU358" s="1"/>
    </row>
    <row r="359" spans="1:47" ht="12.75" customHeight="1" x14ac:dyDescent="0.35">
      <c r="A359" s="1"/>
      <c r="B359" s="1"/>
      <c r="C359" s="119"/>
      <c r="D359" s="119"/>
      <c r="E359" s="119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19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273"/>
      <c r="AI359" s="273"/>
      <c r="AJ359" s="273"/>
      <c r="AK359" s="273"/>
      <c r="AL359" s="273"/>
      <c r="AM359" s="273"/>
      <c r="AN359" s="273"/>
      <c r="AO359" s="273"/>
      <c r="AP359" s="1"/>
      <c r="AQ359" s="1"/>
      <c r="AR359" s="1"/>
      <c r="AS359" s="1"/>
      <c r="AT359" s="1"/>
      <c r="AU359" s="1"/>
    </row>
    <row r="360" spans="1:47" ht="12.75" customHeight="1" x14ac:dyDescent="0.35">
      <c r="A360" s="1"/>
      <c r="B360" s="1"/>
      <c r="C360" s="119"/>
      <c r="D360" s="119"/>
      <c r="E360" s="119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19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273"/>
      <c r="AI360" s="273"/>
      <c r="AJ360" s="273"/>
      <c r="AK360" s="273"/>
      <c r="AL360" s="273"/>
      <c r="AM360" s="273"/>
      <c r="AN360" s="273"/>
      <c r="AO360" s="273"/>
      <c r="AP360" s="1"/>
      <c r="AQ360" s="1"/>
      <c r="AR360" s="1"/>
      <c r="AS360" s="1"/>
      <c r="AT360" s="1"/>
      <c r="AU360" s="1"/>
    </row>
    <row r="361" spans="1:47" ht="12.75" customHeight="1" x14ac:dyDescent="0.35">
      <c r="A361" s="1"/>
      <c r="B361" s="1"/>
      <c r="C361" s="119"/>
      <c r="D361" s="119"/>
      <c r="E361" s="119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19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273"/>
      <c r="AI361" s="273"/>
      <c r="AJ361" s="273"/>
      <c r="AK361" s="273"/>
      <c r="AL361" s="273"/>
      <c r="AM361" s="273"/>
      <c r="AN361" s="273"/>
      <c r="AO361" s="273"/>
      <c r="AP361" s="1"/>
      <c r="AQ361" s="1"/>
      <c r="AR361" s="1"/>
      <c r="AS361" s="1"/>
      <c r="AT361" s="1"/>
      <c r="AU361" s="1"/>
    </row>
    <row r="362" spans="1:47" ht="12.75" customHeight="1" x14ac:dyDescent="0.35">
      <c r="A362" s="1"/>
      <c r="B362" s="1"/>
      <c r="C362" s="119"/>
      <c r="D362" s="119"/>
      <c r="E362" s="119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19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273"/>
      <c r="AI362" s="273"/>
      <c r="AJ362" s="273"/>
      <c r="AK362" s="273"/>
      <c r="AL362" s="273"/>
      <c r="AM362" s="273"/>
      <c r="AN362" s="273"/>
      <c r="AO362" s="273"/>
      <c r="AP362" s="1"/>
      <c r="AQ362" s="1"/>
      <c r="AR362" s="1"/>
      <c r="AS362" s="1"/>
      <c r="AT362" s="1"/>
      <c r="AU362" s="1"/>
    </row>
    <row r="363" spans="1:47" ht="12.75" customHeight="1" x14ac:dyDescent="0.35">
      <c r="A363" s="1"/>
      <c r="B363" s="1"/>
      <c r="C363" s="119"/>
      <c r="D363" s="119"/>
      <c r="E363" s="119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19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273"/>
      <c r="AI363" s="273"/>
      <c r="AJ363" s="273"/>
      <c r="AK363" s="273"/>
      <c r="AL363" s="273"/>
      <c r="AM363" s="273"/>
      <c r="AN363" s="273"/>
      <c r="AO363" s="273"/>
      <c r="AP363" s="1"/>
      <c r="AQ363" s="1"/>
      <c r="AR363" s="1"/>
      <c r="AS363" s="1"/>
      <c r="AT363" s="1"/>
      <c r="AU363" s="1"/>
    </row>
    <row r="364" spans="1:47" ht="12.75" customHeight="1" x14ac:dyDescent="0.35">
      <c r="A364" s="1"/>
      <c r="B364" s="1"/>
      <c r="C364" s="119"/>
      <c r="D364" s="119"/>
      <c r="E364" s="119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19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273"/>
      <c r="AI364" s="273"/>
      <c r="AJ364" s="273"/>
      <c r="AK364" s="273"/>
      <c r="AL364" s="273"/>
      <c r="AM364" s="273"/>
      <c r="AN364" s="273"/>
      <c r="AO364" s="273"/>
      <c r="AP364" s="1"/>
      <c r="AQ364" s="1"/>
      <c r="AR364" s="1"/>
      <c r="AS364" s="1"/>
      <c r="AT364" s="1"/>
      <c r="AU364" s="1"/>
    </row>
    <row r="365" spans="1:47" ht="12.75" customHeight="1" x14ac:dyDescent="0.35">
      <c r="A365" s="1"/>
      <c r="B365" s="1"/>
      <c r="C365" s="119"/>
      <c r="D365" s="119"/>
      <c r="E365" s="119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19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273"/>
      <c r="AI365" s="273"/>
      <c r="AJ365" s="273"/>
      <c r="AK365" s="273"/>
      <c r="AL365" s="273"/>
      <c r="AM365" s="273"/>
      <c r="AN365" s="273"/>
      <c r="AO365" s="273"/>
      <c r="AP365" s="1"/>
      <c r="AQ365" s="1"/>
      <c r="AR365" s="1"/>
      <c r="AS365" s="1"/>
      <c r="AT365" s="1"/>
      <c r="AU365" s="1"/>
    </row>
    <row r="366" spans="1:47" ht="12.75" customHeight="1" x14ac:dyDescent="0.35">
      <c r="A366" s="1"/>
      <c r="B366" s="1"/>
      <c r="C366" s="119"/>
      <c r="D366" s="119"/>
      <c r="E366" s="119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19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273"/>
      <c r="AI366" s="273"/>
      <c r="AJ366" s="273"/>
      <c r="AK366" s="273"/>
      <c r="AL366" s="273"/>
      <c r="AM366" s="273"/>
      <c r="AN366" s="273"/>
      <c r="AO366" s="273"/>
      <c r="AP366" s="1"/>
      <c r="AQ366" s="1"/>
      <c r="AR366" s="1"/>
      <c r="AS366" s="1"/>
      <c r="AT366" s="1"/>
      <c r="AU366" s="1"/>
    </row>
    <row r="367" spans="1:47" ht="12.75" customHeight="1" x14ac:dyDescent="0.35">
      <c r="A367" s="1"/>
      <c r="B367" s="1"/>
      <c r="C367" s="119"/>
      <c r="D367" s="119"/>
      <c r="E367" s="119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19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273"/>
      <c r="AI367" s="273"/>
      <c r="AJ367" s="273"/>
      <c r="AK367" s="273"/>
      <c r="AL367" s="273"/>
      <c r="AM367" s="273"/>
      <c r="AN367" s="273"/>
      <c r="AO367" s="273"/>
      <c r="AP367" s="1"/>
      <c r="AQ367" s="1"/>
      <c r="AR367" s="1"/>
      <c r="AS367" s="1"/>
      <c r="AT367" s="1"/>
      <c r="AU367" s="1"/>
    </row>
    <row r="368" spans="1:47" ht="12.75" customHeight="1" x14ac:dyDescent="0.35">
      <c r="A368" s="1"/>
      <c r="B368" s="1"/>
      <c r="C368" s="119"/>
      <c r="D368" s="119"/>
      <c r="E368" s="119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19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273"/>
      <c r="AI368" s="273"/>
      <c r="AJ368" s="273"/>
      <c r="AK368" s="273"/>
      <c r="AL368" s="273"/>
      <c r="AM368" s="273"/>
      <c r="AN368" s="273"/>
      <c r="AO368" s="273"/>
      <c r="AP368" s="1"/>
      <c r="AQ368" s="1"/>
      <c r="AR368" s="1"/>
      <c r="AS368" s="1"/>
      <c r="AT368" s="1"/>
      <c r="AU368" s="1"/>
    </row>
    <row r="369" spans="1:47" ht="12.75" customHeight="1" x14ac:dyDescent="0.35">
      <c r="A369" s="1"/>
      <c r="B369" s="1"/>
      <c r="C369" s="119"/>
      <c r="D369" s="119"/>
      <c r="E369" s="119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19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273"/>
      <c r="AI369" s="273"/>
      <c r="AJ369" s="273"/>
      <c r="AK369" s="273"/>
      <c r="AL369" s="273"/>
      <c r="AM369" s="273"/>
      <c r="AN369" s="273"/>
      <c r="AO369" s="273"/>
      <c r="AP369" s="1"/>
      <c r="AQ369" s="1"/>
      <c r="AR369" s="1"/>
      <c r="AS369" s="1"/>
      <c r="AT369" s="1"/>
      <c r="AU369" s="1"/>
    </row>
    <row r="370" spans="1:47" ht="12.75" customHeight="1" x14ac:dyDescent="0.35">
      <c r="A370" s="1"/>
      <c r="B370" s="1"/>
      <c r="C370" s="119"/>
      <c r="D370" s="119"/>
      <c r="E370" s="119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19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273"/>
      <c r="AI370" s="273"/>
      <c r="AJ370" s="273"/>
      <c r="AK370" s="273"/>
      <c r="AL370" s="273"/>
      <c r="AM370" s="273"/>
      <c r="AN370" s="273"/>
      <c r="AO370" s="273"/>
      <c r="AP370" s="1"/>
      <c r="AQ370" s="1"/>
      <c r="AR370" s="1"/>
      <c r="AS370" s="1"/>
      <c r="AT370" s="1"/>
      <c r="AU370" s="1"/>
    </row>
    <row r="371" spans="1:47" ht="12.75" customHeight="1" x14ac:dyDescent="0.35">
      <c r="A371" s="1"/>
      <c r="B371" s="1"/>
      <c r="C371" s="119"/>
      <c r="D371" s="119"/>
      <c r="E371" s="119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19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273"/>
      <c r="AI371" s="273"/>
      <c r="AJ371" s="273"/>
      <c r="AK371" s="273"/>
      <c r="AL371" s="273"/>
      <c r="AM371" s="273"/>
      <c r="AN371" s="273"/>
      <c r="AO371" s="273"/>
      <c r="AP371" s="1"/>
      <c r="AQ371" s="1"/>
      <c r="AR371" s="1"/>
      <c r="AS371" s="1"/>
      <c r="AT371" s="1"/>
      <c r="AU371" s="1"/>
    </row>
    <row r="372" spans="1:47" ht="12.75" customHeight="1" x14ac:dyDescent="0.35">
      <c r="A372" s="1"/>
      <c r="B372" s="1"/>
      <c r="C372" s="119"/>
      <c r="D372" s="119"/>
      <c r="E372" s="119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19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273"/>
      <c r="AI372" s="273"/>
      <c r="AJ372" s="273"/>
      <c r="AK372" s="273"/>
      <c r="AL372" s="273"/>
      <c r="AM372" s="273"/>
      <c r="AN372" s="273"/>
      <c r="AO372" s="273"/>
      <c r="AP372" s="1"/>
      <c r="AQ372" s="1"/>
      <c r="AR372" s="1"/>
      <c r="AS372" s="1"/>
      <c r="AT372" s="1"/>
      <c r="AU372" s="1"/>
    </row>
    <row r="373" spans="1:47" ht="12.75" customHeight="1" x14ac:dyDescent="0.35">
      <c r="A373" s="1"/>
      <c r="B373" s="1"/>
      <c r="C373" s="119"/>
      <c r="D373" s="119"/>
      <c r="E373" s="119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19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273"/>
      <c r="AI373" s="273"/>
      <c r="AJ373" s="273"/>
      <c r="AK373" s="273"/>
      <c r="AL373" s="273"/>
      <c r="AM373" s="273"/>
      <c r="AN373" s="273"/>
      <c r="AO373" s="273"/>
      <c r="AP373" s="1"/>
      <c r="AQ373" s="1"/>
      <c r="AR373" s="1"/>
      <c r="AS373" s="1"/>
      <c r="AT373" s="1"/>
      <c r="AU373" s="1"/>
    </row>
    <row r="374" spans="1:47" ht="12.75" customHeight="1" x14ac:dyDescent="0.35">
      <c r="A374" s="1"/>
      <c r="B374" s="1"/>
      <c r="C374" s="119"/>
      <c r="D374" s="119"/>
      <c r="E374" s="119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19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273"/>
      <c r="AI374" s="273"/>
      <c r="AJ374" s="273"/>
      <c r="AK374" s="273"/>
      <c r="AL374" s="273"/>
      <c r="AM374" s="273"/>
      <c r="AN374" s="273"/>
      <c r="AO374" s="273"/>
      <c r="AP374" s="1"/>
      <c r="AQ374" s="1"/>
      <c r="AR374" s="1"/>
      <c r="AS374" s="1"/>
      <c r="AT374" s="1"/>
      <c r="AU374" s="1"/>
    </row>
    <row r="375" spans="1:47" ht="12.75" customHeight="1" x14ac:dyDescent="0.35">
      <c r="A375" s="1"/>
      <c r="B375" s="1"/>
      <c r="C375" s="119"/>
      <c r="D375" s="119"/>
      <c r="E375" s="119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19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273"/>
      <c r="AI375" s="273"/>
      <c r="AJ375" s="273"/>
      <c r="AK375" s="273"/>
      <c r="AL375" s="273"/>
      <c r="AM375" s="273"/>
      <c r="AN375" s="273"/>
      <c r="AO375" s="273"/>
      <c r="AP375" s="1"/>
      <c r="AQ375" s="1"/>
      <c r="AR375" s="1"/>
      <c r="AS375" s="1"/>
      <c r="AT375" s="1"/>
      <c r="AU375" s="1"/>
    </row>
    <row r="376" spans="1:47" ht="12.75" customHeight="1" x14ac:dyDescent="0.35">
      <c r="A376" s="1"/>
      <c r="B376" s="1"/>
      <c r="C376" s="119"/>
      <c r="D376" s="119"/>
      <c r="E376" s="119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19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273"/>
      <c r="AI376" s="273"/>
      <c r="AJ376" s="273"/>
      <c r="AK376" s="273"/>
      <c r="AL376" s="273"/>
      <c r="AM376" s="273"/>
      <c r="AN376" s="273"/>
      <c r="AO376" s="273"/>
      <c r="AP376" s="1"/>
      <c r="AQ376" s="1"/>
      <c r="AR376" s="1"/>
      <c r="AS376" s="1"/>
      <c r="AT376" s="1"/>
      <c r="AU376" s="1"/>
    </row>
    <row r="377" spans="1:47" ht="12.75" customHeight="1" x14ac:dyDescent="0.35">
      <c r="A377" s="1"/>
      <c r="B377" s="1"/>
      <c r="C377" s="119"/>
      <c r="D377" s="119"/>
      <c r="E377" s="119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19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273"/>
      <c r="AI377" s="273"/>
      <c r="AJ377" s="273"/>
      <c r="AK377" s="273"/>
      <c r="AL377" s="273"/>
      <c r="AM377" s="273"/>
      <c r="AN377" s="273"/>
      <c r="AO377" s="273"/>
      <c r="AP377" s="1"/>
      <c r="AQ377" s="1"/>
      <c r="AR377" s="1"/>
      <c r="AS377" s="1"/>
      <c r="AT377" s="1"/>
      <c r="AU377" s="1"/>
    </row>
    <row r="378" spans="1:47" ht="12.75" customHeight="1" x14ac:dyDescent="0.35">
      <c r="A378" s="1"/>
      <c r="B378" s="1"/>
      <c r="C378" s="119"/>
      <c r="D378" s="119"/>
      <c r="E378" s="119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19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273"/>
      <c r="AI378" s="273"/>
      <c r="AJ378" s="273"/>
      <c r="AK378" s="273"/>
      <c r="AL378" s="273"/>
      <c r="AM378" s="273"/>
      <c r="AN378" s="273"/>
      <c r="AO378" s="273"/>
      <c r="AP378" s="1"/>
      <c r="AQ378" s="1"/>
      <c r="AR378" s="1"/>
      <c r="AS378" s="1"/>
      <c r="AT378" s="1"/>
      <c r="AU378" s="1"/>
    </row>
    <row r="379" spans="1:47" ht="12.75" customHeight="1" x14ac:dyDescent="0.35">
      <c r="A379" s="1"/>
      <c r="B379" s="1"/>
      <c r="C379" s="119"/>
      <c r="D379" s="119"/>
      <c r="E379" s="119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19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273"/>
      <c r="AI379" s="273"/>
      <c r="AJ379" s="273"/>
      <c r="AK379" s="273"/>
      <c r="AL379" s="273"/>
      <c r="AM379" s="273"/>
      <c r="AN379" s="273"/>
      <c r="AO379" s="273"/>
      <c r="AP379" s="1"/>
      <c r="AQ379" s="1"/>
      <c r="AR379" s="1"/>
      <c r="AS379" s="1"/>
      <c r="AT379" s="1"/>
      <c r="AU379" s="1"/>
    </row>
    <row r="380" spans="1:47" ht="12.75" customHeight="1" x14ac:dyDescent="0.35">
      <c r="A380" s="1"/>
      <c r="B380" s="1"/>
      <c r="C380" s="119"/>
      <c r="D380" s="119"/>
      <c r="E380" s="119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19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273"/>
      <c r="AI380" s="273"/>
      <c r="AJ380" s="273"/>
      <c r="AK380" s="273"/>
      <c r="AL380" s="273"/>
      <c r="AM380" s="273"/>
      <c r="AN380" s="273"/>
      <c r="AO380" s="273"/>
      <c r="AP380" s="1"/>
      <c r="AQ380" s="1"/>
      <c r="AR380" s="1"/>
      <c r="AS380" s="1"/>
      <c r="AT380" s="1"/>
      <c r="AU380" s="1"/>
    </row>
    <row r="381" spans="1:47" ht="12.75" customHeight="1" x14ac:dyDescent="0.35">
      <c r="A381" s="1"/>
      <c r="B381" s="1"/>
      <c r="C381" s="119"/>
      <c r="D381" s="119"/>
      <c r="E381" s="119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19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273"/>
      <c r="AI381" s="273"/>
      <c r="AJ381" s="273"/>
      <c r="AK381" s="273"/>
      <c r="AL381" s="273"/>
      <c r="AM381" s="273"/>
      <c r="AN381" s="273"/>
      <c r="AO381" s="273"/>
      <c r="AP381" s="1"/>
      <c r="AQ381" s="1"/>
      <c r="AR381" s="1"/>
      <c r="AS381" s="1"/>
      <c r="AT381" s="1"/>
      <c r="AU381" s="1"/>
    </row>
    <row r="382" spans="1:47" ht="12.75" customHeight="1" x14ac:dyDescent="0.35">
      <c r="A382" s="1"/>
      <c r="B382" s="1"/>
      <c r="C382" s="119"/>
      <c r="D382" s="119"/>
      <c r="E382" s="119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19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273"/>
      <c r="AI382" s="273"/>
      <c r="AJ382" s="273"/>
      <c r="AK382" s="273"/>
      <c r="AL382" s="273"/>
      <c r="AM382" s="273"/>
      <c r="AN382" s="273"/>
      <c r="AO382" s="273"/>
      <c r="AP382" s="1"/>
      <c r="AQ382" s="1"/>
      <c r="AR382" s="1"/>
      <c r="AS382" s="1"/>
      <c r="AT382" s="1"/>
      <c r="AU382" s="1"/>
    </row>
    <row r="383" spans="1:47" ht="12.75" customHeight="1" x14ac:dyDescent="0.35">
      <c r="A383" s="1"/>
      <c r="B383" s="1"/>
      <c r="C383" s="119"/>
      <c r="D383" s="119"/>
      <c r="E383" s="119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19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273"/>
      <c r="AI383" s="273"/>
      <c r="AJ383" s="273"/>
      <c r="AK383" s="273"/>
      <c r="AL383" s="273"/>
      <c r="AM383" s="273"/>
      <c r="AN383" s="273"/>
      <c r="AO383" s="273"/>
      <c r="AP383" s="1"/>
      <c r="AQ383" s="1"/>
      <c r="AR383" s="1"/>
      <c r="AS383" s="1"/>
      <c r="AT383" s="1"/>
      <c r="AU383" s="1"/>
    </row>
    <row r="384" spans="1:47" ht="12.75" customHeight="1" x14ac:dyDescent="0.35">
      <c r="A384" s="1"/>
      <c r="B384" s="1"/>
      <c r="C384" s="119"/>
      <c r="D384" s="119"/>
      <c r="E384" s="119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19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273"/>
      <c r="AI384" s="273"/>
      <c r="AJ384" s="273"/>
      <c r="AK384" s="273"/>
      <c r="AL384" s="273"/>
      <c r="AM384" s="273"/>
      <c r="AN384" s="273"/>
      <c r="AO384" s="273"/>
      <c r="AP384" s="1"/>
      <c r="AQ384" s="1"/>
      <c r="AR384" s="1"/>
      <c r="AS384" s="1"/>
      <c r="AT384" s="1"/>
      <c r="AU384" s="1"/>
    </row>
    <row r="385" spans="1:47" ht="12.75" customHeight="1" x14ac:dyDescent="0.35">
      <c r="A385" s="1"/>
      <c r="B385" s="1"/>
      <c r="C385" s="119"/>
      <c r="D385" s="119"/>
      <c r="E385" s="119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19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273"/>
      <c r="AI385" s="273"/>
      <c r="AJ385" s="273"/>
      <c r="AK385" s="273"/>
      <c r="AL385" s="273"/>
      <c r="AM385" s="273"/>
      <c r="AN385" s="273"/>
      <c r="AO385" s="273"/>
      <c r="AP385" s="1"/>
      <c r="AQ385" s="1"/>
      <c r="AR385" s="1"/>
      <c r="AS385" s="1"/>
      <c r="AT385" s="1"/>
      <c r="AU385" s="1"/>
    </row>
    <row r="386" spans="1:47" ht="12.75" customHeight="1" x14ac:dyDescent="0.35">
      <c r="A386" s="1"/>
      <c r="B386" s="1"/>
      <c r="C386" s="119"/>
      <c r="D386" s="119"/>
      <c r="E386" s="119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19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273"/>
      <c r="AI386" s="273"/>
      <c r="AJ386" s="273"/>
      <c r="AK386" s="273"/>
      <c r="AL386" s="273"/>
      <c r="AM386" s="273"/>
      <c r="AN386" s="273"/>
      <c r="AO386" s="273"/>
      <c r="AP386" s="1"/>
      <c r="AQ386" s="1"/>
      <c r="AR386" s="1"/>
      <c r="AS386" s="1"/>
      <c r="AT386" s="1"/>
      <c r="AU386" s="1"/>
    </row>
    <row r="387" spans="1:47" ht="12.75" customHeight="1" x14ac:dyDescent="0.35">
      <c r="A387" s="1"/>
      <c r="B387" s="1"/>
      <c r="C387" s="119"/>
      <c r="D387" s="119"/>
      <c r="E387" s="119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19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273"/>
      <c r="AI387" s="273"/>
      <c r="AJ387" s="273"/>
      <c r="AK387" s="273"/>
      <c r="AL387" s="273"/>
      <c r="AM387" s="273"/>
      <c r="AN387" s="273"/>
      <c r="AO387" s="273"/>
      <c r="AP387" s="1"/>
      <c r="AQ387" s="1"/>
      <c r="AR387" s="1"/>
      <c r="AS387" s="1"/>
      <c r="AT387" s="1"/>
      <c r="AU387" s="1"/>
    </row>
    <row r="388" spans="1:47" ht="12.75" customHeight="1" x14ac:dyDescent="0.35">
      <c r="A388" s="1"/>
      <c r="B388" s="1"/>
      <c r="C388" s="119"/>
      <c r="D388" s="119"/>
      <c r="E388" s="119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19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273"/>
      <c r="AI388" s="273"/>
      <c r="AJ388" s="273"/>
      <c r="AK388" s="273"/>
      <c r="AL388" s="273"/>
      <c r="AM388" s="273"/>
      <c r="AN388" s="273"/>
      <c r="AO388" s="273"/>
      <c r="AP388" s="1"/>
      <c r="AQ388" s="1"/>
      <c r="AR388" s="1"/>
      <c r="AS388" s="1"/>
      <c r="AT388" s="1"/>
      <c r="AU388" s="1"/>
    </row>
    <row r="389" spans="1:47" ht="12.75" customHeight="1" x14ac:dyDescent="0.35">
      <c r="A389" s="1"/>
      <c r="B389" s="1"/>
      <c r="C389" s="119"/>
      <c r="D389" s="119"/>
      <c r="E389" s="119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19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273"/>
      <c r="AI389" s="273"/>
      <c r="AJ389" s="273"/>
      <c r="AK389" s="273"/>
      <c r="AL389" s="273"/>
      <c r="AM389" s="273"/>
      <c r="AN389" s="273"/>
      <c r="AO389" s="273"/>
      <c r="AP389" s="1"/>
      <c r="AQ389" s="1"/>
      <c r="AR389" s="1"/>
      <c r="AS389" s="1"/>
      <c r="AT389" s="1"/>
      <c r="AU389" s="1"/>
    </row>
    <row r="390" spans="1:47" ht="12.75" customHeight="1" x14ac:dyDescent="0.35">
      <c r="A390" s="1"/>
      <c r="B390" s="1"/>
      <c r="C390" s="119"/>
      <c r="D390" s="119"/>
      <c r="E390" s="119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19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273"/>
      <c r="AI390" s="273"/>
      <c r="AJ390" s="273"/>
      <c r="AK390" s="273"/>
      <c r="AL390" s="273"/>
      <c r="AM390" s="273"/>
      <c r="AN390" s="273"/>
      <c r="AO390" s="273"/>
      <c r="AP390" s="1"/>
      <c r="AQ390" s="1"/>
      <c r="AR390" s="1"/>
      <c r="AS390" s="1"/>
      <c r="AT390" s="1"/>
      <c r="AU390" s="1"/>
    </row>
    <row r="391" spans="1:47" ht="12.75" customHeight="1" x14ac:dyDescent="0.35">
      <c r="A391" s="1"/>
      <c r="B391" s="1"/>
      <c r="C391" s="119"/>
      <c r="D391" s="119"/>
      <c r="E391" s="119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19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273"/>
      <c r="AI391" s="273"/>
      <c r="AJ391" s="273"/>
      <c r="AK391" s="273"/>
      <c r="AL391" s="273"/>
      <c r="AM391" s="273"/>
      <c r="AN391" s="273"/>
      <c r="AO391" s="273"/>
      <c r="AP391" s="1"/>
      <c r="AQ391" s="1"/>
      <c r="AR391" s="1"/>
      <c r="AS391" s="1"/>
      <c r="AT391" s="1"/>
      <c r="AU391" s="1"/>
    </row>
    <row r="392" spans="1:47" ht="12.75" customHeight="1" x14ac:dyDescent="0.35">
      <c r="A392" s="1"/>
      <c r="B392" s="1"/>
      <c r="C392" s="119"/>
      <c r="D392" s="119"/>
      <c r="E392" s="119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19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273"/>
      <c r="AI392" s="273"/>
      <c r="AJ392" s="273"/>
      <c r="AK392" s="273"/>
      <c r="AL392" s="273"/>
      <c r="AM392" s="273"/>
      <c r="AN392" s="273"/>
      <c r="AO392" s="273"/>
      <c r="AP392" s="1"/>
      <c r="AQ392" s="1"/>
      <c r="AR392" s="1"/>
      <c r="AS392" s="1"/>
      <c r="AT392" s="1"/>
      <c r="AU392" s="1"/>
    </row>
    <row r="393" spans="1:47" ht="12.75" customHeight="1" x14ac:dyDescent="0.35">
      <c r="A393" s="1"/>
      <c r="B393" s="1"/>
      <c r="C393" s="119"/>
      <c r="D393" s="119"/>
      <c r="E393" s="119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19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273"/>
      <c r="AI393" s="273"/>
      <c r="AJ393" s="273"/>
      <c r="AK393" s="273"/>
      <c r="AL393" s="273"/>
      <c r="AM393" s="273"/>
      <c r="AN393" s="273"/>
      <c r="AO393" s="273"/>
      <c r="AP393" s="1"/>
      <c r="AQ393" s="1"/>
      <c r="AR393" s="1"/>
      <c r="AS393" s="1"/>
      <c r="AT393" s="1"/>
      <c r="AU393" s="1"/>
    </row>
    <row r="394" spans="1:47" ht="12.75" customHeight="1" x14ac:dyDescent="0.35">
      <c r="A394" s="1"/>
      <c r="B394" s="1"/>
      <c r="C394" s="119"/>
      <c r="D394" s="119"/>
      <c r="E394" s="119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19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273"/>
      <c r="AI394" s="273"/>
      <c r="AJ394" s="273"/>
      <c r="AK394" s="273"/>
      <c r="AL394" s="273"/>
      <c r="AM394" s="273"/>
      <c r="AN394" s="273"/>
      <c r="AO394" s="273"/>
      <c r="AP394" s="1"/>
      <c r="AQ394" s="1"/>
      <c r="AR394" s="1"/>
      <c r="AS394" s="1"/>
      <c r="AT394" s="1"/>
      <c r="AU394" s="1"/>
    </row>
    <row r="395" spans="1:47" ht="12.75" customHeight="1" x14ac:dyDescent="0.35">
      <c r="A395" s="1"/>
      <c r="B395" s="1"/>
      <c r="C395" s="119"/>
      <c r="D395" s="119"/>
      <c r="E395" s="119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19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273"/>
      <c r="AI395" s="273"/>
      <c r="AJ395" s="273"/>
      <c r="AK395" s="273"/>
      <c r="AL395" s="273"/>
      <c r="AM395" s="273"/>
      <c r="AN395" s="273"/>
      <c r="AO395" s="273"/>
      <c r="AP395" s="1"/>
      <c r="AQ395" s="1"/>
      <c r="AR395" s="1"/>
      <c r="AS395" s="1"/>
      <c r="AT395" s="1"/>
      <c r="AU395" s="1"/>
    </row>
    <row r="396" spans="1:47" ht="12.75" customHeight="1" x14ac:dyDescent="0.35">
      <c r="A396" s="1"/>
      <c r="B396" s="1"/>
      <c r="C396" s="119"/>
      <c r="D396" s="119"/>
      <c r="E396" s="119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19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273"/>
      <c r="AI396" s="273"/>
      <c r="AJ396" s="273"/>
      <c r="AK396" s="273"/>
      <c r="AL396" s="273"/>
      <c r="AM396" s="273"/>
      <c r="AN396" s="273"/>
      <c r="AO396" s="273"/>
      <c r="AP396" s="1"/>
      <c r="AQ396" s="1"/>
      <c r="AR396" s="1"/>
      <c r="AS396" s="1"/>
      <c r="AT396" s="1"/>
      <c r="AU396" s="1"/>
    </row>
    <row r="397" spans="1:47" ht="12.75" customHeight="1" x14ac:dyDescent="0.35">
      <c r="A397" s="1"/>
      <c r="B397" s="1"/>
      <c r="C397" s="119"/>
      <c r="D397" s="119"/>
      <c r="E397" s="119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19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273"/>
      <c r="AI397" s="273"/>
      <c r="AJ397" s="273"/>
      <c r="AK397" s="273"/>
      <c r="AL397" s="273"/>
      <c r="AM397" s="273"/>
      <c r="AN397" s="273"/>
      <c r="AO397" s="273"/>
      <c r="AP397" s="1"/>
      <c r="AQ397" s="1"/>
      <c r="AR397" s="1"/>
      <c r="AS397" s="1"/>
      <c r="AT397" s="1"/>
      <c r="AU397" s="1"/>
    </row>
    <row r="398" spans="1:47" ht="12.75" customHeight="1" x14ac:dyDescent="0.35">
      <c r="A398" s="1"/>
      <c r="B398" s="1"/>
      <c r="C398" s="119"/>
      <c r="D398" s="119"/>
      <c r="E398" s="119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19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273"/>
      <c r="AI398" s="273"/>
      <c r="AJ398" s="273"/>
      <c r="AK398" s="273"/>
      <c r="AL398" s="273"/>
      <c r="AM398" s="273"/>
      <c r="AN398" s="273"/>
      <c r="AO398" s="273"/>
      <c r="AP398" s="1"/>
      <c r="AQ398" s="1"/>
      <c r="AR398" s="1"/>
      <c r="AS398" s="1"/>
      <c r="AT398" s="1"/>
      <c r="AU398" s="1"/>
    </row>
    <row r="399" spans="1:47" ht="12.75" customHeight="1" x14ac:dyDescent="0.35">
      <c r="A399" s="1"/>
      <c r="B399" s="1"/>
      <c r="C399" s="119"/>
      <c r="D399" s="119"/>
      <c r="E399" s="119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19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273"/>
      <c r="AI399" s="273"/>
      <c r="AJ399" s="273"/>
      <c r="AK399" s="273"/>
      <c r="AL399" s="273"/>
      <c r="AM399" s="273"/>
      <c r="AN399" s="273"/>
      <c r="AO399" s="273"/>
      <c r="AP399" s="1"/>
      <c r="AQ399" s="1"/>
      <c r="AR399" s="1"/>
      <c r="AS399" s="1"/>
      <c r="AT399" s="1"/>
      <c r="AU399" s="1"/>
    </row>
    <row r="400" spans="1:47" ht="12.75" customHeight="1" x14ac:dyDescent="0.35">
      <c r="A400" s="1"/>
      <c r="B400" s="1"/>
      <c r="C400" s="119"/>
      <c r="D400" s="119"/>
      <c r="E400" s="119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19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273"/>
      <c r="AI400" s="273"/>
      <c r="AJ400" s="273"/>
      <c r="AK400" s="273"/>
      <c r="AL400" s="273"/>
      <c r="AM400" s="273"/>
      <c r="AN400" s="273"/>
      <c r="AO400" s="273"/>
      <c r="AP400" s="1"/>
      <c r="AQ400" s="1"/>
      <c r="AR400" s="1"/>
      <c r="AS400" s="1"/>
      <c r="AT400" s="1"/>
      <c r="AU400" s="1"/>
    </row>
    <row r="401" spans="1:47" ht="12.75" customHeight="1" x14ac:dyDescent="0.35">
      <c r="A401" s="1"/>
      <c r="B401" s="1"/>
      <c r="C401" s="119"/>
      <c r="D401" s="119"/>
      <c r="E401" s="119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19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273"/>
      <c r="AI401" s="273"/>
      <c r="AJ401" s="273"/>
      <c r="AK401" s="273"/>
      <c r="AL401" s="273"/>
      <c r="AM401" s="273"/>
      <c r="AN401" s="273"/>
      <c r="AO401" s="273"/>
      <c r="AP401" s="1"/>
      <c r="AQ401" s="1"/>
      <c r="AR401" s="1"/>
      <c r="AS401" s="1"/>
      <c r="AT401" s="1"/>
      <c r="AU401" s="1"/>
    </row>
    <row r="402" spans="1:47" ht="12.75" customHeight="1" x14ac:dyDescent="0.35">
      <c r="A402" s="1"/>
      <c r="B402" s="1"/>
      <c r="C402" s="119"/>
      <c r="D402" s="119"/>
      <c r="E402" s="119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19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273"/>
      <c r="AI402" s="273"/>
      <c r="AJ402" s="273"/>
      <c r="AK402" s="273"/>
      <c r="AL402" s="273"/>
      <c r="AM402" s="273"/>
      <c r="AN402" s="273"/>
      <c r="AO402" s="273"/>
      <c r="AP402" s="1"/>
      <c r="AQ402" s="1"/>
      <c r="AR402" s="1"/>
      <c r="AS402" s="1"/>
      <c r="AT402" s="1"/>
      <c r="AU402" s="1"/>
    </row>
    <row r="403" spans="1:47" ht="12.75" customHeight="1" x14ac:dyDescent="0.35">
      <c r="A403" s="1"/>
      <c r="B403" s="1"/>
      <c r="C403" s="119"/>
      <c r="D403" s="119"/>
      <c r="E403" s="119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19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273"/>
      <c r="AI403" s="273"/>
      <c r="AJ403" s="273"/>
      <c r="AK403" s="273"/>
      <c r="AL403" s="273"/>
      <c r="AM403" s="273"/>
      <c r="AN403" s="273"/>
      <c r="AO403" s="273"/>
      <c r="AP403" s="1"/>
      <c r="AQ403" s="1"/>
      <c r="AR403" s="1"/>
      <c r="AS403" s="1"/>
      <c r="AT403" s="1"/>
      <c r="AU403" s="1"/>
    </row>
    <row r="404" spans="1:47" ht="12.75" customHeight="1" x14ac:dyDescent="0.35">
      <c r="A404" s="1"/>
      <c r="B404" s="1"/>
      <c r="C404" s="119"/>
      <c r="D404" s="119"/>
      <c r="E404" s="119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19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273"/>
      <c r="AI404" s="273"/>
      <c r="AJ404" s="273"/>
      <c r="AK404" s="273"/>
      <c r="AL404" s="273"/>
      <c r="AM404" s="273"/>
      <c r="AN404" s="273"/>
      <c r="AO404" s="273"/>
      <c r="AP404" s="1"/>
      <c r="AQ404" s="1"/>
      <c r="AR404" s="1"/>
      <c r="AS404" s="1"/>
      <c r="AT404" s="1"/>
      <c r="AU404" s="1"/>
    </row>
    <row r="405" spans="1:47" ht="12.75" customHeight="1" x14ac:dyDescent="0.35">
      <c r="A405" s="1"/>
      <c r="B405" s="1"/>
      <c r="C405" s="119"/>
      <c r="D405" s="119"/>
      <c r="E405" s="119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19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273"/>
      <c r="AI405" s="273"/>
      <c r="AJ405" s="273"/>
      <c r="AK405" s="273"/>
      <c r="AL405" s="273"/>
      <c r="AM405" s="273"/>
      <c r="AN405" s="273"/>
      <c r="AO405" s="273"/>
      <c r="AP405" s="1"/>
      <c r="AQ405" s="1"/>
      <c r="AR405" s="1"/>
      <c r="AS405" s="1"/>
      <c r="AT405" s="1"/>
      <c r="AU405" s="1"/>
    </row>
    <row r="406" spans="1:47" ht="12.75" customHeight="1" x14ac:dyDescent="0.35">
      <c r="A406" s="1"/>
      <c r="B406" s="1"/>
      <c r="C406" s="119"/>
      <c r="D406" s="119"/>
      <c r="E406" s="119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19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273"/>
      <c r="AI406" s="273"/>
      <c r="AJ406" s="273"/>
      <c r="AK406" s="273"/>
      <c r="AL406" s="273"/>
      <c r="AM406" s="273"/>
      <c r="AN406" s="273"/>
      <c r="AO406" s="273"/>
      <c r="AP406" s="1"/>
      <c r="AQ406" s="1"/>
      <c r="AR406" s="1"/>
      <c r="AS406" s="1"/>
      <c r="AT406" s="1"/>
      <c r="AU406" s="1"/>
    </row>
    <row r="407" spans="1:47" ht="12.75" customHeight="1" x14ac:dyDescent="0.35">
      <c r="A407" s="1"/>
      <c r="B407" s="1"/>
      <c r="C407" s="119"/>
      <c r="D407" s="119"/>
      <c r="E407" s="119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19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273"/>
      <c r="AI407" s="273"/>
      <c r="AJ407" s="273"/>
      <c r="AK407" s="273"/>
      <c r="AL407" s="273"/>
      <c r="AM407" s="273"/>
      <c r="AN407" s="273"/>
      <c r="AO407" s="273"/>
      <c r="AP407" s="1"/>
      <c r="AQ407" s="1"/>
      <c r="AR407" s="1"/>
      <c r="AS407" s="1"/>
      <c r="AT407" s="1"/>
      <c r="AU407" s="1"/>
    </row>
    <row r="408" spans="1:47" ht="12.75" customHeight="1" x14ac:dyDescent="0.35">
      <c r="A408" s="1"/>
      <c r="B408" s="1"/>
      <c r="C408" s="119"/>
      <c r="D408" s="119"/>
      <c r="E408" s="119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19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273"/>
      <c r="AI408" s="273"/>
      <c r="AJ408" s="273"/>
      <c r="AK408" s="273"/>
      <c r="AL408" s="273"/>
      <c r="AM408" s="273"/>
      <c r="AN408" s="273"/>
      <c r="AO408" s="273"/>
      <c r="AP408" s="1"/>
      <c r="AQ408" s="1"/>
      <c r="AR408" s="1"/>
      <c r="AS408" s="1"/>
      <c r="AT408" s="1"/>
      <c r="AU408" s="1"/>
    </row>
    <row r="409" spans="1:47" ht="12.75" customHeight="1" x14ac:dyDescent="0.35">
      <c r="A409" s="1"/>
      <c r="B409" s="1"/>
      <c r="C409" s="119"/>
      <c r="D409" s="119"/>
      <c r="E409" s="119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19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273"/>
      <c r="AI409" s="273"/>
      <c r="AJ409" s="273"/>
      <c r="AK409" s="273"/>
      <c r="AL409" s="273"/>
      <c r="AM409" s="273"/>
      <c r="AN409" s="273"/>
      <c r="AO409" s="273"/>
      <c r="AP409" s="1"/>
      <c r="AQ409" s="1"/>
      <c r="AR409" s="1"/>
      <c r="AS409" s="1"/>
      <c r="AT409" s="1"/>
      <c r="AU409" s="1"/>
    </row>
    <row r="410" spans="1:47" ht="12.75" customHeight="1" x14ac:dyDescent="0.35">
      <c r="A410" s="1"/>
      <c r="B410" s="1"/>
      <c r="C410" s="119"/>
      <c r="D410" s="119"/>
      <c r="E410" s="119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19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273"/>
      <c r="AI410" s="273"/>
      <c r="AJ410" s="273"/>
      <c r="AK410" s="273"/>
      <c r="AL410" s="273"/>
      <c r="AM410" s="273"/>
      <c r="AN410" s="273"/>
      <c r="AO410" s="273"/>
      <c r="AP410" s="1"/>
      <c r="AQ410" s="1"/>
      <c r="AR410" s="1"/>
      <c r="AS410" s="1"/>
      <c r="AT410" s="1"/>
      <c r="AU410" s="1"/>
    </row>
    <row r="411" spans="1:47" ht="12.75" customHeight="1" x14ac:dyDescent="0.35">
      <c r="A411" s="1"/>
      <c r="B411" s="1"/>
      <c r="C411" s="119"/>
      <c r="D411" s="119"/>
      <c r="E411" s="119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19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273"/>
      <c r="AI411" s="273"/>
      <c r="AJ411" s="273"/>
      <c r="AK411" s="273"/>
      <c r="AL411" s="273"/>
      <c r="AM411" s="273"/>
      <c r="AN411" s="273"/>
      <c r="AO411" s="273"/>
      <c r="AP411" s="1"/>
      <c r="AQ411" s="1"/>
      <c r="AR411" s="1"/>
      <c r="AS411" s="1"/>
      <c r="AT411" s="1"/>
      <c r="AU411" s="1"/>
    </row>
    <row r="412" spans="1:47" ht="12.75" customHeight="1" x14ac:dyDescent="0.35">
      <c r="A412" s="1"/>
      <c r="B412" s="1"/>
      <c r="C412" s="119"/>
      <c r="D412" s="119"/>
      <c r="E412" s="119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19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273"/>
      <c r="AI412" s="273"/>
      <c r="AJ412" s="273"/>
      <c r="AK412" s="273"/>
      <c r="AL412" s="273"/>
      <c r="AM412" s="273"/>
      <c r="AN412" s="273"/>
      <c r="AO412" s="273"/>
      <c r="AP412" s="1"/>
      <c r="AQ412" s="1"/>
      <c r="AR412" s="1"/>
      <c r="AS412" s="1"/>
      <c r="AT412" s="1"/>
      <c r="AU412" s="1"/>
    </row>
    <row r="413" spans="1:47" ht="12.75" customHeight="1" x14ac:dyDescent="0.35">
      <c r="A413" s="1"/>
      <c r="B413" s="1"/>
      <c r="C413" s="119"/>
      <c r="D413" s="119"/>
      <c r="E413" s="119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19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273"/>
      <c r="AI413" s="273"/>
      <c r="AJ413" s="273"/>
      <c r="AK413" s="273"/>
      <c r="AL413" s="273"/>
      <c r="AM413" s="273"/>
      <c r="AN413" s="273"/>
      <c r="AO413" s="273"/>
      <c r="AP413" s="1"/>
      <c r="AQ413" s="1"/>
      <c r="AR413" s="1"/>
      <c r="AS413" s="1"/>
      <c r="AT413" s="1"/>
      <c r="AU413" s="1"/>
    </row>
    <row r="414" spans="1:47" ht="12.75" customHeight="1" x14ac:dyDescent="0.35">
      <c r="A414" s="1"/>
      <c r="B414" s="1"/>
      <c r="C414" s="119"/>
      <c r="D414" s="119"/>
      <c r="E414" s="119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19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273"/>
      <c r="AI414" s="273"/>
      <c r="AJ414" s="273"/>
      <c r="AK414" s="273"/>
      <c r="AL414" s="273"/>
      <c r="AM414" s="273"/>
      <c r="AN414" s="273"/>
      <c r="AO414" s="273"/>
      <c r="AP414" s="1"/>
      <c r="AQ414" s="1"/>
      <c r="AR414" s="1"/>
      <c r="AS414" s="1"/>
      <c r="AT414" s="1"/>
      <c r="AU414" s="1"/>
    </row>
    <row r="415" spans="1:47" ht="12.75" customHeight="1" x14ac:dyDescent="0.35">
      <c r="A415" s="1"/>
      <c r="B415" s="1"/>
      <c r="C415" s="119"/>
      <c r="D415" s="119"/>
      <c r="E415" s="119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19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273"/>
      <c r="AI415" s="273"/>
      <c r="AJ415" s="273"/>
      <c r="AK415" s="273"/>
      <c r="AL415" s="273"/>
      <c r="AM415" s="273"/>
      <c r="AN415" s="273"/>
      <c r="AO415" s="273"/>
      <c r="AP415" s="1"/>
      <c r="AQ415" s="1"/>
      <c r="AR415" s="1"/>
      <c r="AS415" s="1"/>
      <c r="AT415" s="1"/>
      <c r="AU415" s="1"/>
    </row>
    <row r="416" spans="1:47" ht="12.75" customHeight="1" x14ac:dyDescent="0.35">
      <c r="A416" s="1"/>
      <c r="B416" s="1"/>
      <c r="C416" s="119"/>
      <c r="D416" s="119"/>
      <c r="E416" s="119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19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273"/>
      <c r="AI416" s="273"/>
      <c r="AJ416" s="273"/>
      <c r="AK416" s="273"/>
      <c r="AL416" s="273"/>
      <c r="AM416" s="273"/>
      <c r="AN416" s="273"/>
      <c r="AO416" s="273"/>
      <c r="AP416" s="1"/>
      <c r="AQ416" s="1"/>
      <c r="AR416" s="1"/>
      <c r="AS416" s="1"/>
      <c r="AT416" s="1"/>
      <c r="AU416" s="1"/>
    </row>
    <row r="417" spans="1:47" ht="12.75" customHeight="1" x14ac:dyDescent="0.35">
      <c r="A417" s="1"/>
      <c r="B417" s="1"/>
      <c r="C417" s="119"/>
      <c r="D417" s="119"/>
      <c r="E417" s="119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19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273"/>
      <c r="AI417" s="273"/>
      <c r="AJ417" s="273"/>
      <c r="AK417" s="273"/>
      <c r="AL417" s="273"/>
      <c r="AM417" s="273"/>
      <c r="AN417" s="273"/>
      <c r="AO417" s="273"/>
      <c r="AP417" s="1"/>
      <c r="AQ417" s="1"/>
      <c r="AR417" s="1"/>
      <c r="AS417" s="1"/>
      <c r="AT417" s="1"/>
      <c r="AU417" s="1"/>
    </row>
    <row r="418" spans="1:47" ht="12.75" customHeight="1" x14ac:dyDescent="0.35">
      <c r="A418" s="1"/>
      <c r="B418" s="1"/>
      <c r="C418" s="119"/>
      <c r="D418" s="119"/>
      <c r="E418" s="119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19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273"/>
      <c r="AI418" s="273"/>
      <c r="AJ418" s="273"/>
      <c r="AK418" s="273"/>
      <c r="AL418" s="273"/>
      <c r="AM418" s="273"/>
      <c r="AN418" s="273"/>
      <c r="AO418" s="273"/>
      <c r="AP418" s="1"/>
      <c r="AQ418" s="1"/>
      <c r="AR418" s="1"/>
      <c r="AS418" s="1"/>
      <c r="AT418" s="1"/>
      <c r="AU418" s="1"/>
    </row>
    <row r="419" spans="1:47" ht="12.75" customHeight="1" x14ac:dyDescent="0.35">
      <c r="A419" s="1"/>
      <c r="B419" s="1"/>
      <c r="C419" s="119"/>
      <c r="D419" s="119"/>
      <c r="E419" s="119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19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273"/>
      <c r="AI419" s="273"/>
      <c r="AJ419" s="273"/>
      <c r="AK419" s="273"/>
      <c r="AL419" s="273"/>
      <c r="AM419" s="273"/>
      <c r="AN419" s="273"/>
      <c r="AO419" s="273"/>
      <c r="AP419" s="1"/>
      <c r="AQ419" s="1"/>
      <c r="AR419" s="1"/>
      <c r="AS419" s="1"/>
      <c r="AT419" s="1"/>
      <c r="AU419" s="1"/>
    </row>
    <row r="420" spans="1:47" ht="12.75" customHeight="1" x14ac:dyDescent="0.35">
      <c r="A420" s="1"/>
      <c r="B420" s="1"/>
      <c r="C420" s="119"/>
      <c r="D420" s="119"/>
      <c r="E420" s="119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19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273"/>
      <c r="AI420" s="273"/>
      <c r="AJ420" s="273"/>
      <c r="AK420" s="273"/>
      <c r="AL420" s="273"/>
      <c r="AM420" s="273"/>
      <c r="AN420" s="273"/>
      <c r="AO420" s="273"/>
      <c r="AP420" s="1"/>
      <c r="AQ420" s="1"/>
      <c r="AR420" s="1"/>
      <c r="AS420" s="1"/>
      <c r="AT420" s="1"/>
      <c r="AU420" s="1"/>
    </row>
    <row r="421" spans="1:47" ht="12.75" customHeight="1" x14ac:dyDescent="0.35">
      <c r="A421" s="1"/>
      <c r="B421" s="1"/>
      <c r="C421" s="119"/>
      <c r="D421" s="119"/>
      <c r="E421" s="119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19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273"/>
      <c r="AI421" s="273"/>
      <c r="AJ421" s="273"/>
      <c r="AK421" s="273"/>
      <c r="AL421" s="273"/>
      <c r="AM421" s="273"/>
      <c r="AN421" s="273"/>
      <c r="AO421" s="273"/>
      <c r="AP421" s="1"/>
      <c r="AQ421" s="1"/>
      <c r="AR421" s="1"/>
      <c r="AS421" s="1"/>
      <c r="AT421" s="1"/>
      <c r="AU421" s="1"/>
    </row>
    <row r="422" spans="1:47" ht="12.75" customHeight="1" x14ac:dyDescent="0.35">
      <c r="A422" s="1"/>
      <c r="B422" s="1"/>
      <c r="C422" s="119"/>
      <c r="D422" s="119"/>
      <c r="E422" s="119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19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273"/>
      <c r="AI422" s="273"/>
      <c r="AJ422" s="273"/>
      <c r="AK422" s="273"/>
      <c r="AL422" s="273"/>
      <c r="AM422" s="273"/>
      <c r="AN422" s="273"/>
      <c r="AO422" s="273"/>
      <c r="AP422" s="1"/>
      <c r="AQ422" s="1"/>
      <c r="AR422" s="1"/>
      <c r="AS422" s="1"/>
      <c r="AT422" s="1"/>
      <c r="AU422" s="1"/>
    </row>
    <row r="423" spans="1:47" ht="12.75" customHeight="1" x14ac:dyDescent="0.35">
      <c r="A423" s="1"/>
      <c r="B423" s="1"/>
      <c r="C423" s="119"/>
      <c r="D423" s="119"/>
      <c r="E423" s="119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19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273"/>
      <c r="AI423" s="273"/>
      <c r="AJ423" s="273"/>
      <c r="AK423" s="273"/>
      <c r="AL423" s="273"/>
      <c r="AM423" s="273"/>
      <c r="AN423" s="273"/>
      <c r="AO423" s="273"/>
      <c r="AP423" s="1"/>
      <c r="AQ423" s="1"/>
      <c r="AR423" s="1"/>
      <c r="AS423" s="1"/>
      <c r="AT423" s="1"/>
      <c r="AU423" s="1"/>
    </row>
    <row r="424" spans="1:47" ht="12.75" customHeight="1" x14ac:dyDescent="0.35">
      <c r="A424" s="1"/>
      <c r="B424" s="1"/>
      <c r="C424" s="119"/>
      <c r="D424" s="119"/>
      <c r="E424" s="119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19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273"/>
      <c r="AI424" s="273"/>
      <c r="AJ424" s="273"/>
      <c r="AK424" s="273"/>
      <c r="AL424" s="273"/>
      <c r="AM424" s="273"/>
      <c r="AN424" s="273"/>
      <c r="AO424" s="273"/>
      <c r="AP424" s="1"/>
      <c r="AQ424" s="1"/>
      <c r="AR424" s="1"/>
      <c r="AS424" s="1"/>
      <c r="AT424" s="1"/>
      <c r="AU424" s="1"/>
    </row>
    <row r="425" spans="1:47" ht="12.75" customHeight="1" x14ac:dyDescent="0.35">
      <c r="A425" s="1"/>
      <c r="B425" s="1"/>
      <c r="C425" s="119"/>
      <c r="D425" s="119"/>
      <c r="E425" s="119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19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273"/>
      <c r="AI425" s="273"/>
      <c r="AJ425" s="273"/>
      <c r="AK425" s="273"/>
      <c r="AL425" s="273"/>
      <c r="AM425" s="273"/>
      <c r="AN425" s="273"/>
      <c r="AO425" s="273"/>
      <c r="AP425" s="1"/>
      <c r="AQ425" s="1"/>
      <c r="AR425" s="1"/>
      <c r="AS425" s="1"/>
      <c r="AT425" s="1"/>
      <c r="AU425" s="1"/>
    </row>
    <row r="426" spans="1:47" ht="12.75" customHeight="1" x14ac:dyDescent="0.35">
      <c r="A426" s="1"/>
      <c r="B426" s="1"/>
      <c r="C426" s="119"/>
      <c r="D426" s="119"/>
      <c r="E426" s="119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19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273"/>
      <c r="AI426" s="273"/>
      <c r="AJ426" s="273"/>
      <c r="AK426" s="273"/>
      <c r="AL426" s="273"/>
      <c r="AM426" s="273"/>
      <c r="AN426" s="273"/>
      <c r="AO426" s="273"/>
      <c r="AP426" s="1"/>
      <c r="AQ426" s="1"/>
      <c r="AR426" s="1"/>
      <c r="AS426" s="1"/>
      <c r="AT426" s="1"/>
      <c r="AU426" s="1"/>
    </row>
    <row r="427" spans="1:47" ht="12.75" customHeight="1" x14ac:dyDescent="0.35">
      <c r="A427" s="1"/>
      <c r="B427" s="1"/>
      <c r="C427" s="119"/>
      <c r="D427" s="119"/>
      <c r="E427" s="119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19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273"/>
      <c r="AI427" s="273"/>
      <c r="AJ427" s="273"/>
      <c r="AK427" s="273"/>
      <c r="AL427" s="273"/>
      <c r="AM427" s="273"/>
      <c r="AN427" s="273"/>
      <c r="AO427" s="273"/>
      <c r="AP427" s="1"/>
      <c r="AQ427" s="1"/>
      <c r="AR427" s="1"/>
      <c r="AS427" s="1"/>
      <c r="AT427" s="1"/>
      <c r="AU427" s="1"/>
    </row>
    <row r="428" spans="1:47" ht="12.75" customHeight="1" x14ac:dyDescent="0.35">
      <c r="A428" s="1"/>
      <c r="B428" s="1"/>
      <c r="C428" s="119"/>
      <c r="D428" s="119"/>
      <c r="E428" s="119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19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273"/>
      <c r="AI428" s="273"/>
      <c r="AJ428" s="273"/>
      <c r="AK428" s="273"/>
      <c r="AL428" s="273"/>
      <c r="AM428" s="273"/>
      <c r="AN428" s="273"/>
      <c r="AO428" s="273"/>
      <c r="AP428" s="1"/>
      <c r="AQ428" s="1"/>
      <c r="AR428" s="1"/>
      <c r="AS428" s="1"/>
      <c r="AT428" s="1"/>
      <c r="AU428" s="1"/>
    </row>
    <row r="429" spans="1:47" ht="12.75" customHeight="1" x14ac:dyDescent="0.35">
      <c r="A429" s="1"/>
      <c r="B429" s="1"/>
      <c r="C429" s="119"/>
      <c r="D429" s="119"/>
      <c r="E429" s="119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19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273"/>
      <c r="AI429" s="273"/>
      <c r="AJ429" s="273"/>
      <c r="AK429" s="273"/>
      <c r="AL429" s="273"/>
      <c r="AM429" s="273"/>
      <c r="AN429" s="273"/>
      <c r="AO429" s="273"/>
      <c r="AP429" s="1"/>
      <c r="AQ429" s="1"/>
      <c r="AR429" s="1"/>
      <c r="AS429" s="1"/>
      <c r="AT429" s="1"/>
      <c r="AU429" s="1"/>
    </row>
    <row r="430" spans="1:47" ht="12.75" customHeight="1" x14ac:dyDescent="0.35">
      <c r="A430" s="1"/>
      <c r="B430" s="1"/>
      <c r="C430" s="119"/>
      <c r="D430" s="119"/>
      <c r="E430" s="119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19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273"/>
      <c r="AI430" s="273"/>
      <c r="AJ430" s="273"/>
      <c r="AK430" s="273"/>
      <c r="AL430" s="273"/>
      <c r="AM430" s="273"/>
      <c r="AN430" s="273"/>
      <c r="AO430" s="273"/>
      <c r="AP430" s="1"/>
      <c r="AQ430" s="1"/>
      <c r="AR430" s="1"/>
      <c r="AS430" s="1"/>
      <c r="AT430" s="1"/>
      <c r="AU430" s="1"/>
    </row>
    <row r="431" spans="1:47" ht="12.75" customHeight="1" x14ac:dyDescent="0.35">
      <c r="A431" s="1"/>
      <c r="B431" s="1"/>
      <c r="C431" s="119"/>
      <c r="D431" s="119"/>
      <c r="E431" s="119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19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273"/>
      <c r="AI431" s="273"/>
      <c r="AJ431" s="273"/>
      <c r="AK431" s="273"/>
      <c r="AL431" s="273"/>
      <c r="AM431" s="273"/>
      <c r="AN431" s="273"/>
      <c r="AO431" s="273"/>
      <c r="AP431" s="1"/>
      <c r="AQ431" s="1"/>
      <c r="AR431" s="1"/>
      <c r="AS431" s="1"/>
      <c r="AT431" s="1"/>
      <c r="AU431" s="1"/>
    </row>
    <row r="432" spans="1:47" ht="12.75" customHeight="1" x14ac:dyDescent="0.35">
      <c r="A432" s="1"/>
      <c r="B432" s="1"/>
      <c r="C432" s="119"/>
      <c r="D432" s="119"/>
      <c r="E432" s="119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19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273"/>
      <c r="AI432" s="273"/>
      <c r="AJ432" s="273"/>
      <c r="AK432" s="273"/>
      <c r="AL432" s="273"/>
      <c r="AM432" s="273"/>
      <c r="AN432" s="273"/>
      <c r="AO432" s="273"/>
      <c r="AP432" s="1"/>
      <c r="AQ432" s="1"/>
      <c r="AR432" s="1"/>
      <c r="AS432" s="1"/>
      <c r="AT432" s="1"/>
      <c r="AU432" s="1"/>
    </row>
    <row r="433" spans="1:47" ht="12.75" customHeight="1" x14ac:dyDescent="0.35">
      <c r="A433" s="1"/>
      <c r="B433" s="1"/>
      <c r="C433" s="119"/>
      <c r="D433" s="119"/>
      <c r="E433" s="119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19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273"/>
      <c r="AI433" s="273"/>
      <c r="AJ433" s="273"/>
      <c r="AK433" s="273"/>
      <c r="AL433" s="273"/>
      <c r="AM433" s="273"/>
      <c r="AN433" s="273"/>
      <c r="AO433" s="273"/>
      <c r="AP433" s="1"/>
      <c r="AQ433" s="1"/>
      <c r="AR433" s="1"/>
      <c r="AS433" s="1"/>
      <c r="AT433" s="1"/>
      <c r="AU433" s="1"/>
    </row>
    <row r="434" spans="1:47" ht="12.75" customHeight="1" x14ac:dyDescent="0.35">
      <c r="A434" s="1"/>
      <c r="B434" s="1"/>
      <c r="C434" s="119"/>
      <c r="D434" s="119"/>
      <c r="E434" s="119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19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273"/>
      <c r="AI434" s="273"/>
      <c r="AJ434" s="273"/>
      <c r="AK434" s="273"/>
      <c r="AL434" s="273"/>
      <c r="AM434" s="273"/>
      <c r="AN434" s="273"/>
      <c r="AO434" s="273"/>
      <c r="AP434" s="1"/>
      <c r="AQ434" s="1"/>
      <c r="AR434" s="1"/>
      <c r="AS434" s="1"/>
      <c r="AT434" s="1"/>
      <c r="AU434" s="1"/>
    </row>
    <row r="435" spans="1:47" ht="12.75" customHeight="1" x14ac:dyDescent="0.35">
      <c r="A435" s="1"/>
      <c r="B435" s="1"/>
      <c r="C435" s="119"/>
      <c r="D435" s="119"/>
      <c r="E435" s="119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19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273"/>
      <c r="AI435" s="273"/>
      <c r="AJ435" s="273"/>
      <c r="AK435" s="273"/>
      <c r="AL435" s="273"/>
      <c r="AM435" s="273"/>
      <c r="AN435" s="273"/>
      <c r="AO435" s="273"/>
      <c r="AP435" s="1"/>
      <c r="AQ435" s="1"/>
      <c r="AR435" s="1"/>
      <c r="AS435" s="1"/>
      <c r="AT435" s="1"/>
      <c r="AU435" s="1"/>
    </row>
    <row r="436" spans="1:47" ht="12.75" customHeight="1" x14ac:dyDescent="0.35">
      <c r="A436" s="1"/>
      <c r="B436" s="1"/>
      <c r="C436" s="119"/>
      <c r="D436" s="119"/>
      <c r="E436" s="119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19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273"/>
      <c r="AI436" s="273"/>
      <c r="AJ436" s="273"/>
      <c r="AK436" s="273"/>
      <c r="AL436" s="273"/>
      <c r="AM436" s="273"/>
      <c r="AN436" s="273"/>
      <c r="AO436" s="273"/>
      <c r="AP436" s="1"/>
      <c r="AQ436" s="1"/>
      <c r="AR436" s="1"/>
      <c r="AS436" s="1"/>
      <c r="AT436" s="1"/>
      <c r="AU436" s="1"/>
    </row>
    <row r="437" spans="1:47" ht="12.75" customHeight="1" x14ac:dyDescent="0.35">
      <c r="A437" s="1"/>
      <c r="B437" s="1"/>
      <c r="C437" s="119"/>
      <c r="D437" s="119"/>
      <c r="E437" s="119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19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273"/>
      <c r="AI437" s="273"/>
      <c r="AJ437" s="273"/>
      <c r="AK437" s="273"/>
      <c r="AL437" s="273"/>
      <c r="AM437" s="273"/>
      <c r="AN437" s="273"/>
      <c r="AO437" s="273"/>
      <c r="AP437" s="1"/>
      <c r="AQ437" s="1"/>
      <c r="AR437" s="1"/>
      <c r="AS437" s="1"/>
      <c r="AT437" s="1"/>
      <c r="AU437" s="1"/>
    </row>
    <row r="438" spans="1:47" ht="12.75" customHeight="1" x14ac:dyDescent="0.35">
      <c r="A438" s="1"/>
      <c r="B438" s="1"/>
      <c r="C438" s="119"/>
      <c r="D438" s="119"/>
      <c r="E438" s="119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19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273"/>
      <c r="AI438" s="273"/>
      <c r="AJ438" s="273"/>
      <c r="AK438" s="273"/>
      <c r="AL438" s="273"/>
      <c r="AM438" s="273"/>
      <c r="AN438" s="273"/>
      <c r="AO438" s="273"/>
      <c r="AP438" s="1"/>
      <c r="AQ438" s="1"/>
      <c r="AR438" s="1"/>
      <c r="AS438" s="1"/>
      <c r="AT438" s="1"/>
      <c r="AU438" s="1"/>
    </row>
    <row r="439" spans="1:47" ht="12.75" customHeight="1" x14ac:dyDescent="0.35">
      <c r="A439" s="1"/>
      <c r="B439" s="1"/>
      <c r="C439" s="119"/>
      <c r="D439" s="119"/>
      <c r="E439" s="119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19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273"/>
      <c r="AI439" s="273"/>
      <c r="AJ439" s="273"/>
      <c r="AK439" s="273"/>
      <c r="AL439" s="273"/>
      <c r="AM439" s="273"/>
      <c r="AN439" s="273"/>
      <c r="AO439" s="273"/>
      <c r="AP439" s="1"/>
      <c r="AQ439" s="1"/>
      <c r="AR439" s="1"/>
      <c r="AS439" s="1"/>
      <c r="AT439" s="1"/>
      <c r="AU439" s="1"/>
    </row>
    <row r="440" spans="1:47" ht="12.75" customHeight="1" x14ac:dyDescent="0.35">
      <c r="A440" s="1"/>
      <c r="B440" s="1"/>
      <c r="C440" s="119"/>
      <c r="D440" s="119"/>
      <c r="E440" s="119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19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273"/>
      <c r="AI440" s="273"/>
      <c r="AJ440" s="273"/>
      <c r="AK440" s="273"/>
      <c r="AL440" s="273"/>
      <c r="AM440" s="273"/>
      <c r="AN440" s="273"/>
      <c r="AO440" s="273"/>
      <c r="AP440" s="1"/>
      <c r="AQ440" s="1"/>
      <c r="AR440" s="1"/>
      <c r="AS440" s="1"/>
      <c r="AT440" s="1"/>
      <c r="AU440" s="1"/>
    </row>
    <row r="441" spans="1:47" ht="12.75" customHeight="1" x14ac:dyDescent="0.35">
      <c r="A441" s="1"/>
      <c r="B441" s="1"/>
      <c r="C441" s="119"/>
      <c r="D441" s="119"/>
      <c r="E441" s="119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19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273"/>
      <c r="AI441" s="273"/>
      <c r="AJ441" s="273"/>
      <c r="AK441" s="273"/>
      <c r="AL441" s="273"/>
      <c r="AM441" s="273"/>
      <c r="AN441" s="273"/>
      <c r="AO441" s="273"/>
      <c r="AP441" s="1"/>
      <c r="AQ441" s="1"/>
      <c r="AR441" s="1"/>
      <c r="AS441" s="1"/>
      <c r="AT441" s="1"/>
      <c r="AU441" s="1"/>
    </row>
    <row r="442" spans="1:47" ht="12.75" customHeight="1" x14ac:dyDescent="0.35">
      <c r="A442" s="1"/>
      <c r="B442" s="1"/>
      <c r="C442" s="119"/>
      <c r="D442" s="119"/>
      <c r="E442" s="119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19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273"/>
      <c r="AI442" s="273"/>
      <c r="AJ442" s="273"/>
      <c r="AK442" s="273"/>
      <c r="AL442" s="273"/>
      <c r="AM442" s="273"/>
      <c r="AN442" s="273"/>
      <c r="AO442" s="273"/>
      <c r="AP442" s="1"/>
      <c r="AQ442" s="1"/>
      <c r="AR442" s="1"/>
      <c r="AS442" s="1"/>
      <c r="AT442" s="1"/>
      <c r="AU442" s="1"/>
    </row>
    <row r="443" spans="1:47" ht="12.75" customHeight="1" x14ac:dyDescent="0.35">
      <c r="A443" s="1"/>
      <c r="B443" s="1"/>
      <c r="C443" s="119"/>
      <c r="D443" s="119"/>
      <c r="E443" s="119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19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273"/>
      <c r="AI443" s="273"/>
      <c r="AJ443" s="273"/>
      <c r="AK443" s="273"/>
      <c r="AL443" s="273"/>
      <c r="AM443" s="273"/>
      <c r="AN443" s="273"/>
      <c r="AO443" s="273"/>
      <c r="AP443" s="1"/>
      <c r="AQ443" s="1"/>
      <c r="AR443" s="1"/>
      <c r="AS443" s="1"/>
      <c r="AT443" s="1"/>
      <c r="AU443" s="1"/>
    </row>
    <row r="444" spans="1:47" ht="12.75" customHeight="1" x14ac:dyDescent="0.35">
      <c r="A444" s="1"/>
      <c r="B444" s="1"/>
      <c r="C444" s="119"/>
      <c r="D444" s="119"/>
      <c r="E444" s="119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19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273"/>
      <c r="AI444" s="273"/>
      <c r="AJ444" s="273"/>
      <c r="AK444" s="273"/>
      <c r="AL444" s="273"/>
      <c r="AM444" s="273"/>
      <c r="AN444" s="273"/>
      <c r="AO444" s="273"/>
      <c r="AP444" s="1"/>
      <c r="AQ444" s="1"/>
      <c r="AR444" s="1"/>
      <c r="AS444" s="1"/>
      <c r="AT444" s="1"/>
      <c r="AU444" s="1"/>
    </row>
    <row r="445" spans="1:47" ht="12.75" customHeight="1" x14ac:dyDescent="0.35">
      <c r="A445" s="1"/>
      <c r="B445" s="1"/>
      <c r="C445" s="119"/>
      <c r="D445" s="119"/>
      <c r="E445" s="119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19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273"/>
      <c r="AI445" s="273"/>
      <c r="AJ445" s="273"/>
      <c r="AK445" s="273"/>
      <c r="AL445" s="273"/>
      <c r="AM445" s="273"/>
      <c r="AN445" s="273"/>
      <c r="AO445" s="273"/>
      <c r="AP445" s="1"/>
      <c r="AQ445" s="1"/>
      <c r="AR445" s="1"/>
      <c r="AS445" s="1"/>
      <c r="AT445" s="1"/>
      <c r="AU445" s="1"/>
    </row>
    <row r="446" spans="1:47" ht="12.75" customHeight="1" x14ac:dyDescent="0.35">
      <c r="A446" s="1"/>
      <c r="B446" s="1"/>
      <c r="C446" s="119"/>
      <c r="D446" s="119"/>
      <c r="E446" s="119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19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273"/>
      <c r="AI446" s="273"/>
      <c r="AJ446" s="273"/>
      <c r="AK446" s="273"/>
      <c r="AL446" s="273"/>
      <c r="AM446" s="273"/>
      <c r="AN446" s="273"/>
      <c r="AO446" s="273"/>
      <c r="AP446" s="1"/>
      <c r="AQ446" s="1"/>
      <c r="AR446" s="1"/>
      <c r="AS446" s="1"/>
      <c r="AT446" s="1"/>
      <c r="AU446" s="1"/>
    </row>
    <row r="447" spans="1:47" ht="12.75" customHeight="1" x14ac:dyDescent="0.35">
      <c r="A447" s="1"/>
      <c r="B447" s="1"/>
      <c r="C447" s="119"/>
      <c r="D447" s="119"/>
      <c r="E447" s="119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19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273"/>
      <c r="AI447" s="273"/>
      <c r="AJ447" s="273"/>
      <c r="AK447" s="273"/>
      <c r="AL447" s="273"/>
      <c r="AM447" s="273"/>
      <c r="AN447" s="273"/>
      <c r="AO447" s="273"/>
      <c r="AP447" s="1"/>
      <c r="AQ447" s="1"/>
      <c r="AR447" s="1"/>
      <c r="AS447" s="1"/>
      <c r="AT447" s="1"/>
      <c r="AU447" s="1"/>
    </row>
    <row r="448" spans="1:47" ht="12.75" customHeight="1" x14ac:dyDescent="0.35">
      <c r="A448" s="1"/>
      <c r="B448" s="1"/>
      <c r="C448" s="119"/>
      <c r="D448" s="119"/>
      <c r="E448" s="119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19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273"/>
      <c r="AI448" s="273"/>
      <c r="AJ448" s="273"/>
      <c r="AK448" s="273"/>
      <c r="AL448" s="273"/>
      <c r="AM448" s="273"/>
      <c r="AN448" s="273"/>
      <c r="AO448" s="273"/>
      <c r="AP448" s="1"/>
      <c r="AQ448" s="1"/>
      <c r="AR448" s="1"/>
      <c r="AS448" s="1"/>
      <c r="AT448" s="1"/>
      <c r="AU448" s="1"/>
    </row>
    <row r="449" spans="1:47" ht="12.75" customHeight="1" x14ac:dyDescent="0.35">
      <c r="A449" s="1"/>
      <c r="B449" s="1"/>
      <c r="C449" s="119"/>
      <c r="D449" s="119"/>
      <c r="E449" s="119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19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273"/>
      <c r="AI449" s="273"/>
      <c r="AJ449" s="273"/>
      <c r="AK449" s="273"/>
      <c r="AL449" s="273"/>
      <c r="AM449" s="273"/>
      <c r="AN449" s="273"/>
      <c r="AO449" s="273"/>
      <c r="AP449" s="1"/>
      <c r="AQ449" s="1"/>
      <c r="AR449" s="1"/>
      <c r="AS449" s="1"/>
      <c r="AT449" s="1"/>
      <c r="AU449" s="1"/>
    </row>
    <row r="450" spans="1:47" ht="12.75" customHeight="1" x14ac:dyDescent="0.35">
      <c r="A450" s="1"/>
      <c r="B450" s="1"/>
      <c r="C450" s="119"/>
      <c r="D450" s="119"/>
      <c r="E450" s="119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19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273"/>
      <c r="AI450" s="273"/>
      <c r="AJ450" s="273"/>
      <c r="AK450" s="273"/>
      <c r="AL450" s="273"/>
      <c r="AM450" s="273"/>
      <c r="AN450" s="273"/>
      <c r="AO450" s="273"/>
      <c r="AP450" s="1"/>
      <c r="AQ450" s="1"/>
      <c r="AR450" s="1"/>
      <c r="AS450" s="1"/>
      <c r="AT450" s="1"/>
      <c r="AU450" s="1"/>
    </row>
    <row r="451" spans="1:47" ht="12.75" customHeight="1" x14ac:dyDescent="0.35">
      <c r="A451" s="1"/>
      <c r="B451" s="1"/>
      <c r="C451" s="119"/>
      <c r="D451" s="119"/>
      <c r="E451" s="119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19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273"/>
      <c r="AI451" s="273"/>
      <c r="AJ451" s="273"/>
      <c r="AK451" s="273"/>
      <c r="AL451" s="273"/>
      <c r="AM451" s="273"/>
      <c r="AN451" s="273"/>
      <c r="AO451" s="273"/>
      <c r="AP451" s="1"/>
      <c r="AQ451" s="1"/>
      <c r="AR451" s="1"/>
      <c r="AS451" s="1"/>
      <c r="AT451" s="1"/>
      <c r="AU451" s="1"/>
    </row>
    <row r="452" spans="1:47" ht="12.75" customHeight="1" x14ac:dyDescent="0.35">
      <c r="A452" s="1"/>
      <c r="B452" s="1"/>
      <c r="C452" s="119"/>
      <c r="D452" s="119"/>
      <c r="E452" s="119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19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273"/>
      <c r="AI452" s="273"/>
      <c r="AJ452" s="273"/>
      <c r="AK452" s="273"/>
      <c r="AL452" s="273"/>
      <c r="AM452" s="273"/>
      <c r="AN452" s="273"/>
      <c r="AO452" s="273"/>
      <c r="AP452" s="1"/>
      <c r="AQ452" s="1"/>
      <c r="AR452" s="1"/>
      <c r="AS452" s="1"/>
      <c r="AT452" s="1"/>
      <c r="AU452" s="1"/>
    </row>
    <row r="453" spans="1:47" ht="12.75" customHeight="1" x14ac:dyDescent="0.35">
      <c r="A453" s="1"/>
      <c r="B453" s="1"/>
      <c r="C453" s="119"/>
      <c r="D453" s="119"/>
      <c r="E453" s="119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19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273"/>
      <c r="AI453" s="273"/>
      <c r="AJ453" s="273"/>
      <c r="AK453" s="273"/>
      <c r="AL453" s="273"/>
      <c r="AM453" s="273"/>
      <c r="AN453" s="273"/>
      <c r="AO453" s="273"/>
      <c r="AP453" s="1"/>
      <c r="AQ453" s="1"/>
      <c r="AR453" s="1"/>
      <c r="AS453" s="1"/>
      <c r="AT453" s="1"/>
      <c r="AU453" s="1"/>
    </row>
    <row r="454" spans="1:47" ht="12.75" customHeight="1" x14ac:dyDescent="0.35">
      <c r="A454" s="1"/>
      <c r="B454" s="1"/>
      <c r="C454" s="119"/>
      <c r="D454" s="119"/>
      <c r="E454" s="119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19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273"/>
      <c r="AI454" s="273"/>
      <c r="AJ454" s="273"/>
      <c r="AK454" s="273"/>
      <c r="AL454" s="273"/>
      <c r="AM454" s="273"/>
      <c r="AN454" s="273"/>
      <c r="AO454" s="273"/>
      <c r="AP454" s="1"/>
      <c r="AQ454" s="1"/>
      <c r="AR454" s="1"/>
      <c r="AS454" s="1"/>
      <c r="AT454" s="1"/>
      <c r="AU454" s="1"/>
    </row>
    <row r="455" spans="1:47" ht="12.75" customHeight="1" x14ac:dyDescent="0.35">
      <c r="A455" s="1"/>
      <c r="B455" s="1"/>
      <c r="C455" s="119"/>
      <c r="D455" s="119"/>
      <c r="E455" s="119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19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273"/>
      <c r="AI455" s="273"/>
      <c r="AJ455" s="273"/>
      <c r="AK455" s="273"/>
      <c r="AL455" s="273"/>
      <c r="AM455" s="273"/>
      <c r="AN455" s="273"/>
      <c r="AO455" s="273"/>
      <c r="AP455" s="1"/>
      <c r="AQ455" s="1"/>
      <c r="AR455" s="1"/>
      <c r="AS455" s="1"/>
      <c r="AT455" s="1"/>
      <c r="AU455" s="1"/>
    </row>
    <row r="456" spans="1:47" ht="12.75" customHeight="1" x14ac:dyDescent="0.35">
      <c r="A456" s="1"/>
      <c r="B456" s="1"/>
      <c r="C456" s="119"/>
      <c r="D456" s="119"/>
      <c r="E456" s="119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19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273"/>
      <c r="AI456" s="273"/>
      <c r="AJ456" s="273"/>
      <c r="AK456" s="273"/>
      <c r="AL456" s="273"/>
      <c r="AM456" s="273"/>
      <c r="AN456" s="273"/>
      <c r="AO456" s="273"/>
      <c r="AP456" s="1"/>
      <c r="AQ456" s="1"/>
      <c r="AR456" s="1"/>
      <c r="AS456" s="1"/>
      <c r="AT456" s="1"/>
      <c r="AU456" s="1"/>
    </row>
    <row r="457" spans="1:47" ht="12.75" customHeight="1" x14ac:dyDescent="0.35">
      <c r="A457" s="1"/>
      <c r="B457" s="1"/>
      <c r="C457" s="119"/>
      <c r="D457" s="119"/>
      <c r="E457" s="119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19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273"/>
      <c r="AI457" s="273"/>
      <c r="AJ457" s="273"/>
      <c r="AK457" s="273"/>
      <c r="AL457" s="273"/>
      <c r="AM457" s="273"/>
      <c r="AN457" s="273"/>
      <c r="AO457" s="273"/>
      <c r="AP457" s="1"/>
      <c r="AQ457" s="1"/>
      <c r="AR457" s="1"/>
      <c r="AS457" s="1"/>
      <c r="AT457" s="1"/>
      <c r="AU457" s="1"/>
    </row>
    <row r="458" spans="1:47" ht="12.75" customHeight="1" x14ac:dyDescent="0.35">
      <c r="A458" s="1"/>
      <c r="B458" s="1"/>
      <c r="C458" s="119"/>
      <c r="D458" s="119"/>
      <c r="E458" s="119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19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273"/>
      <c r="AI458" s="273"/>
      <c r="AJ458" s="273"/>
      <c r="AK458" s="273"/>
      <c r="AL458" s="273"/>
      <c r="AM458" s="273"/>
      <c r="AN458" s="273"/>
      <c r="AO458" s="273"/>
      <c r="AP458" s="1"/>
      <c r="AQ458" s="1"/>
      <c r="AR458" s="1"/>
      <c r="AS458" s="1"/>
      <c r="AT458" s="1"/>
      <c r="AU458" s="1"/>
    </row>
    <row r="459" spans="1:47" ht="12.75" customHeight="1" x14ac:dyDescent="0.35">
      <c r="A459" s="1"/>
      <c r="B459" s="1"/>
      <c r="C459" s="119"/>
      <c r="D459" s="119"/>
      <c r="E459" s="119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19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273"/>
      <c r="AI459" s="273"/>
      <c r="AJ459" s="273"/>
      <c r="AK459" s="273"/>
      <c r="AL459" s="273"/>
      <c r="AM459" s="273"/>
      <c r="AN459" s="273"/>
      <c r="AO459" s="273"/>
      <c r="AP459" s="1"/>
      <c r="AQ459" s="1"/>
      <c r="AR459" s="1"/>
      <c r="AS459" s="1"/>
      <c r="AT459" s="1"/>
      <c r="AU459" s="1"/>
    </row>
    <row r="460" spans="1:47" ht="12.75" customHeight="1" x14ac:dyDescent="0.35">
      <c r="A460" s="1"/>
      <c r="B460" s="1"/>
      <c r="C460" s="119"/>
      <c r="D460" s="119"/>
      <c r="E460" s="119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19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273"/>
      <c r="AI460" s="273"/>
      <c r="AJ460" s="273"/>
      <c r="AK460" s="273"/>
      <c r="AL460" s="273"/>
      <c r="AM460" s="273"/>
      <c r="AN460" s="273"/>
      <c r="AO460" s="273"/>
      <c r="AP460" s="1"/>
      <c r="AQ460" s="1"/>
      <c r="AR460" s="1"/>
      <c r="AS460" s="1"/>
      <c r="AT460" s="1"/>
      <c r="AU460" s="1"/>
    </row>
    <row r="461" spans="1:47" ht="12.75" customHeight="1" x14ac:dyDescent="0.35">
      <c r="A461" s="1"/>
      <c r="B461" s="1"/>
      <c r="C461" s="119"/>
      <c r="D461" s="119"/>
      <c r="E461" s="119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19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273"/>
      <c r="AI461" s="273"/>
      <c r="AJ461" s="273"/>
      <c r="AK461" s="273"/>
      <c r="AL461" s="273"/>
      <c r="AM461" s="273"/>
      <c r="AN461" s="273"/>
      <c r="AO461" s="273"/>
      <c r="AP461" s="1"/>
      <c r="AQ461" s="1"/>
      <c r="AR461" s="1"/>
      <c r="AS461" s="1"/>
      <c r="AT461" s="1"/>
      <c r="AU461" s="1"/>
    </row>
    <row r="462" spans="1:47" ht="12.75" customHeight="1" x14ac:dyDescent="0.35">
      <c r="A462" s="1"/>
      <c r="B462" s="1"/>
      <c r="C462" s="119"/>
      <c r="D462" s="119"/>
      <c r="E462" s="119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19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273"/>
      <c r="AI462" s="273"/>
      <c r="AJ462" s="273"/>
      <c r="AK462" s="273"/>
      <c r="AL462" s="273"/>
      <c r="AM462" s="273"/>
      <c r="AN462" s="273"/>
      <c r="AO462" s="273"/>
      <c r="AP462" s="1"/>
      <c r="AQ462" s="1"/>
      <c r="AR462" s="1"/>
      <c r="AS462" s="1"/>
      <c r="AT462" s="1"/>
      <c r="AU462" s="1"/>
    </row>
    <row r="463" spans="1:47" ht="12.75" customHeight="1" x14ac:dyDescent="0.35">
      <c r="A463" s="1"/>
      <c r="B463" s="1"/>
      <c r="C463" s="119"/>
      <c r="D463" s="119"/>
      <c r="E463" s="119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19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273"/>
      <c r="AI463" s="273"/>
      <c r="AJ463" s="273"/>
      <c r="AK463" s="273"/>
      <c r="AL463" s="273"/>
      <c r="AM463" s="273"/>
      <c r="AN463" s="273"/>
      <c r="AO463" s="273"/>
      <c r="AP463" s="1"/>
      <c r="AQ463" s="1"/>
      <c r="AR463" s="1"/>
      <c r="AS463" s="1"/>
      <c r="AT463" s="1"/>
      <c r="AU463" s="1"/>
    </row>
    <row r="464" spans="1:47" ht="12.75" customHeight="1" x14ac:dyDescent="0.35">
      <c r="A464" s="1"/>
      <c r="B464" s="1"/>
      <c r="C464" s="119"/>
      <c r="D464" s="119"/>
      <c r="E464" s="119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19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273"/>
      <c r="AI464" s="273"/>
      <c r="AJ464" s="273"/>
      <c r="AK464" s="273"/>
      <c r="AL464" s="273"/>
      <c r="AM464" s="273"/>
      <c r="AN464" s="273"/>
      <c r="AO464" s="273"/>
      <c r="AP464" s="1"/>
      <c r="AQ464" s="1"/>
      <c r="AR464" s="1"/>
      <c r="AS464" s="1"/>
      <c r="AT464" s="1"/>
      <c r="AU464" s="1"/>
    </row>
    <row r="465" spans="1:47" ht="12.75" customHeight="1" x14ac:dyDescent="0.35">
      <c r="A465" s="1"/>
      <c r="B465" s="1"/>
      <c r="C465" s="119"/>
      <c r="D465" s="119"/>
      <c r="E465" s="119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19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273"/>
      <c r="AI465" s="273"/>
      <c r="AJ465" s="273"/>
      <c r="AK465" s="273"/>
      <c r="AL465" s="273"/>
      <c r="AM465" s="273"/>
      <c r="AN465" s="273"/>
      <c r="AO465" s="273"/>
      <c r="AP465" s="1"/>
      <c r="AQ465" s="1"/>
      <c r="AR465" s="1"/>
      <c r="AS465" s="1"/>
      <c r="AT465" s="1"/>
      <c r="AU465" s="1"/>
    </row>
    <row r="466" spans="1:47" ht="12.75" customHeight="1" x14ac:dyDescent="0.35">
      <c r="A466" s="1"/>
      <c r="B466" s="1"/>
      <c r="C466" s="119"/>
      <c r="D466" s="119"/>
      <c r="E466" s="119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19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273"/>
      <c r="AI466" s="273"/>
      <c r="AJ466" s="273"/>
      <c r="AK466" s="273"/>
      <c r="AL466" s="273"/>
      <c r="AM466" s="273"/>
      <c r="AN466" s="273"/>
      <c r="AO466" s="273"/>
      <c r="AP466" s="1"/>
      <c r="AQ466" s="1"/>
      <c r="AR466" s="1"/>
      <c r="AS466" s="1"/>
      <c r="AT466" s="1"/>
      <c r="AU466" s="1"/>
    </row>
    <row r="467" spans="1:47" ht="12.75" customHeight="1" x14ac:dyDescent="0.35">
      <c r="A467" s="1"/>
      <c r="B467" s="1"/>
      <c r="C467" s="119"/>
      <c r="D467" s="119"/>
      <c r="E467" s="119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19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273"/>
      <c r="AI467" s="273"/>
      <c r="AJ467" s="273"/>
      <c r="AK467" s="273"/>
      <c r="AL467" s="273"/>
      <c r="AM467" s="273"/>
      <c r="AN467" s="273"/>
      <c r="AO467" s="273"/>
      <c r="AP467" s="1"/>
      <c r="AQ467" s="1"/>
      <c r="AR467" s="1"/>
      <c r="AS467" s="1"/>
      <c r="AT467" s="1"/>
      <c r="AU467" s="1"/>
    </row>
    <row r="468" spans="1:47" ht="12.75" customHeight="1" x14ac:dyDescent="0.35">
      <c r="A468" s="1"/>
      <c r="B468" s="1"/>
      <c r="C468" s="119"/>
      <c r="D468" s="119"/>
      <c r="E468" s="119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19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273"/>
      <c r="AI468" s="273"/>
      <c r="AJ468" s="273"/>
      <c r="AK468" s="273"/>
      <c r="AL468" s="273"/>
      <c r="AM468" s="273"/>
      <c r="AN468" s="273"/>
      <c r="AO468" s="273"/>
      <c r="AP468" s="1"/>
      <c r="AQ468" s="1"/>
      <c r="AR468" s="1"/>
      <c r="AS468" s="1"/>
      <c r="AT468" s="1"/>
      <c r="AU468" s="1"/>
    </row>
    <row r="469" spans="1:47" ht="12.75" customHeight="1" x14ac:dyDescent="0.35">
      <c r="A469" s="1"/>
      <c r="B469" s="1"/>
      <c r="C469" s="119"/>
      <c r="D469" s="119"/>
      <c r="E469" s="119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19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273"/>
      <c r="AI469" s="273"/>
      <c r="AJ469" s="273"/>
      <c r="AK469" s="273"/>
      <c r="AL469" s="273"/>
      <c r="AM469" s="273"/>
      <c r="AN469" s="273"/>
      <c r="AO469" s="273"/>
      <c r="AP469" s="1"/>
      <c r="AQ469" s="1"/>
      <c r="AR469" s="1"/>
      <c r="AS469" s="1"/>
      <c r="AT469" s="1"/>
      <c r="AU469" s="1"/>
    </row>
    <row r="470" spans="1:47" ht="12.75" customHeight="1" x14ac:dyDescent="0.35">
      <c r="A470" s="1"/>
      <c r="B470" s="1"/>
      <c r="C470" s="119"/>
      <c r="D470" s="119"/>
      <c r="E470" s="119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19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273"/>
      <c r="AI470" s="273"/>
      <c r="AJ470" s="273"/>
      <c r="AK470" s="273"/>
      <c r="AL470" s="273"/>
      <c r="AM470" s="273"/>
      <c r="AN470" s="273"/>
      <c r="AO470" s="273"/>
      <c r="AP470" s="1"/>
      <c r="AQ470" s="1"/>
      <c r="AR470" s="1"/>
      <c r="AS470" s="1"/>
      <c r="AT470" s="1"/>
      <c r="AU470" s="1"/>
    </row>
    <row r="471" spans="1:47" ht="12.75" customHeight="1" x14ac:dyDescent="0.35">
      <c r="A471" s="1"/>
      <c r="B471" s="1"/>
      <c r="C471" s="119"/>
      <c r="D471" s="119"/>
      <c r="E471" s="119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19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273"/>
      <c r="AI471" s="273"/>
      <c r="AJ471" s="273"/>
      <c r="AK471" s="273"/>
      <c r="AL471" s="273"/>
      <c r="AM471" s="273"/>
      <c r="AN471" s="273"/>
      <c r="AO471" s="273"/>
      <c r="AP471" s="1"/>
      <c r="AQ471" s="1"/>
      <c r="AR471" s="1"/>
      <c r="AS471" s="1"/>
      <c r="AT471" s="1"/>
      <c r="AU471" s="1"/>
    </row>
    <row r="472" spans="1:47" ht="12.75" customHeight="1" x14ac:dyDescent="0.35">
      <c r="A472" s="1"/>
      <c r="B472" s="1"/>
      <c r="C472" s="119"/>
      <c r="D472" s="119"/>
      <c r="E472" s="119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19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273"/>
      <c r="AI472" s="273"/>
      <c r="AJ472" s="273"/>
      <c r="AK472" s="273"/>
      <c r="AL472" s="273"/>
      <c r="AM472" s="273"/>
      <c r="AN472" s="273"/>
      <c r="AO472" s="273"/>
      <c r="AP472" s="1"/>
      <c r="AQ472" s="1"/>
      <c r="AR472" s="1"/>
      <c r="AS472" s="1"/>
      <c r="AT472" s="1"/>
      <c r="AU472" s="1"/>
    </row>
    <row r="473" spans="1:47" ht="12.75" customHeight="1" x14ac:dyDescent="0.35">
      <c r="A473" s="1"/>
      <c r="B473" s="1"/>
      <c r="C473" s="119"/>
      <c r="D473" s="119"/>
      <c r="E473" s="119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19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273"/>
      <c r="AI473" s="273"/>
      <c r="AJ473" s="273"/>
      <c r="AK473" s="273"/>
      <c r="AL473" s="273"/>
      <c r="AM473" s="273"/>
      <c r="AN473" s="273"/>
      <c r="AO473" s="273"/>
      <c r="AP473" s="1"/>
      <c r="AQ473" s="1"/>
      <c r="AR473" s="1"/>
      <c r="AS473" s="1"/>
      <c r="AT473" s="1"/>
      <c r="AU473" s="1"/>
    </row>
    <row r="474" spans="1:47" ht="12.75" customHeight="1" x14ac:dyDescent="0.35">
      <c r="A474" s="1"/>
      <c r="B474" s="1"/>
      <c r="C474" s="119"/>
      <c r="D474" s="119"/>
      <c r="E474" s="119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19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273"/>
      <c r="AI474" s="273"/>
      <c r="AJ474" s="273"/>
      <c r="AK474" s="273"/>
      <c r="AL474" s="273"/>
      <c r="AM474" s="273"/>
      <c r="AN474" s="273"/>
      <c r="AO474" s="273"/>
      <c r="AP474" s="1"/>
      <c r="AQ474" s="1"/>
      <c r="AR474" s="1"/>
      <c r="AS474" s="1"/>
      <c r="AT474" s="1"/>
      <c r="AU474" s="1"/>
    </row>
    <row r="475" spans="1:47" ht="12.75" customHeight="1" x14ac:dyDescent="0.35">
      <c r="A475" s="1"/>
      <c r="B475" s="1"/>
      <c r="C475" s="119"/>
      <c r="D475" s="119"/>
      <c r="E475" s="119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19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273"/>
      <c r="AI475" s="273"/>
      <c r="AJ475" s="273"/>
      <c r="AK475" s="273"/>
      <c r="AL475" s="273"/>
      <c r="AM475" s="273"/>
      <c r="AN475" s="273"/>
      <c r="AO475" s="273"/>
      <c r="AP475" s="1"/>
      <c r="AQ475" s="1"/>
      <c r="AR475" s="1"/>
      <c r="AS475" s="1"/>
      <c r="AT475" s="1"/>
      <c r="AU475" s="1"/>
    </row>
    <row r="476" spans="1:47" ht="12.75" customHeight="1" x14ac:dyDescent="0.35">
      <c r="A476" s="1"/>
      <c r="B476" s="1"/>
      <c r="C476" s="119"/>
      <c r="D476" s="119"/>
      <c r="E476" s="119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19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273"/>
      <c r="AI476" s="273"/>
      <c r="AJ476" s="273"/>
      <c r="AK476" s="273"/>
      <c r="AL476" s="273"/>
      <c r="AM476" s="273"/>
      <c r="AN476" s="273"/>
      <c r="AO476" s="273"/>
      <c r="AP476" s="1"/>
      <c r="AQ476" s="1"/>
      <c r="AR476" s="1"/>
      <c r="AS476" s="1"/>
      <c r="AT476" s="1"/>
      <c r="AU476" s="1"/>
    </row>
    <row r="477" spans="1:47" ht="12.75" customHeight="1" x14ac:dyDescent="0.35">
      <c r="A477" s="1"/>
      <c r="B477" s="1"/>
      <c r="C477" s="119"/>
      <c r="D477" s="119"/>
      <c r="E477" s="119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19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273"/>
      <c r="AI477" s="273"/>
      <c r="AJ477" s="273"/>
      <c r="AK477" s="273"/>
      <c r="AL477" s="273"/>
      <c r="AM477" s="273"/>
      <c r="AN477" s="273"/>
      <c r="AO477" s="273"/>
      <c r="AP477" s="1"/>
      <c r="AQ477" s="1"/>
      <c r="AR477" s="1"/>
      <c r="AS477" s="1"/>
      <c r="AT477" s="1"/>
      <c r="AU477" s="1"/>
    </row>
    <row r="478" spans="1:47" ht="12.75" customHeight="1" x14ac:dyDescent="0.35">
      <c r="A478" s="1"/>
      <c r="B478" s="1"/>
      <c r="C478" s="119"/>
      <c r="D478" s="119"/>
      <c r="E478" s="119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19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273"/>
      <c r="AI478" s="273"/>
      <c r="AJ478" s="273"/>
      <c r="AK478" s="273"/>
      <c r="AL478" s="273"/>
      <c r="AM478" s="273"/>
      <c r="AN478" s="273"/>
      <c r="AO478" s="273"/>
      <c r="AP478" s="1"/>
      <c r="AQ478" s="1"/>
      <c r="AR478" s="1"/>
      <c r="AS478" s="1"/>
      <c r="AT478" s="1"/>
      <c r="AU478" s="1"/>
    </row>
    <row r="479" spans="1:47" ht="12.75" customHeight="1" x14ac:dyDescent="0.35">
      <c r="A479" s="1"/>
      <c r="B479" s="1"/>
      <c r="C479" s="119"/>
      <c r="D479" s="119"/>
      <c r="E479" s="119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19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273"/>
      <c r="AI479" s="273"/>
      <c r="AJ479" s="273"/>
      <c r="AK479" s="273"/>
      <c r="AL479" s="273"/>
      <c r="AM479" s="273"/>
      <c r="AN479" s="273"/>
      <c r="AO479" s="273"/>
      <c r="AP479" s="1"/>
      <c r="AQ479" s="1"/>
      <c r="AR479" s="1"/>
      <c r="AS479" s="1"/>
      <c r="AT479" s="1"/>
      <c r="AU479" s="1"/>
    </row>
    <row r="480" spans="1:47" ht="12.75" customHeight="1" x14ac:dyDescent="0.35">
      <c r="A480" s="1"/>
      <c r="B480" s="1"/>
      <c r="C480" s="119"/>
      <c r="D480" s="119"/>
      <c r="E480" s="119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19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273"/>
      <c r="AI480" s="273"/>
      <c r="AJ480" s="273"/>
      <c r="AK480" s="273"/>
      <c r="AL480" s="273"/>
      <c r="AM480" s="273"/>
      <c r="AN480" s="273"/>
      <c r="AO480" s="273"/>
      <c r="AP480" s="1"/>
      <c r="AQ480" s="1"/>
      <c r="AR480" s="1"/>
      <c r="AS480" s="1"/>
      <c r="AT480" s="1"/>
      <c r="AU480" s="1"/>
    </row>
    <row r="481" spans="1:47" ht="12.75" customHeight="1" x14ac:dyDescent="0.35">
      <c r="A481" s="1"/>
      <c r="B481" s="1"/>
      <c r="C481" s="119"/>
      <c r="D481" s="119"/>
      <c r="E481" s="119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19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273"/>
      <c r="AI481" s="273"/>
      <c r="AJ481" s="273"/>
      <c r="AK481" s="273"/>
      <c r="AL481" s="273"/>
      <c r="AM481" s="273"/>
      <c r="AN481" s="273"/>
      <c r="AO481" s="273"/>
      <c r="AP481" s="1"/>
      <c r="AQ481" s="1"/>
      <c r="AR481" s="1"/>
      <c r="AS481" s="1"/>
      <c r="AT481" s="1"/>
      <c r="AU481" s="1"/>
    </row>
    <row r="482" spans="1:47" ht="12.75" customHeight="1" x14ac:dyDescent="0.35">
      <c r="A482" s="1"/>
      <c r="B482" s="1"/>
      <c r="C482" s="119"/>
      <c r="D482" s="119"/>
      <c r="E482" s="119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19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273"/>
      <c r="AI482" s="273"/>
      <c r="AJ482" s="273"/>
      <c r="AK482" s="273"/>
      <c r="AL482" s="273"/>
      <c r="AM482" s="273"/>
      <c r="AN482" s="273"/>
      <c r="AO482" s="273"/>
      <c r="AP482" s="1"/>
      <c r="AQ482" s="1"/>
      <c r="AR482" s="1"/>
      <c r="AS482" s="1"/>
      <c r="AT482" s="1"/>
      <c r="AU482" s="1"/>
    </row>
    <row r="483" spans="1:47" ht="12.75" customHeight="1" x14ac:dyDescent="0.35">
      <c r="A483" s="1"/>
      <c r="B483" s="1"/>
      <c r="C483" s="119"/>
      <c r="D483" s="119"/>
      <c r="E483" s="119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19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273"/>
      <c r="AI483" s="273"/>
      <c r="AJ483" s="273"/>
      <c r="AK483" s="273"/>
      <c r="AL483" s="273"/>
      <c r="AM483" s="273"/>
      <c r="AN483" s="273"/>
      <c r="AO483" s="273"/>
      <c r="AP483" s="1"/>
      <c r="AQ483" s="1"/>
      <c r="AR483" s="1"/>
      <c r="AS483" s="1"/>
      <c r="AT483" s="1"/>
      <c r="AU483" s="1"/>
    </row>
    <row r="484" spans="1:47" ht="12.75" customHeight="1" x14ac:dyDescent="0.35">
      <c r="A484" s="1"/>
      <c r="B484" s="1"/>
      <c r="C484" s="119"/>
      <c r="D484" s="119"/>
      <c r="E484" s="119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19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273"/>
      <c r="AI484" s="273"/>
      <c r="AJ484" s="273"/>
      <c r="AK484" s="273"/>
      <c r="AL484" s="273"/>
      <c r="AM484" s="273"/>
      <c r="AN484" s="273"/>
      <c r="AO484" s="273"/>
      <c r="AP484" s="1"/>
      <c r="AQ484" s="1"/>
      <c r="AR484" s="1"/>
      <c r="AS484" s="1"/>
      <c r="AT484" s="1"/>
      <c r="AU484" s="1"/>
    </row>
    <row r="485" spans="1:47" ht="12.75" customHeight="1" x14ac:dyDescent="0.35">
      <c r="A485" s="1"/>
      <c r="B485" s="1"/>
      <c r="C485" s="119"/>
      <c r="D485" s="119"/>
      <c r="E485" s="119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19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273"/>
      <c r="AI485" s="273"/>
      <c r="AJ485" s="273"/>
      <c r="AK485" s="273"/>
      <c r="AL485" s="273"/>
      <c r="AM485" s="273"/>
      <c r="AN485" s="273"/>
      <c r="AO485" s="273"/>
      <c r="AP485" s="1"/>
      <c r="AQ485" s="1"/>
      <c r="AR485" s="1"/>
      <c r="AS485" s="1"/>
      <c r="AT485" s="1"/>
      <c r="AU485" s="1"/>
    </row>
    <row r="486" spans="1:47" ht="12.75" customHeight="1" x14ac:dyDescent="0.35">
      <c r="A486" s="1"/>
      <c r="B486" s="1"/>
      <c r="C486" s="119"/>
      <c r="D486" s="119"/>
      <c r="E486" s="119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19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273"/>
      <c r="AI486" s="273"/>
      <c r="AJ486" s="273"/>
      <c r="AK486" s="273"/>
      <c r="AL486" s="273"/>
      <c r="AM486" s="273"/>
      <c r="AN486" s="273"/>
      <c r="AO486" s="273"/>
      <c r="AP486" s="1"/>
      <c r="AQ486" s="1"/>
      <c r="AR486" s="1"/>
      <c r="AS486" s="1"/>
      <c r="AT486" s="1"/>
      <c r="AU486" s="1"/>
    </row>
    <row r="487" spans="1:47" ht="12.75" customHeight="1" x14ac:dyDescent="0.35">
      <c r="A487" s="1"/>
      <c r="B487" s="1"/>
      <c r="C487" s="119"/>
      <c r="D487" s="119"/>
      <c r="E487" s="119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19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273"/>
      <c r="AI487" s="273"/>
      <c r="AJ487" s="273"/>
      <c r="AK487" s="273"/>
      <c r="AL487" s="273"/>
      <c r="AM487" s="273"/>
      <c r="AN487" s="273"/>
      <c r="AO487" s="273"/>
      <c r="AP487" s="1"/>
      <c r="AQ487" s="1"/>
      <c r="AR487" s="1"/>
      <c r="AS487" s="1"/>
      <c r="AT487" s="1"/>
      <c r="AU487" s="1"/>
    </row>
    <row r="488" spans="1:47" ht="12.75" customHeight="1" x14ac:dyDescent="0.35">
      <c r="A488" s="1"/>
      <c r="B488" s="1"/>
      <c r="C488" s="119"/>
      <c r="D488" s="119"/>
      <c r="E488" s="119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19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273"/>
      <c r="AI488" s="273"/>
      <c r="AJ488" s="273"/>
      <c r="AK488" s="273"/>
      <c r="AL488" s="273"/>
      <c r="AM488" s="273"/>
      <c r="AN488" s="273"/>
      <c r="AO488" s="273"/>
      <c r="AP488" s="1"/>
      <c r="AQ488" s="1"/>
      <c r="AR488" s="1"/>
      <c r="AS488" s="1"/>
      <c r="AT488" s="1"/>
      <c r="AU488" s="1"/>
    </row>
    <row r="489" spans="1:47" ht="12.75" customHeight="1" x14ac:dyDescent="0.35">
      <c r="A489" s="1"/>
      <c r="B489" s="1"/>
      <c r="C489" s="119"/>
      <c r="D489" s="119"/>
      <c r="E489" s="119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19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273"/>
      <c r="AI489" s="273"/>
      <c r="AJ489" s="273"/>
      <c r="AK489" s="273"/>
      <c r="AL489" s="273"/>
      <c r="AM489" s="273"/>
      <c r="AN489" s="273"/>
      <c r="AO489" s="273"/>
      <c r="AP489" s="1"/>
      <c r="AQ489" s="1"/>
      <c r="AR489" s="1"/>
      <c r="AS489" s="1"/>
      <c r="AT489" s="1"/>
      <c r="AU489" s="1"/>
    </row>
    <row r="490" spans="1:47" ht="12.75" customHeight="1" x14ac:dyDescent="0.35">
      <c r="A490" s="1"/>
      <c r="B490" s="1"/>
      <c r="C490" s="119"/>
      <c r="D490" s="119"/>
      <c r="E490" s="119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19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273"/>
      <c r="AI490" s="273"/>
      <c r="AJ490" s="273"/>
      <c r="AK490" s="273"/>
      <c r="AL490" s="273"/>
      <c r="AM490" s="273"/>
      <c r="AN490" s="273"/>
      <c r="AO490" s="273"/>
      <c r="AP490" s="1"/>
      <c r="AQ490" s="1"/>
      <c r="AR490" s="1"/>
      <c r="AS490" s="1"/>
      <c r="AT490" s="1"/>
      <c r="AU490" s="1"/>
    </row>
    <row r="491" spans="1:47" ht="12.75" customHeight="1" x14ac:dyDescent="0.35">
      <c r="A491" s="1"/>
      <c r="B491" s="1"/>
      <c r="C491" s="119"/>
      <c r="D491" s="119"/>
      <c r="E491" s="119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19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273"/>
      <c r="AI491" s="273"/>
      <c r="AJ491" s="273"/>
      <c r="AK491" s="273"/>
      <c r="AL491" s="273"/>
      <c r="AM491" s="273"/>
      <c r="AN491" s="273"/>
      <c r="AO491" s="273"/>
      <c r="AP491" s="1"/>
      <c r="AQ491" s="1"/>
      <c r="AR491" s="1"/>
      <c r="AS491" s="1"/>
      <c r="AT491" s="1"/>
      <c r="AU491" s="1"/>
    </row>
    <row r="492" spans="1:47" ht="12.75" customHeight="1" x14ac:dyDescent="0.35">
      <c r="A492" s="1"/>
      <c r="B492" s="1"/>
      <c r="C492" s="119"/>
      <c r="D492" s="119"/>
      <c r="E492" s="119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19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273"/>
      <c r="AI492" s="273"/>
      <c r="AJ492" s="273"/>
      <c r="AK492" s="273"/>
      <c r="AL492" s="273"/>
      <c r="AM492" s="273"/>
      <c r="AN492" s="273"/>
      <c r="AO492" s="273"/>
      <c r="AP492" s="1"/>
      <c r="AQ492" s="1"/>
      <c r="AR492" s="1"/>
      <c r="AS492" s="1"/>
      <c r="AT492" s="1"/>
      <c r="AU492" s="1"/>
    </row>
    <row r="493" spans="1:47" ht="12.75" customHeight="1" x14ac:dyDescent="0.35">
      <c r="A493" s="1"/>
      <c r="B493" s="1"/>
      <c r="C493" s="119"/>
      <c r="D493" s="119"/>
      <c r="E493" s="119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19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273"/>
      <c r="AI493" s="273"/>
      <c r="AJ493" s="273"/>
      <c r="AK493" s="273"/>
      <c r="AL493" s="273"/>
      <c r="AM493" s="273"/>
      <c r="AN493" s="273"/>
      <c r="AO493" s="273"/>
      <c r="AP493" s="1"/>
      <c r="AQ493" s="1"/>
      <c r="AR493" s="1"/>
      <c r="AS493" s="1"/>
      <c r="AT493" s="1"/>
      <c r="AU493" s="1"/>
    </row>
    <row r="494" spans="1:47" ht="12.75" customHeight="1" x14ac:dyDescent="0.35">
      <c r="A494" s="1"/>
      <c r="B494" s="1"/>
      <c r="C494" s="119"/>
      <c r="D494" s="119"/>
      <c r="E494" s="119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19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273"/>
      <c r="AI494" s="273"/>
      <c r="AJ494" s="273"/>
      <c r="AK494" s="273"/>
      <c r="AL494" s="273"/>
      <c r="AM494" s="273"/>
      <c r="AN494" s="273"/>
      <c r="AO494" s="273"/>
      <c r="AP494" s="1"/>
      <c r="AQ494" s="1"/>
      <c r="AR494" s="1"/>
      <c r="AS494" s="1"/>
      <c r="AT494" s="1"/>
      <c r="AU494" s="1"/>
    </row>
    <row r="495" spans="1:47" ht="12.75" customHeight="1" x14ac:dyDescent="0.35">
      <c r="A495" s="1"/>
      <c r="B495" s="1"/>
      <c r="C495" s="119"/>
      <c r="D495" s="119"/>
      <c r="E495" s="119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19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273"/>
      <c r="AI495" s="273"/>
      <c r="AJ495" s="273"/>
      <c r="AK495" s="273"/>
      <c r="AL495" s="273"/>
      <c r="AM495" s="273"/>
      <c r="AN495" s="273"/>
      <c r="AO495" s="273"/>
      <c r="AP495" s="1"/>
      <c r="AQ495" s="1"/>
      <c r="AR495" s="1"/>
      <c r="AS495" s="1"/>
      <c r="AT495" s="1"/>
      <c r="AU495" s="1"/>
    </row>
    <row r="496" spans="1:47" ht="12.75" customHeight="1" x14ac:dyDescent="0.35">
      <c r="A496" s="1"/>
      <c r="B496" s="1"/>
      <c r="C496" s="119"/>
      <c r="D496" s="119"/>
      <c r="E496" s="119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19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273"/>
      <c r="AI496" s="273"/>
      <c r="AJ496" s="273"/>
      <c r="AK496" s="273"/>
      <c r="AL496" s="273"/>
      <c r="AM496" s="273"/>
      <c r="AN496" s="273"/>
      <c r="AO496" s="273"/>
      <c r="AP496" s="1"/>
      <c r="AQ496" s="1"/>
      <c r="AR496" s="1"/>
      <c r="AS496" s="1"/>
      <c r="AT496" s="1"/>
      <c r="AU496" s="1"/>
    </row>
    <row r="497" spans="1:47" ht="12.75" customHeight="1" x14ac:dyDescent="0.35">
      <c r="A497" s="1"/>
      <c r="B497" s="1"/>
      <c r="C497" s="119"/>
      <c r="D497" s="119"/>
      <c r="E497" s="119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19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273"/>
      <c r="AI497" s="273"/>
      <c r="AJ497" s="273"/>
      <c r="AK497" s="273"/>
      <c r="AL497" s="273"/>
      <c r="AM497" s="273"/>
      <c r="AN497" s="273"/>
      <c r="AO497" s="273"/>
      <c r="AP497" s="1"/>
      <c r="AQ497" s="1"/>
      <c r="AR497" s="1"/>
      <c r="AS497" s="1"/>
      <c r="AT497" s="1"/>
      <c r="AU497" s="1"/>
    </row>
    <row r="498" spans="1:47" ht="12.75" customHeight="1" x14ac:dyDescent="0.35">
      <c r="A498" s="1"/>
      <c r="B498" s="1"/>
      <c r="C498" s="119"/>
      <c r="D498" s="119"/>
      <c r="E498" s="119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19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273"/>
      <c r="AI498" s="273"/>
      <c r="AJ498" s="273"/>
      <c r="AK498" s="273"/>
      <c r="AL498" s="273"/>
      <c r="AM498" s="273"/>
      <c r="AN498" s="273"/>
      <c r="AO498" s="273"/>
      <c r="AP498" s="1"/>
      <c r="AQ498" s="1"/>
      <c r="AR498" s="1"/>
      <c r="AS498" s="1"/>
      <c r="AT498" s="1"/>
      <c r="AU498" s="1"/>
    </row>
    <row r="499" spans="1:47" ht="12.75" customHeight="1" x14ac:dyDescent="0.35">
      <c r="A499" s="1"/>
      <c r="B499" s="1"/>
      <c r="C499" s="119"/>
      <c r="D499" s="119"/>
      <c r="E499" s="119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19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273"/>
      <c r="AI499" s="273"/>
      <c r="AJ499" s="273"/>
      <c r="AK499" s="273"/>
      <c r="AL499" s="273"/>
      <c r="AM499" s="273"/>
      <c r="AN499" s="273"/>
      <c r="AO499" s="273"/>
      <c r="AP499" s="1"/>
      <c r="AQ499" s="1"/>
      <c r="AR499" s="1"/>
      <c r="AS499" s="1"/>
      <c r="AT499" s="1"/>
      <c r="AU499" s="1"/>
    </row>
    <row r="500" spans="1:47" ht="12.75" customHeight="1" x14ac:dyDescent="0.35">
      <c r="A500" s="1"/>
      <c r="B500" s="1"/>
      <c r="C500" s="119"/>
      <c r="D500" s="119"/>
      <c r="E500" s="119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19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273"/>
      <c r="AI500" s="273"/>
      <c r="AJ500" s="273"/>
      <c r="AK500" s="273"/>
      <c r="AL500" s="273"/>
      <c r="AM500" s="273"/>
      <c r="AN500" s="273"/>
      <c r="AO500" s="273"/>
      <c r="AP500" s="1"/>
      <c r="AQ500" s="1"/>
      <c r="AR500" s="1"/>
      <c r="AS500" s="1"/>
      <c r="AT500" s="1"/>
      <c r="AU500" s="1"/>
    </row>
    <row r="501" spans="1:47" ht="12.75" customHeight="1" x14ac:dyDescent="0.35">
      <c r="A501" s="1"/>
      <c r="B501" s="1"/>
      <c r="C501" s="119"/>
      <c r="D501" s="119"/>
      <c r="E501" s="119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19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273"/>
      <c r="AI501" s="273"/>
      <c r="AJ501" s="273"/>
      <c r="AK501" s="273"/>
      <c r="AL501" s="273"/>
      <c r="AM501" s="273"/>
      <c r="AN501" s="273"/>
      <c r="AO501" s="273"/>
      <c r="AP501" s="1"/>
      <c r="AQ501" s="1"/>
      <c r="AR501" s="1"/>
      <c r="AS501" s="1"/>
      <c r="AT501" s="1"/>
      <c r="AU501" s="1"/>
    </row>
    <row r="502" spans="1:47" ht="12.75" customHeight="1" x14ac:dyDescent="0.35">
      <c r="A502" s="1"/>
      <c r="B502" s="1"/>
      <c r="C502" s="119"/>
      <c r="D502" s="119"/>
      <c r="E502" s="119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19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273"/>
      <c r="AI502" s="273"/>
      <c r="AJ502" s="273"/>
      <c r="AK502" s="273"/>
      <c r="AL502" s="273"/>
      <c r="AM502" s="273"/>
      <c r="AN502" s="273"/>
      <c r="AO502" s="273"/>
      <c r="AP502" s="1"/>
      <c r="AQ502" s="1"/>
      <c r="AR502" s="1"/>
      <c r="AS502" s="1"/>
      <c r="AT502" s="1"/>
      <c r="AU502" s="1"/>
    </row>
    <row r="503" spans="1:47" ht="12.75" customHeight="1" x14ac:dyDescent="0.35">
      <c r="A503" s="1"/>
      <c r="B503" s="1"/>
      <c r="C503" s="119"/>
      <c r="D503" s="119"/>
      <c r="E503" s="119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19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273"/>
      <c r="AI503" s="273"/>
      <c r="AJ503" s="273"/>
      <c r="AK503" s="273"/>
      <c r="AL503" s="273"/>
      <c r="AM503" s="273"/>
      <c r="AN503" s="273"/>
      <c r="AO503" s="273"/>
      <c r="AP503" s="1"/>
      <c r="AQ503" s="1"/>
      <c r="AR503" s="1"/>
      <c r="AS503" s="1"/>
      <c r="AT503" s="1"/>
      <c r="AU503" s="1"/>
    </row>
    <row r="504" spans="1:47" ht="12.75" customHeight="1" x14ac:dyDescent="0.35">
      <c r="A504" s="1"/>
      <c r="B504" s="1"/>
      <c r="C504" s="119"/>
      <c r="D504" s="119"/>
      <c r="E504" s="119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19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273"/>
      <c r="AI504" s="273"/>
      <c r="AJ504" s="273"/>
      <c r="AK504" s="273"/>
      <c r="AL504" s="273"/>
      <c r="AM504" s="273"/>
      <c r="AN504" s="273"/>
      <c r="AO504" s="273"/>
      <c r="AP504" s="1"/>
      <c r="AQ504" s="1"/>
      <c r="AR504" s="1"/>
      <c r="AS504" s="1"/>
      <c r="AT504" s="1"/>
      <c r="AU504" s="1"/>
    </row>
    <row r="505" spans="1:47" ht="12.75" customHeight="1" x14ac:dyDescent="0.35">
      <c r="A505" s="1"/>
      <c r="B505" s="1"/>
      <c r="C505" s="119"/>
      <c r="D505" s="119"/>
      <c r="E505" s="119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19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273"/>
      <c r="AI505" s="273"/>
      <c r="AJ505" s="273"/>
      <c r="AK505" s="273"/>
      <c r="AL505" s="273"/>
      <c r="AM505" s="273"/>
      <c r="AN505" s="273"/>
      <c r="AO505" s="273"/>
      <c r="AP505" s="1"/>
      <c r="AQ505" s="1"/>
      <c r="AR505" s="1"/>
      <c r="AS505" s="1"/>
      <c r="AT505" s="1"/>
      <c r="AU505" s="1"/>
    </row>
    <row r="506" spans="1:47" ht="12.75" customHeight="1" x14ac:dyDescent="0.35">
      <c r="A506" s="1"/>
      <c r="B506" s="1"/>
      <c r="C506" s="119"/>
      <c r="D506" s="119"/>
      <c r="E506" s="119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19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273"/>
      <c r="AI506" s="273"/>
      <c r="AJ506" s="273"/>
      <c r="AK506" s="273"/>
      <c r="AL506" s="273"/>
      <c r="AM506" s="273"/>
      <c r="AN506" s="273"/>
      <c r="AO506" s="273"/>
      <c r="AP506" s="1"/>
      <c r="AQ506" s="1"/>
      <c r="AR506" s="1"/>
      <c r="AS506" s="1"/>
      <c r="AT506" s="1"/>
      <c r="AU506" s="1"/>
    </row>
    <row r="507" spans="1:47" ht="12.75" customHeight="1" x14ac:dyDescent="0.35">
      <c r="A507" s="1"/>
      <c r="B507" s="1"/>
      <c r="C507" s="119"/>
      <c r="D507" s="119"/>
      <c r="E507" s="119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19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273"/>
      <c r="AI507" s="273"/>
      <c r="AJ507" s="273"/>
      <c r="AK507" s="273"/>
      <c r="AL507" s="273"/>
      <c r="AM507" s="273"/>
      <c r="AN507" s="273"/>
      <c r="AO507" s="273"/>
      <c r="AP507" s="1"/>
      <c r="AQ507" s="1"/>
      <c r="AR507" s="1"/>
      <c r="AS507" s="1"/>
      <c r="AT507" s="1"/>
      <c r="AU507" s="1"/>
    </row>
    <row r="508" spans="1:47" ht="12.75" customHeight="1" x14ac:dyDescent="0.35">
      <c r="A508" s="1"/>
      <c r="B508" s="1"/>
      <c r="C508" s="119"/>
      <c r="D508" s="119"/>
      <c r="E508" s="119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19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273"/>
      <c r="AI508" s="273"/>
      <c r="AJ508" s="273"/>
      <c r="AK508" s="273"/>
      <c r="AL508" s="273"/>
      <c r="AM508" s="273"/>
      <c r="AN508" s="273"/>
      <c r="AO508" s="273"/>
      <c r="AP508" s="1"/>
      <c r="AQ508" s="1"/>
      <c r="AR508" s="1"/>
      <c r="AS508" s="1"/>
      <c r="AT508" s="1"/>
      <c r="AU508" s="1"/>
    </row>
    <row r="509" spans="1:47" ht="12.75" customHeight="1" x14ac:dyDescent="0.35">
      <c r="A509" s="1"/>
      <c r="B509" s="1"/>
      <c r="C509" s="119"/>
      <c r="D509" s="119"/>
      <c r="E509" s="119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19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273"/>
      <c r="AI509" s="273"/>
      <c r="AJ509" s="273"/>
      <c r="AK509" s="273"/>
      <c r="AL509" s="273"/>
      <c r="AM509" s="273"/>
      <c r="AN509" s="273"/>
      <c r="AO509" s="273"/>
      <c r="AP509" s="1"/>
      <c r="AQ509" s="1"/>
      <c r="AR509" s="1"/>
      <c r="AS509" s="1"/>
      <c r="AT509" s="1"/>
      <c r="AU509" s="1"/>
    </row>
    <row r="510" spans="1:47" ht="12.75" customHeight="1" x14ac:dyDescent="0.35">
      <c r="A510" s="1"/>
      <c r="B510" s="1"/>
      <c r="C510" s="119"/>
      <c r="D510" s="119"/>
      <c r="E510" s="119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19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273"/>
      <c r="AI510" s="273"/>
      <c r="AJ510" s="273"/>
      <c r="AK510" s="273"/>
      <c r="AL510" s="273"/>
      <c r="AM510" s="273"/>
      <c r="AN510" s="273"/>
      <c r="AO510" s="273"/>
      <c r="AP510" s="1"/>
      <c r="AQ510" s="1"/>
      <c r="AR510" s="1"/>
      <c r="AS510" s="1"/>
      <c r="AT510" s="1"/>
      <c r="AU510" s="1"/>
    </row>
    <row r="511" spans="1:47" ht="12.75" customHeight="1" x14ac:dyDescent="0.35">
      <c r="A511" s="1"/>
      <c r="B511" s="1"/>
      <c r="C511" s="119"/>
      <c r="D511" s="119"/>
      <c r="E511" s="119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19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273"/>
      <c r="AI511" s="273"/>
      <c r="AJ511" s="273"/>
      <c r="AK511" s="273"/>
      <c r="AL511" s="273"/>
      <c r="AM511" s="273"/>
      <c r="AN511" s="273"/>
      <c r="AO511" s="273"/>
      <c r="AP511" s="1"/>
      <c r="AQ511" s="1"/>
      <c r="AR511" s="1"/>
      <c r="AS511" s="1"/>
      <c r="AT511" s="1"/>
      <c r="AU511" s="1"/>
    </row>
    <row r="512" spans="1:47" ht="12.75" customHeight="1" x14ac:dyDescent="0.35">
      <c r="A512" s="1"/>
      <c r="B512" s="1"/>
      <c r="C512" s="119"/>
      <c r="D512" s="119"/>
      <c r="E512" s="119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19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273"/>
      <c r="AI512" s="273"/>
      <c r="AJ512" s="273"/>
      <c r="AK512" s="273"/>
      <c r="AL512" s="273"/>
      <c r="AM512" s="273"/>
      <c r="AN512" s="273"/>
      <c r="AO512" s="273"/>
      <c r="AP512" s="1"/>
      <c r="AQ512" s="1"/>
      <c r="AR512" s="1"/>
      <c r="AS512" s="1"/>
      <c r="AT512" s="1"/>
      <c r="AU512" s="1"/>
    </row>
    <row r="513" spans="1:47" ht="12.75" customHeight="1" x14ac:dyDescent="0.35">
      <c r="A513" s="1"/>
      <c r="B513" s="1"/>
      <c r="C513" s="119"/>
      <c r="D513" s="119"/>
      <c r="E513" s="119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19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273"/>
      <c r="AI513" s="273"/>
      <c r="AJ513" s="273"/>
      <c r="AK513" s="273"/>
      <c r="AL513" s="273"/>
      <c r="AM513" s="273"/>
      <c r="AN513" s="273"/>
      <c r="AO513" s="273"/>
      <c r="AP513" s="1"/>
      <c r="AQ513" s="1"/>
      <c r="AR513" s="1"/>
      <c r="AS513" s="1"/>
      <c r="AT513" s="1"/>
      <c r="AU513" s="1"/>
    </row>
    <row r="514" spans="1:47" ht="12.75" customHeight="1" x14ac:dyDescent="0.35">
      <c r="A514" s="1"/>
      <c r="B514" s="1"/>
      <c r="C514" s="119"/>
      <c r="D514" s="119"/>
      <c r="E514" s="119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19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273"/>
      <c r="AI514" s="273"/>
      <c r="AJ514" s="273"/>
      <c r="AK514" s="273"/>
      <c r="AL514" s="273"/>
      <c r="AM514" s="273"/>
      <c r="AN514" s="273"/>
      <c r="AO514" s="273"/>
      <c r="AP514" s="1"/>
      <c r="AQ514" s="1"/>
      <c r="AR514" s="1"/>
      <c r="AS514" s="1"/>
      <c r="AT514" s="1"/>
      <c r="AU514" s="1"/>
    </row>
    <row r="515" spans="1:47" ht="12.75" customHeight="1" x14ac:dyDescent="0.35">
      <c r="A515" s="1"/>
      <c r="B515" s="1"/>
      <c r="C515" s="119"/>
      <c r="D515" s="119"/>
      <c r="E515" s="119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19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273"/>
      <c r="AI515" s="273"/>
      <c r="AJ515" s="273"/>
      <c r="AK515" s="273"/>
      <c r="AL515" s="273"/>
      <c r="AM515" s="273"/>
      <c r="AN515" s="273"/>
      <c r="AO515" s="273"/>
      <c r="AP515" s="1"/>
      <c r="AQ515" s="1"/>
      <c r="AR515" s="1"/>
      <c r="AS515" s="1"/>
      <c r="AT515" s="1"/>
      <c r="AU515" s="1"/>
    </row>
    <row r="516" spans="1:47" ht="12.75" customHeight="1" x14ac:dyDescent="0.35">
      <c r="A516" s="1"/>
      <c r="B516" s="1"/>
      <c r="C516" s="119"/>
      <c r="D516" s="119"/>
      <c r="E516" s="119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19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273"/>
      <c r="AI516" s="273"/>
      <c r="AJ516" s="273"/>
      <c r="AK516" s="273"/>
      <c r="AL516" s="273"/>
      <c r="AM516" s="273"/>
      <c r="AN516" s="273"/>
      <c r="AO516" s="273"/>
      <c r="AP516" s="1"/>
      <c r="AQ516" s="1"/>
      <c r="AR516" s="1"/>
      <c r="AS516" s="1"/>
      <c r="AT516" s="1"/>
      <c r="AU516" s="1"/>
    </row>
    <row r="517" spans="1:47" ht="12.75" customHeight="1" x14ac:dyDescent="0.35">
      <c r="A517" s="1"/>
      <c r="B517" s="1"/>
      <c r="C517" s="119"/>
      <c r="D517" s="119"/>
      <c r="E517" s="119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19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273"/>
      <c r="AI517" s="273"/>
      <c r="AJ517" s="273"/>
      <c r="AK517" s="273"/>
      <c r="AL517" s="273"/>
      <c r="AM517" s="273"/>
      <c r="AN517" s="273"/>
      <c r="AO517" s="273"/>
      <c r="AP517" s="1"/>
      <c r="AQ517" s="1"/>
      <c r="AR517" s="1"/>
      <c r="AS517" s="1"/>
      <c r="AT517" s="1"/>
      <c r="AU517" s="1"/>
    </row>
    <row r="518" spans="1:47" ht="12.75" customHeight="1" x14ac:dyDescent="0.35">
      <c r="A518" s="1"/>
      <c r="B518" s="1"/>
      <c r="C518" s="119"/>
      <c r="D518" s="119"/>
      <c r="E518" s="119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19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273"/>
      <c r="AI518" s="273"/>
      <c r="AJ518" s="273"/>
      <c r="AK518" s="273"/>
      <c r="AL518" s="273"/>
      <c r="AM518" s="273"/>
      <c r="AN518" s="273"/>
      <c r="AO518" s="273"/>
      <c r="AP518" s="1"/>
      <c r="AQ518" s="1"/>
      <c r="AR518" s="1"/>
      <c r="AS518" s="1"/>
      <c r="AT518" s="1"/>
      <c r="AU518" s="1"/>
    </row>
    <row r="519" spans="1:47" ht="12.75" customHeight="1" x14ac:dyDescent="0.35">
      <c r="A519" s="1"/>
      <c r="B519" s="1"/>
      <c r="C519" s="119"/>
      <c r="D519" s="119"/>
      <c r="E519" s="119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19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273"/>
      <c r="AI519" s="273"/>
      <c r="AJ519" s="273"/>
      <c r="AK519" s="273"/>
      <c r="AL519" s="273"/>
      <c r="AM519" s="273"/>
      <c r="AN519" s="273"/>
      <c r="AO519" s="273"/>
      <c r="AP519" s="1"/>
      <c r="AQ519" s="1"/>
      <c r="AR519" s="1"/>
      <c r="AS519" s="1"/>
      <c r="AT519" s="1"/>
      <c r="AU519" s="1"/>
    </row>
    <row r="520" spans="1:47" ht="12.75" customHeight="1" x14ac:dyDescent="0.35">
      <c r="A520" s="1"/>
      <c r="B520" s="1"/>
      <c r="C520" s="119"/>
      <c r="D520" s="119"/>
      <c r="E520" s="119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19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273"/>
      <c r="AI520" s="273"/>
      <c r="AJ520" s="273"/>
      <c r="AK520" s="273"/>
      <c r="AL520" s="273"/>
      <c r="AM520" s="273"/>
      <c r="AN520" s="273"/>
      <c r="AO520" s="273"/>
      <c r="AP520" s="1"/>
      <c r="AQ520" s="1"/>
      <c r="AR520" s="1"/>
      <c r="AS520" s="1"/>
      <c r="AT520" s="1"/>
      <c r="AU520" s="1"/>
    </row>
    <row r="521" spans="1:47" ht="12.75" customHeight="1" x14ac:dyDescent="0.35">
      <c r="A521" s="1"/>
      <c r="B521" s="1"/>
      <c r="C521" s="119"/>
      <c r="D521" s="119"/>
      <c r="E521" s="119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19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273"/>
      <c r="AI521" s="273"/>
      <c r="AJ521" s="273"/>
      <c r="AK521" s="273"/>
      <c r="AL521" s="273"/>
      <c r="AM521" s="273"/>
      <c r="AN521" s="273"/>
      <c r="AO521" s="273"/>
      <c r="AP521" s="1"/>
      <c r="AQ521" s="1"/>
      <c r="AR521" s="1"/>
      <c r="AS521" s="1"/>
      <c r="AT521" s="1"/>
      <c r="AU521" s="1"/>
    </row>
    <row r="522" spans="1:47" ht="12.75" customHeight="1" x14ac:dyDescent="0.35">
      <c r="A522" s="1"/>
      <c r="B522" s="1"/>
      <c r="C522" s="119"/>
      <c r="D522" s="119"/>
      <c r="E522" s="119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19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273"/>
      <c r="AI522" s="273"/>
      <c r="AJ522" s="273"/>
      <c r="AK522" s="273"/>
      <c r="AL522" s="273"/>
      <c r="AM522" s="273"/>
      <c r="AN522" s="273"/>
      <c r="AO522" s="273"/>
      <c r="AP522" s="1"/>
      <c r="AQ522" s="1"/>
      <c r="AR522" s="1"/>
      <c r="AS522" s="1"/>
      <c r="AT522" s="1"/>
      <c r="AU522" s="1"/>
    </row>
    <row r="523" spans="1:47" ht="12.75" customHeight="1" x14ac:dyDescent="0.35">
      <c r="A523" s="1"/>
      <c r="B523" s="1"/>
      <c r="C523" s="119"/>
      <c r="D523" s="119"/>
      <c r="E523" s="119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19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273"/>
      <c r="AI523" s="273"/>
      <c r="AJ523" s="273"/>
      <c r="AK523" s="273"/>
      <c r="AL523" s="273"/>
      <c r="AM523" s="273"/>
      <c r="AN523" s="273"/>
      <c r="AO523" s="273"/>
      <c r="AP523" s="1"/>
      <c r="AQ523" s="1"/>
      <c r="AR523" s="1"/>
      <c r="AS523" s="1"/>
      <c r="AT523" s="1"/>
      <c r="AU523" s="1"/>
    </row>
    <row r="524" spans="1:47" ht="12.75" customHeight="1" x14ac:dyDescent="0.35">
      <c r="A524" s="1"/>
      <c r="B524" s="1"/>
      <c r="C524" s="119"/>
      <c r="D524" s="119"/>
      <c r="E524" s="119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19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273"/>
      <c r="AI524" s="273"/>
      <c r="AJ524" s="273"/>
      <c r="AK524" s="273"/>
      <c r="AL524" s="273"/>
      <c r="AM524" s="273"/>
      <c r="AN524" s="273"/>
      <c r="AO524" s="273"/>
      <c r="AP524" s="1"/>
      <c r="AQ524" s="1"/>
      <c r="AR524" s="1"/>
      <c r="AS524" s="1"/>
      <c r="AT524" s="1"/>
      <c r="AU524" s="1"/>
    </row>
    <row r="525" spans="1:47" ht="12.75" customHeight="1" x14ac:dyDescent="0.35">
      <c r="A525" s="1"/>
      <c r="B525" s="1"/>
      <c r="C525" s="119"/>
      <c r="D525" s="119"/>
      <c r="E525" s="119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19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273"/>
      <c r="AI525" s="273"/>
      <c r="AJ525" s="273"/>
      <c r="AK525" s="273"/>
      <c r="AL525" s="273"/>
      <c r="AM525" s="273"/>
      <c r="AN525" s="273"/>
      <c r="AO525" s="273"/>
      <c r="AP525" s="1"/>
      <c r="AQ525" s="1"/>
      <c r="AR525" s="1"/>
      <c r="AS525" s="1"/>
      <c r="AT525" s="1"/>
      <c r="AU525" s="1"/>
    </row>
    <row r="526" spans="1:47" ht="12.75" customHeight="1" x14ac:dyDescent="0.35">
      <c r="A526" s="1"/>
      <c r="B526" s="1"/>
      <c r="C526" s="119"/>
      <c r="D526" s="119"/>
      <c r="E526" s="119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19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273"/>
      <c r="AI526" s="273"/>
      <c r="AJ526" s="273"/>
      <c r="AK526" s="273"/>
      <c r="AL526" s="273"/>
      <c r="AM526" s="273"/>
      <c r="AN526" s="273"/>
      <c r="AO526" s="273"/>
      <c r="AP526" s="1"/>
      <c r="AQ526" s="1"/>
      <c r="AR526" s="1"/>
      <c r="AS526" s="1"/>
      <c r="AT526" s="1"/>
      <c r="AU526" s="1"/>
    </row>
    <row r="527" spans="1:47" ht="12.75" customHeight="1" x14ac:dyDescent="0.35">
      <c r="A527" s="1"/>
      <c r="B527" s="1"/>
      <c r="C527" s="119"/>
      <c r="D527" s="119"/>
      <c r="E527" s="119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19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273"/>
      <c r="AI527" s="273"/>
      <c r="AJ527" s="273"/>
      <c r="AK527" s="273"/>
      <c r="AL527" s="273"/>
      <c r="AM527" s="273"/>
      <c r="AN527" s="273"/>
      <c r="AO527" s="273"/>
      <c r="AP527" s="1"/>
      <c r="AQ527" s="1"/>
      <c r="AR527" s="1"/>
      <c r="AS527" s="1"/>
      <c r="AT527" s="1"/>
      <c r="AU527" s="1"/>
    </row>
    <row r="528" spans="1:47" ht="12.75" customHeight="1" x14ac:dyDescent="0.35">
      <c r="A528" s="1"/>
      <c r="B528" s="1"/>
      <c r="C528" s="119"/>
      <c r="D528" s="119"/>
      <c r="E528" s="119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19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273"/>
      <c r="AI528" s="273"/>
      <c r="AJ528" s="273"/>
      <c r="AK528" s="273"/>
      <c r="AL528" s="273"/>
      <c r="AM528" s="273"/>
      <c r="AN528" s="273"/>
      <c r="AO528" s="273"/>
      <c r="AP528" s="1"/>
      <c r="AQ528" s="1"/>
      <c r="AR528" s="1"/>
      <c r="AS528" s="1"/>
      <c r="AT528" s="1"/>
      <c r="AU528" s="1"/>
    </row>
    <row r="529" spans="1:47" ht="12.75" customHeight="1" x14ac:dyDescent="0.35">
      <c r="A529" s="1"/>
      <c r="B529" s="1"/>
      <c r="C529" s="119"/>
      <c r="D529" s="119"/>
      <c r="E529" s="119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19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273"/>
      <c r="AI529" s="273"/>
      <c r="AJ529" s="273"/>
      <c r="AK529" s="273"/>
      <c r="AL529" s="273"/>
      <c r="AM529" s="273"/>
      <c r="AN529" s="273"/>
      <c r="AO529" s="273"/>
      <c r="AP529" s="1"/>
      <c r="AQ529" s="1"/>
      <c r="AR529" s="1"/>
      <c r="AS529" s="1"/>
      <c r="AT529" s="1"/>
      <c r="AU529" s="1"/>
    </row>
    <row r="530" spans="1:47" ht="12.75" customHeight="1" x14ac:dyDescent="0.35">
      <c r="A530" s="1"/>
      <c r="B530" s="1"/>
      <c r="C530" s="119"/>
      <c r="D530" s="119"/>
      <c r="E530" s="119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19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273"/>
      <c r="AI530" s="273"/>
      <c r="AJ530" s="273"/>
      <c r="AK530" s="273"/>
      <c r="AL530" s="273"/>
      <c r="AM530" s="273"/>
      <c r="AN530" s="273"/>
      <c r="AO530" s="273"/>
      <c r="AP530" s="1"/>
      <c r="AQ530" s="1"/>
      <c r="AR530" s="1"/>
      <c r="AS530" s="1"/>
      <c r="AT530" s="1"/>
      <c r="AU530" s="1"/>
    </row>
    <row r="531" spans="1:47" ht="12.75" customHeight="1" x14ac:dyDescent="0.35">
      <c r="A531" s="1"/>
      <c r="B531" s="1"/>
      <c r="C531" s="119"/>
      <c r="D531" s="119"/>
      <c r="E531" s="119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19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273"/>
      <c r="AI531" s="273"/>
      <c r="AJ531" s="273"/>
      <c r="AK531" s="273"/>
      <c r="AL531" s="273"/>
      <c r="AM531" s="273"/>
      <c r="AN531" s="273"/>
      <c r="AO531" s="273"/>
      <c r="AP531" s="1"/>
      <c r="AQ531" s="1"/>
      <c r="AR531" s="1"/>
      <c r="AS531" s="1"/>
      <c r="AT531" s="1"/>
      <c r="AU531" s="1"/>
    </row>
    <row r="532" spans="1:47" ht="12.75" customHeight="1" x14ac:dyDescent="0.35">
      <c r="A532" s="1"/>
      <c r="B532" s="1"/>
      <c r="C532" s="119"/>
      <c r="D532" s="119"/>
      <c r="E532" s="119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19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273"/>
      <c r="AI532" s="273"/>
      <c r="AJ532" s="273"/>
      <c r="AK532" s="273"/>
      <c r="AL532" s="273"/>
      <c r="AM532" s="273"/>
      <c r="AN532" s="273"/>
      <c r="AO532" s="273"/>
      <c r="AP532" s="1"/>
      <c r="AQ532" s="1"/>
      <c r="AR532" s="1"/>
      <c r="AS532" s="1"/>
      <c r="AT532" s="1"/>
      <c r="AU532" s="1"/>
    </row>
    <row r="533" spans="1:47" ht="12.75" customHeight="1" x14ac:dyDescent="0.35">
      <c r="A533" s="1"/>
      <c r="B533" s="1"/>
      <c r="C533" s="119"/>
      <c r="D533" s="119"/>
      <c r="E533" s="119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19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273"/>
      <c r="AI533" s="273"/>
      <c r="AJ533" s="273"/>
      <c r="AK533" s="273"/>
      <c r="AL533" s="273"/>
      <c r="AM533" s="273"/>
      <c r="AN533" s="273"/>
      <c r="AO533" s="273"/>
      <c r="AP533" s="1"/>
      <c r="AQ533" s="1"/>
      <c r="AR533" s="1"/>
      <c r="AS533" s="1"/>
      <c r="AT533" s="1"/>
      <c r="AU533" s="1"/>
    </row>
    <row r="534" spans="1:47" ht="12.75" customHeight="1" x14ac:dyDescent="0.35">
      <c r="A534" s="1"/>
      <c r="B534" s="1"/>
      <c r="C534" s="119"/>
      <c r="D534" s="119"/>
      <c r="E534" s="119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19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273"/>
      <c r="AI534" s="273"/>
      <c r="AJ534" s="273"/>
      <c r="AK534" s="273"/>
      <c r="AL534" s="273"/>
      <c r="AM534" s="273"/>
      <c r="AN534" s="273"/>
      <c r="AO534" s="273"/>
      <c r="AP534" s="1"/>
      <c r="AQ534" s="1"/>
      <c r="AR534" s="1"/>
      <c r="AS534" s="1"/>
      <c r="AT534" s="1"/>
      <c r="AU534" s="1"/>
    </row>
    <row r="535" spans="1:47" ht="12.75" customHeight="1" x14ac:dyDescent="0.35">
      <c r="A535" s="1"/>
      <c r="B535" s="1"/>
      <c r="C535" s="119"/>
      <c r="D535" s="119"/>
      <c r="E535" s="119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19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273"/>
      <c r="AI535" s="273"/>
      <c r="AJ535" s="273"/>
      <c r="AK535" s="273"/>
      <c r="AL535" s="273"/>
      <c r="AM535" s="273"/>
      <c r="AN535" s="273"/>
      <c r="AO535" s="273"/>
      <c r="AP535" s="1"/>
      <c r="AQ535" s="1"/>
      <c r="AR535" s="1"/>
      <c r="AS535" s="1"/>
      <c r="AT535" s="1"/>
      <c r="AU535" s="1"/>
    </row>
    <row r="536" spans="1:47" ht="12.75" customHeight="1" x14ac:dyDescent="0.35">
      <c r="A536" s="1"/>
      <c r="B536" s="1"/>
      <c r="C536" s="119"/>
      <c r="D536" s="119"/>
      <c r="E536" s="119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19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273"/>
      <c r="AI536" s="273"/>
      <c r="AJ536" s="273"/>
      <c r="AK536" s="273"/>
      <c r="AL536" s="273"/>
      <c r="AM536" s="273"/>
      <c r="AN536" s="273"/>
      <c r="AO536" s="273"/>
      <c r="AP536" s="1"/>
      <c r="AQ536" s="1"/>
      <c r="AR536" s="1"/>
      <c r="AS536" s="1"/>
      <c r="AT536" s="1"/>
      <c r="AU536" s="1"/>
    </row>
    <row r="537" spans="1:47" ht="12.75" customHeight="1" x14ac:dyDescent="0.35">
      <c r="A537" s="1"/>
      <c r="B537" s="1"/>
      <c r="C537" s="119"/>
      <c r="D537" s="119"/>
      <c r="E537" s="119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19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273"/>
      <c r="AI537" s="273"/>
      <c r="AJ537" s="273"/>
      <c r="AK537" s="273"/>
      <c r="AL537" s="273"/>
      <c r="AM537" s="273"/>
      <c r="AN537" s="273"/>
      <c r="AO537" s="273"/>
      <c r="AP537" s="1"/>
      <c r="AQ537" s="1"/>
      <c r="AR537" s="1"/>
      <c r="AS537" s="1"/>
      <c r="AT537" s="1"/>
      <c r="AU537" s="1"/>
    </row>
    <row r="538" spans="1:47" ht="12.75" customHeight="1" x14ac:dyDescent="0.35">
      <c r="A538" s="1"/>
      <c r="B538" s="1"/>
      <c r="C538" s="119"/>
      <c r="D538" s="119"/>
      <c r="E538" s="119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19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273"/>
      <c r="AI538" s="273"/>
      <c r="AJ538" s="273"/>
      <c r="AK538" s="273"/>
      <c r="AL538" s="273"/>
      <c r="AM538" s="273"/>
      <c r="AN538" s="273"/>
      <c r="AO538" s="273"/>
      <c r="AP538" s="1"/>
      <c r="AQ538" s="1"/>
      <c r="AR538" s="1"/>
      <c r="AS538" s="1"/>
      <c r="AT538" s="1"/>
      <c r="AU538" s="1"/>
    </row>
    <row r="539" spans="1:47" ht="12.75" customHeight="1" x14ac:dyDescent="0.35">
      <c r="A539" s="1"/>
      <c r="B539" s="1"/>
      <c r="C539" s="119"/>
      <c r="D539" s="119"/>
      <c r="E539" s="119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19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273"/>
      <c r="AI539" s="273"/>
      <c r="AJ539" s="273"/>
      <c r="AK539" s="273"/>
      <c r="AL539" s="273"/>
      <c r="AM539" s="273"/>
      <c r="AN539" s="273"/>
      <c r="AO539" s="273"/>
      <c r="AP539" s="1"/>
      <c r="AQ539" s="1"/>
      <c r="AR539" s="1"/>
      <c r="AS539" s="1"/>
      <c r="AT539" s="1"/>
      <c r="AU539" s="1"/>
    </row>
    <row r="540" spans="1:47" ht="12.75" customHeight="1" x14ac:dyDescent="0.35">
      <c r="A540" s="1"/>
      <c r="B540" s="1"/>
      <c r="C540" s="119"/>
      <c r="D540" s="119"/>
      <c r="E540" s="119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19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273"/>
      <c r="AI540" s="273"/>
      <c r="AJ540" s="273"/>
      <c r="AK540" s="273"/>
      <c r="AL540" s="273"/>
      <c r="AM540" s="273"/>
      <c r="AN540" s="273"/>
      <c r="AO540" s="273"/>
      <c r="AP540" s="1"/>
      <c r="AQ540" s="1"/>
      <c r="AR540" s="1"/>
      <c r="AS540" s="1"/>
      <c r="AT540" s="1"/>
      <c r="AU540" s="1"/>
    </row>
    <row r="541" spans="1:47" ht="12.75" customHeight="1" x14ac:dyDescent="0.35">
      <c r="A541" s="1"/>
      <c r="B541" s="1"/>
      <c r="C541" s="119"/>
      <c r="D541" s="119"/>
      <c r="E541" s="119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19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273"/>
      <c r="AI541" s="273"/>
      <c r="AJ541" s="273"/>
      <c r="AK541" s="273"/>
      <c r="AL541" s="273"/>
      <c r="AM541" s="273"/>
      <c r="AN541" s="273"/>
      <c r="AO541" s="273"/>
      <c r="AP541" s="1"/>
      <c r="AQ541" s="1"/>
      <c r="AR541" s="1"/>
      <c r="AS541" s="1"/>
      <c r="AT541" s="1"/>
      <c r="AU541" s="1"/>
    </row>
    <row r="542" spans="1:47" ht="12.75" customHeight="1" x14ac:dyDescent="0.35">
      <c r="A542" s="1"/>
      <c r="B542" s="1"/>
      <c r="C542" s="119"/>
      <c r="D542" s="119"/>
      <c r="E542" s="119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19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273"/>
      <c r="AI542" s="273"/>
      <c r="AJ542" s="273"/>
      <c r="AK542" s="273"/>
      <c r="AL542" s="273"/>
      <c r="AM542" s="273"/>
      <c r="AN542" s="273"/>
      <c r="AO542" s="273"/>
      <c r="AP542" s="1"/>
      <c r="AQ542" s="1"/>
      <c r="AR542" s="1"/>
      <c r="AS542" s="1"/>
      <c r="AT542" s="1"/>
      <c r="AU542" s="1"/>
    </row>
    <row r="543" spans="1:47" ht="12.75" customHeight="1" x14ac:dyDescent="0.35">
      <c r="A543" s="1"/>
      <c r="B543" s="1"/>
      <c r="C543" s="119"/>
      <c r="D543" s="119"/>
      <c r="E543" s="119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19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273"/>
      <c r="AI543" s="273"/>
      <c r="AJ543" s="273"/>
      <c r="AK543" s="273"/>
      <c r="AL543" s="273"/>
      <c r="AM543" s="273"/>
      <c r="AN543" s="273"/>
      <c r="AO543" s="273"/>
      <c r="AP543" s="1"/>
      <c r="AQ543" s="1"/>
      <c r="AR543" s="1"/>
      <c r="AS543" s="1"/>
      <c r="AT543" s="1"/>
      <c r="AU543" s="1"/>
    </row>
    <row r="544" spans="1:47" ht="12.75" customHeight="1" x14ac:dyDescent="0.35">
      <c r="A544" s="1"/>
      <c r="B544" s="1"/>
      <c r="C544" s="119"/>
      <c r="D544" s="119"/>
      <c r="E544" s="119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19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273"/>
      <c r="AI544" s="273"/>
      <c r="AJ544" s="273"/>
      <c r="AK544" s="273"/>
      <c r="AL544" s="273"/>
      <c r="AM544" s="273"/>
      <c r="AN544" s="273"/>
      <c r="AO544" s="273"/>
      <c r="AP544" s="1"/>
      <c r="AQ544" s="1"/>
      <c r="AR544" s="1"/>
      <c r="AS544" s="1"/>
      <c r="AT544" s="1"/>
      <c r="AU544" s="1"/>
    </row>
    <row r="545" spans="1:47" ht="12.75" customHeight="1" x14ac:dyDescent="0.35">
      <c r="A545" s="1"/>
      <c r="B545" s="1"/>
      <c r="C545" s="119"/>
      <c r="D545" s="119"/>
      <c r="E545" s="119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19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273"/>
      <c r="AI545" s="273"/>
      <c r="AJ545" s="273"/>
      <c r="AK545" s="273"/>
      <c r="AL545" s="273"/>
      <c r="AM545" s="273"/>
      <c r="AN545" s="273"/>
      <c r="AO545" s="273"/>
      <c r="AP545" s="1"/>
      <c r="AQ545" s="1"/>
      <c r="AR545" s="1"/>
      <c r="AS545" s="1"/>
      <c r="AT545" s="1"/>
      <c r="AU545" s="1"/>
    </row>
    <row r="546" spans="1:47" ht="12.75" customHeight="1" x14ac:dyDescent="0.35">
      <c r="A546" s="1"/>
      <c r="B546" s="1"/>
      <c r="C546" s="119"/>
      <c r="D546" s="119"/>
      <c r="E546" s="119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19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273"/>
      <c r="AI546" s="273"/>
      <c r="AJ546" s="273"/>
      <c r="AK546" s="273"/>
      <c r="AL546" s="273"/>
      <c r="AM546" s="273"/>
      <c r="AN546" s="273"/>
      <c r="AO546" s="273"/>
      <c r="AP546" s="1"/>
      <c r="AQ546" s="1"/>
      <c r="AR546" s="1"/>
      <c r="AS546" s="1"/>
      <c r="AT546" s="1"/>
      <c r="AU546" s="1"/>
    </row>
    <row r="547" spans="1:47" ht="12.75" customHeight="1" x14ac:dyDescent="0.35">
      <c r="A547" s="1"/>
      <c r="B547" s="1"/>
      <c r="C547" s="119"/>
      <c r="D547" s="119"/>
      <c r="E547" s="119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19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273"/>
      <c r="AI547" s="273"/>
      <c r="AJ547" s="273"/>
      <c r="AK547" s="273"/>
      <c r="AL547" s="273"/>
      <c r="AM547" s="273"/>
      <c r="AN547" s="273"/>
      <c r="AO547" s="273"/>
      <c r="AP547" s="1"/>
      <c r="AQ547" s="1"/>
      <c r="AR547" s="1"/>
      <c r="AS547" s="1"/>
      <c r="AT547" s="1"/>
      <c r="AU547" s="1"/>
    </row>
    <row r="548" spans="1:47" ht="12.75" customHeight="1" x14ac:dyDescent="0.35">
      <c r="A548" s="1"/>
      <c r="B548" s="1"/>
      <c r="C548" s="119"/>
      <c r="D548" s="119"/>
      <c r="E548" s="119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19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273"/>
      <c r="AI548" s="273"/>
      <c r="AJ548" s="273"/>
      <c r="AK548" s="273"/>
      <c r="AL548" s="273"/>
      <c r="AM548" s="273"/>
      <c r="AN548" s="273"/>
      <c r="AO548" s="273"/>
      <c r="AP548" s="1"/>
      <c r="AQ548" s="1"/>
      <c r="AR548" s="1"/>
      <c r="AS548" s="1"/>
      <c r="AT548" s="1"/>
      <c r="AU548" s="1"/>
    </row>
    <row r="549" spans="1:47" ht="12.75" customHeight="1" x14ac:dyDescent="0.35">
      <c r="A549" s="1"/>
      <c r="B549" s="1"/>
      <c r="C549" s="119"/>
      <c r="D549" s="119"/>
      <c r="E549" s="119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19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273"/>
      <c r="AI549" s="273"/>
      <c r="AJ549" s="273"/>
      <c r="AK549" s="273"/>
      <c r="AL549" s="273"/>
      <c r="AM549" s="273"/>
      <c r="AN549" s="273"/>
      <c r="AO549" s="273"/>
      <c r="AP549" s="1"/>
      <c r="AQ549" s="1"/>
      <c r="AR549" s="1"/>
      <c r="AS549" s="1"/>
      <c r="AT549" s="1"/>
      <c r="AU549" s="1"/>
    </row>
    <row r="550" spans="1:47" ht="12.75" customHeight="1" x14ac:dyDescent="0.35">
      <c r="A550" s="1"/>
      <c r="B550" s="1"/>
      <c r="C550" s="119"/>
      <c r="D550" s="119"/>
      <c r="E550" s="119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19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273"/>
      <c r="AI550" s="273"/>
      <c r="AJ550" s="273"/>
      <c r="AK550" s="273"/>
      <c r="AL550" s="273"/>
      <c r="AM550" s="273"/>
      <c r="AN550" s="273"/>
      <c r="AO550" s="273"/>
      <c r="AP550" s="1"/>
      <c r="AQ550" s="1"/>
      <c r="AR550" s="1"/>
      <c r="AS550" s="1"/>
      <c r="AT550" s="1"/>
      <c r="AU550" s="1"/>
    </row>
    <row r="551" spans="1:47" ht="12.75" customHeight="1" x14ac:dyDescent="0.35">
      <c r="A551" s="1"/>
      <c r="B551" s="1"/>
      <c r="C551" s="119"/>
      <c r="D551" s="119"/>
      <c r="E551" s="119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19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273"/>
      <c r="AI551" s="273"/>
      <c r="AJ551" s="273"/>
      <c r="AK551" s="273"/>
      <c r="AL551" s="273"/>
      <c r="AM551" s="273"/>
      <c r="AN551" s="273"/>
      <c r="AO551" s="273"/>
      <c r="AP551" s="1"/>
      <c r="AQ551" s="1"/>
      <c r="AR551" s="1"/>
      <c r="AS551" s="1"/>
      <c r="AT551" s="1"/>
      <c r="AU551" s="1"/>
    </row>
    <row r="552" spans="1:47" ht="12.75" customHeight="1" x14ac:dyDescent="0.35">
      <c r="A552" s="1"/>
      <c r="B552" s="1"/>
      <c r="C552" s="119"/>
      <c r="D552" s="119"/>
      <c r="E552" s="119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19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273"/>
      <c r="AI552" s="273"/>
      <c r="AJ552" s="273"/>
      <c r="AK552" s="273"/>
      <c r="AL552" s="273"/>
      <c r="AM552" s="273"/>
      <c r="AN552" s="273"/>
      <c r="AO552" s="273"/>
      <c r="AP552" s="1"/>
      <c r="AQ552" s="1"/>
      <c r="AR552" s="1"/>
      <c r="AS552" s="1"/>
      <c r="AT552" s="1"/>
      <c r="AU552" s="1"/>
    </row>
    <row r="553" spans="1:47" ht="12.75" customHeight="1" x14ac:dyDescent="0.35">
      <c r="A553" s="1"/>
      <c r="B553" s="1"/>
      <c r="C553" s="119"/>
      <c r="D553" s="119"/>
      <c r="E553" s="119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19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273"/>
      <c r="AI553" s="273"/>
      <c r="AJ553" s="273"/>
      <c r="AK553" s="273"/>
      <c r="AL553" s="273"/>
      <c r="AM553" s="273"/>
      <c r="AN553" s="273"/>
      <c r="AO553" s="273"/>
      <c r="AP553" s="1"/>
      <c r="AQ553" s="1"/>
      <c r="AR553" s="1"/>
      <c r="AS553" s="1"/>
      <c r="AT553" s="1"/>
      <c r="AU553" s="1"/>
    </row>
    <row r="554" spans="1:47" ht="12.75" customHeight="1" x14ac:dyDescent="0.35">
      <c r="A554" s="1"/>
      <c r="B554" s="1"/>
      <c r="C554" s="119"/>
      <c r="D554" s="119"/>
      <c r="E554" s="119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19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273"/>
      <c r="AI554" s="273"/>
      <c r="AJ554" s="273"/>
      <c r="AK554" s="273"/>
      <c r="AL554" s="273"/>
      <c r="AM554" s="273"/>
      <c r="AN554" s="273"/>
      <c r="AO554" s="273"/>
      <c r="AP554" s="1"/>
      <c r="AQ554" s="1"/>
      <c r="AR554" s="1"/>
      <c r="AS554" s="1"/>
      <c r="AT554" s="1"/>
      <c r="AU554" s="1"/>
    </row>
    <row r="555" spans="1:47" ht="12.75" customHeight="1" x14ac:dyDescent="0.35">
      <c r="A555" s="1"/>
      <c r="B555" s="1"/>
      <c r="C555" s="119"/>
      <c r="D555" s="119"/>
      <c r="E555" s="119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19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273"/>
      <c r="AI555" s="273"/>
      <c r="AJ555" s="273"/>
      <c r="AK555" s="273"/>
      <c r="AL555" s="273"/>
      <c r="AM555" s="273"/>
      <c r="AN555" s="273"/>
      <c r="AO555" s="273"/>
      <c r="AP555" s="1"/>
      <c r="AQ555" s="1"/>
      <c r="AR555" s="1"/>
      <c r="AS555" s="1"/>
      <c r="AT555" s="1"/>
      <c r="AU555" s="1"/>
    </row>
    <row r="556" spans="1:47" ht="12.75" customHeight="1" x14ac:dyDescent="0.35">
      <c r="A556" s="1"/>
      <c r="B556" s="1"/>
      <c r="C556" s="119"/>
      <c r="D556" s="119"/>
      <c r="E556" s="119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19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273"/>
      <c r="AI556" s="273"/>
      <c r="AJ556" s="273"/>
      <c r="AK556" s="273"/>
      <c r="AL556" s="273"/>
      <c r="AM556" s="273"/>
      <c r="AN556" s="273"/>
      <c r="AO556" s="273"/>
      <c r="AP556" s="1"/>
      <c r="AQ556" s="1"/>
      <c r="AR556" s="1"/>
      <c r="AS556" s="1"/>
      <c r="AT556" s="1"/>
      <c r="AU556" s="1"/>
    </row>
    <row r="557" spans="1:47" ht="12.75" customHeight="1" x14ac:dyDescent="0.35">
      <c r="A557" s="1"/>
      <c r="B557" s="1"/>
      <c r="C557" s="119"/>
      <c r="D557" s="119"/>
      <c r="E557" s="119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19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273"/>
      <c r="AI557" s="273"/>
      <c r="AJ557" s="273"/>
      <c r="AK557" s="273"/>
      <c r="AL557" s="273"/>
      <c r="AM557" s="273"/>
      <c r="AN557" s="273"/>
      <c r="AO557" s="273"/>
      <c r="AP557" s="1"/>
      <c r="AQ557" s="1"/>
      <c r="AR557" s="1"/>
      <c r="AS557" s="1"/>
      <c r="AT557" s="1"/>
      <c r="AU557" s="1"/>
    </row>
    <row r="558" spans="1:47" ht="12.75" customHeight="1" x14ac:dyDescent="0.35">
      <c r="A558" s="1"/>
      <c r="B558" s="1"/>
      <c r="C558" s="119"/>
      <c r="D558" s="119"/>
      <c r="E558" s="119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19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273"/>
      <c r="AI558" s="273"/>
      <c r="AJ558" s="273"/>
      <c r="AK558" s="273"/>
      <c r="AL558" s="273"/>
      <c r="AM558" s="273"/>
      <c r="AN558" s="273"/>
      <c r="AO558" s="273"/>
      <c r="AP558" s="1"/>
      <c r="AQ558" s="1"/>
      <c r="AR558" s="1"/>
      <c r="AS558" s="1"/>
      <c r="AT558" s="1"/>
      <c r="AU558" s="1"/>
    </row>
    <row r="559" spans="1:47" ht="12.75" customHeight="1" x14ac:dyDescent="0.35">
      <c r="A559" s="1"/>
      <c r="B559" s="1"/>
      <c r="C559" s="119"/>
      <c r="D559" s="119"/>
      <c r="E559" s="119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19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273"/>
      <c r="AI559" s="273"/>
      <c r="AJ559" s="273"/>
      <c r="AK559" s="273"/>
      <c r="AL559" s="273"/>
      <c r="AM559" s="273"/>
      <c r="AN559" s="273"/>
      <c r="AO559" s="273"/>
      <c r="AP559" s="1"/>
      <c r="AQ559" s="1"/>
      <c r="AR559" s="1"/>
      <c r="AS559" s="1"/>
      <c r="AT559" s="1"/>
      <c r="AU559" s="1"/>
    </row>
    <row r="560" spans="1:47" ht="12.75" customHeight="1" x14ac:dyDescent="0.35">
      <c r="A560" s="1"/>
      <c r="B560" s="1"/>
      <c r="C560" s="119"/>
      <c r="D560" s="119"/>
      <c r="E560" s="119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19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273"/>
      <c r="AI560" s="273"/>
      <c r="AJ560" s="273"/>
      <c r="AK560" s="273"/>
      <c r="AL560" s="273"/>
      <c r="AM560" s="273"/>
      <c r="AN560" s="273"/>
      <c r="AO560" s="273"/>
      <c r="AP560" s="1"/>
      <c r="AQ560" s="1"/>
      <c r="AR560" s="1"/>
      <c r="AS560" s="1"/>
      <c r="AT560" s="1"/>
      <c r="AU560" s="1"/>
    </row>
    <row r="561" spans="1:47" ht="12.75" customHeight="1" x14ac:dyDescent="0.35">
      <c r="A561" s="1"/>
      <c r="B561" s="1"/>
      <c r="C561" s="119"/>
      <c r="D561" s="119"/>
      <c r="E561" s="119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19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273"/>
      <c r="AI561" s="273"/>
      <c r="AJ561" s="273"/>
      <c r="AK561" s="273"/>
      <c r="AL561" s="273"/>
      <c r="AM561" s="273"/>
      <c r="AN561" s="273"/>
      <c r="AO561" s="273"/>
      <c r="AP561" s="1"/>
      <c r="AQ561" s="1"/>
      <c r="AR561" s="1"/>
      <c r="AS561" s="1"/>
      <c r="AT561" s="1"/>
      <c r="AU561" s="1"/>
    </row>
    <row r="562" spans="1:47" ht="12.75" customHeight="1" x14ac:dyDescent="0.35">
      <c r="A562" s="1"/>
      <c r="B562" s="1"/>
      <c r="C562" s="119"/>
      <c r="D562" s="119"/>
      <c r="E562" s="119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19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273"/>
      <c r="AI562" s="273"/>
      <c r="AJ562" s="273"/>
      <c r="AK562" s="273"/>
      <c r="AL562" s="273"/>
      <c r="AM562" s="273"/>
      <c r="AN562" s="273"/>
      <c r="AO562" s="273"/>
      <c r="AP562" s="1"/>
      <c r="AQ562" s="1"/>
      <c r="AR562" s="1"/>
      <c r="AS562" s="1"/>
      <c r="AT562" s="1"/>
      <c r="AU562" s="1"/>
    </row>
    <row r="563" spans="1:47" ht="12.75" customHeight="1" x14ac:dyDescent="0.35">
      <c r="A563" s="1"/>
      <c r="B563" s="1"/>
      <c r="C563" s="119"/>
      <c r="D563" s="119"/>
      <c r="E563" s="119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19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273"/>
      <c r="AI563" s="273"/>
      <c r="AJ563" s="273"/>
      <c r="AK563" s="273"/>
      <c r="AL563" s="273"/>
      <c r="AM563" s="273"/>
      <c r="AN563" s="273"/>
      <c r="AO563" s="273"/>
      <c r="AP563" s="1"/>
      <c r="AQ563" s="1"/>
      <c r="AR563" s="1"/>
      <c r="AS563" s="1"/>
      <c r="AT563" s="1"/>
      <c r="AU563" s="1"/>
    </row>
    <row r="564" spans="1:47" ht="12.75" customHeight="1" x14ac:dyDescent="0.35">
      <c r="A564" s="1"/>
      <c r="B564" s="1"/>
      <c r="C564" s="119"/>
      <c r="D564" s="119"/>
      <c r="E564" s="119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19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273"/>
      <c r="AI564" s="273"/>
      <c r="AJ564" s="273"/>
      <c r="AK564" s="273"/>
      <c r="AL564" s="273"/>
      <c r="AM564" s="273"/>
      <c r="AN564" s="273"/>
      <c r="AO564" s="273"/>
      <c r="AP564" s="1"/>
      <c r="AQ564" s="1"/>
      <c r="AR564" s="1"/>
      <c r="AS564" s="1"/>
      <c r="AT564" s="1"/>
      <c r="AU564" s="1"/>
    </row>
    <row r="565" spans="1:47" ht="12.75" customHeight="1" x14ac:dyDescent="0.35">
      <c r="A565" s="1"/>
      <c r="B565" s="1"/>
      <c r="C565" s="119"/>
      <c r="D565" s="119"/>
      <c r="E565" s="119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19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273"/>
      <c r="AI565" s="273"/>
      <c r="AJ565" s="273"/>
      <c r="AK565" s="273"/>
      <c r="AL565" s="273"/>
      <c r="AM565" s="273"/>
      <c r="AN565" s="273"/>
      <c r="AO565" s="273"/>
      <c r="AP565" s="1"/>
      <c r="AQ565" s="1"/>
      <c r="AR565" s="1"/>
      <c r="AS565" s="1"/>
      <c r="AT565" s="1"/>
      <c r="AU565" s="1"/>
    </row>
    <row r="566" spans="1:47" ht="12.75" customHeight="1" x14ac:dyDescent="0.35">
      <c r="A566" s="1"/>
      <c r="B566" s="1"/>
      <c r="C566" s="119"/>
      <c r="D566" s="119"/>
      <c r="E566" s="119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19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273"/>
      <c r="AI566" s="273"/>
      <c r="AJ566" s="273"/>
      <c r="AK566" s="273"/>
      <c r="AL566" s="273"/>
      <c r="AM566" s="273"/>
      <c r="AN566" s="273"/>
      <c r="AO566" s="273"/>
      <c r="AP566" s="1"/>
      <c r="AQ566" s="1"/>
      <c r="AR566" s="1"/>
      <c r="AS566" s="1"/>
      <c r="AT566" s="1"/>
      <c r="AU566" s="1"/>
    </row>
    <row r="567" spans="1:47" ht="12.75" customHeight="1" x14ac:dyDescent="0.35">
      <c r="A567" s="1"/>
      <c r="B567" s="1"/>
      <c r="C567" s="119"/>
      <c r="D567" s="119"/>
      <c r="E567" s="119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19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273"/>
      <c r="AI567" s="273"/>
      <c r="AJ567" s="273"/>
      <c r="AK567" s="273"/>
      <c r="AL567" s="273"/>
      <c r="AM567" s="273"/>
      <c r="AN567" s="273"/>
      <c r="AO567" s="273"/>
      <c r="AP567" s="1"/>
      <c r="AQ567" s="1"/>
      <c r="AR567" s="1"/>
      <c r="AS567" s="1"/>
      <c r="AT567" s="1"/>
      <c r="AU567" s="1"/>
    </row>
    <row r="568" spans="1:47" ht="12.75" customHeight="1" x14ac:dyDescent="0.35">
      <c r="A568" s="1"/>
      <c r="B568" s="1"/>
      <c r="C568" s="119"/>
      <c r="D568" s="119"/>
      <c r="E568" s="119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19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273"/>
      <c r="AI568" s="273"/>
      <c r="AJ568" s="273"/>
      <c r="AK568" s="273"/>
      <c r="AL568" s="273"/>
      <c r="AM568" s="273"/>
      <c r="AN568" s="273"/>
      <c r="AO568" s="273"/>
      <c r="AP568" s="1"/>
      <c r="AQ568" s="1"/>
      <c r="AR568" s="1"/>
      <c r="AS568" s="1"/>
      <c r="AT568" s="1"/>
      <c r="AU568" s="1"/>
    </row>
    <row r="569" spans="1:47" ht="12.75" customHeight="1" x14ac:dyDescent="0.35">
      <c r="A569" s="1"/>
      <c r="B569" s="1"/>
      <c r="C569" s="119"/>
      <c r="D569" s="119"/>
      <c r="E569" s="119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19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273"/>
      <c r="AI569" s="273"/>
      <c r="AJ569" s="273"/>
      <c r="AK569" s="273"/>
      <c r="AL569" s="273"/>
      <c r="AM569" s="273"/>
      <c r="AN569" s="273"/>
      <c r="AO569" s="273"/>
      <c r="AP569" s="1"/>
      <c r="AQ569" s="1"/>
      <c r="AR569" s="1"/>
      <c r="AS569" s="1"/>
      <c r="AT569" s="1"/>
      <c r="AU569" s="1"/>
    </row>
    <row r="570" spans="1:47" ht="12.75" customHeight="1" x14ac:dyDescent="0.35">
      <c r="A570" s="1"/>
      <c r="B570" s="1"/>
      <c r="C570" s="119"/>
      <c r="D570" s="119"/>
      <c r="E570" s="119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19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273"/>
      <c r="AI570" s="273"/>
      <c r="AJ570" s="273"/>
      <c r="AK570" s="273"/>
      <c r="AL570" s="273"/>
      <c r="AM570" s="273"/>
      <c r="AN570" s="273"/>
      <c r="AO570" s="273"/>
      <c r="AP570" s="1"/>
      <c r="AQ570" s="1"/>
      <c r="AR570" s="1"/>
      <c r="AS570" s="1"/>
      <c r="AT570" s="1"/>
      <c r="AU570" s="1"/>
    </row>
    <row r="571" spans="1:47" ht="12.75" customHeight="1" x14ac:dyDescent="0.35">
      <c r="A571" s="1"/>
      <c r="B571" s="1"/>
      <c r="C571" s="119"/>
      <c r="D571" s="119"/>
      <c r="E571" s="119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19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273"/>
      <c r="AI571" s="273"/>
      <c r="AJ571" s="273"/>
      <c r="AK571" s="273"/>
      <c r="AL571" s="273"/>
      <c r="AM571" s="273"/>
      <c r="AN571" s="273"/>
      <c r="AO571" s="273"/>
      <c r="AP571" s="1"/>
      <c r="AQ571" s="1"/>
      <c r="AR571" s="1"/>
      <c r="AS571" s="1"/>
      <c r="AT571" s="1"/>
      <c r="AU571" s="1"/>
    </row>
    <row r="572" spans="1:47" ht="12.75" customHeight="1" x14ac:dyDescent="0.35">
      <c r="A572" s="1"/>
      <c r="B572" s="1"/>
      <c r="C572" s="119"/>
      <c r="D572" s="119"/>
      <c r="E572" s="119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19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273"/>
      <c r="AI572" s="273"/>
      <c r="AJ572" s="273"/>
      <c r="AK572" s="273"/>
      <c r="AL572" s="273"/>
      <c r="AM572" s="273"/>
      <c r="AN572" s="273"/>
      <c r="AO572" s="273"/>
      <c r="AP572" s="1"/>
      <c r="AQ572" s="1"/>
      <c r="AR572" s="1"/>
      <c r="AS572" s="1"/>
      <c r="AT572" s="1"/>
      <c r="AU572" s="1"/>
    </row>
    <row r="573" spans="1:47" ht="12.75" customHeight="1" x14ac:dyDescent="0.35">
      <c r="A573" s="1"/>
      <c r="B573" s="1"/>
      <c r="C573" s="119"/>
      <c r="D573" s="119"/>
      <c r="E573" s="119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19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273"/>
      <c r="AI573" s="273"/>
      <c r="AJ573" s="273"/>
      <c r="AK573" s="273"/>
      <c r="AL573" s="273"/>
      <c r="AM573" s="273"/>
      <c r="AN573" s="273"/>
      <c r="AO573" s="273"/>
      <c r="AP573" s="1"/>
      <c r="AQ573" s="1"/>
      <c r="AR573" s="1"/>
      <c r="AS573" s="1"/>
      <c r="AT573" s="1"/>
      <c r="AU573" s="1"/>
    </row>
    <row r="574" spans="1:47" ht="12.75" customHeight="1" x14ac:dyDescent="0.35">
      <c r="A574" s="1"/>
      <c r="B574" s="1"/>
      <c r="C574" s="119"/>
      <c r="D574" s="119"/>
      <c r="E574" s="119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19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273"/>
      <c r="AI574" s="273"/>
      <c r="AJ574" s="273"/>
      <c r="AK574" s="273"/>
      <c r="AL574" s="273"/>
      <c r="AM574" s="273"/>
      <c r="AN574" s="273"/>
      <c r="AO574" s="273"/>
      <c r="AP574" s="1"/>
      <c r="AQ574" s="1"/>
      <c r="AR574" s="1"/>
      <c r="AS574" s="1"/>
      <c r="AT574" s="1"/>
      <c r="AU574" s="1"/>
    </row>
    <row r="575" spans="1:47" ht="12.75" customHeight="1" x14ac:dyDescent="0.35">
      <c r="A575" s="1"/>
      <c r="B575" s="1"/>
      <c r="C575" s="119"/>
      <c r="D575" s="119"/>
      <c r="E575" s="119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19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273"/>
      <c r="AI575" s="273"/>
      <c r="AJ575" s="273"/>
      <c r="AK575" s="273"/>
      <c r="AL575" s="273"/>
      <c r="AM575" s="273"/>
      <c r="AN575" s="273"/>
      <c r="AO575" s="273"/>
      <c r="AP575" s="1"/>
      <c r="AQ575" s="1"/>
      <c r="AR575" s="1"/>
      <c r="AS575" s="1"/>
      <c r="AT575" s="1"/>
      <c r="AU575" s="1"/>
    </row>
    <row r="576" spans="1:47" ht="12.75" customHeight="1" x14ac:dyDescent="0.35">
      <c r="A576" s="1"/>
      <c r="B576" s="1"/>
      <c r="C576" s="119"/>
      <c r="D576" s="119"/>
      <c r="E576" s="119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19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273"/>
      <c r="AI576" s="273"/>
      <c r="AJ576" s="273"/>
      <c r="AK576" s="273"/>
      <c r="AL576" s="273"/>
      <c r="AM576" s="273"/>
      <c r="AN576" s="273"/>
      <c r="AO576" s="273"/>
      <c r="AP576" s="1"/>
      <c r="AQ576" s="1"/>
      <c r="AR576" s="1"/>
      <c r="AS576" s="1"/>
      <c r="AT576" s="1"/>
      <c r="AU576" s="1"/>
    </row>
    <row r="577" spans="1:47" ht="12.75" customHeight="1" x14ac:dyDescent="0.35">
      <c r="A577" s="1"/>
      <c r="B577" s="1"/>
      <c r="C577" s="119"/>
      <c r="D577" s="119"/>
      <c r="E577" s="119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19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273"/>
      <c r="AI577" s="273"/>
      <c r="AJ577" s="273"/>
      <c r="AK577" s="273"/>
      <c r="AL577" s="273"/>
      <c r="AM577" s="273"/>
      <c r="AN577" s="273"/>
      <c r="AO577" s="273"/>
      <c r="AP577" s="1"/>
      <c r="AQ577" s="1"/>
      <c r="AR577" s="1"/>
      <c r="AS577" s="1"/>
      <c r="AT577" s="1"/>
      <c r="AU577" s="1"/>
    </row>
    <row r="578" spans="1:47" ht="12.75" customHeight="1" x14ac:dyDescent="0.35">
      <c r="A578" s="1"/>
      <c r="B578" s="1"/>
      <c r="C578" s="119"/>
      <c r="D578" s="119"/>
      <c r="E578" s="119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19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273"/>
      <c r="AI578" s="273"/>
      <c r="AJ578" s="273"/>
      <c r="AK578" s="273"/>
      <c r="AL578" s="273"/>
      <c r="AM578" s="273"/>
      <c r="AN578" s="273"/>
      <c r="AO578" s="273"/>
      <c r="AP578" s="1"/>
      <c r="AQ578" s="1"/>
      <c r="AR578" s="1"/>
      <c r="AS578" s="1"/>
      <c r="AT578" s="1"/>
      <c r="AU578" s="1"/>
    </row>
    <row r="579" spans="1:47" ht="12.75" customHeight="1" x14ac:dyDescent="0.35">
      <c r="A579" s="1"/>
      <c r="B579" s="1"/>
      <c r="C579" s="119"/>
      <c r="D579" s="119"/>
      <c r="E579" s="119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19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273"/>
      <c r="AI579" s="273"/>
      <c r="AJ579" s="273"/>
      <c r="AK579" s="273"/>
      <c r="AL579" s="273"/>
      <c r="AM579" s="273"/>
      <c r="AN579" s="273"/>
      <c r="AO579" s="273"/>
      <c r="AP579" s="1"/>
      <c r="AQ579" s="1"/>
      <c r="AR579" s="1"/>
      <c r="AS579" s="1"/>
      <c r="AT579" s="1"/>
      <c r="AU579" s="1"/>
    </row>
    <row r="580" spans="1:47" ht="12.75" customHeight="1" x14ac:dyDescent="0.35">
      <c r="A580" s="1"/>
      <c r="B580" s="1"/>
      <c r="C580" s="119"/>
      <c r="D580" s="119"/>
      <c r="E580" s="119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19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273"/>
      <c r="AI580" s="273"/>
      <c r="AJ580" s="273"/>
      <c r="AK580" s="273"/>
      <c r="AL580" s="273"/>
      <c r="AM580" s="273"/>
      <c r="AN580" s="273"/>
      <c r="AO580" s="273"/>
      <c r="AP580" s="1"/>
      <c r="AQ580" s="1"/>
      <c r="AR580" s="1"/>
      <c r="AS580" s="1"/>
      <c r="AT580" s="1"/>
      <c r="AU580" s="1"/>
    </row>
    <row r="581" spans="1:47" ht="12.75" customHeight="1" x14ac:dyDescent="0.35">
      <c r="A581" s="1"/>
      <c r="B581" s="1"/>
      <c r="C581" s="119"/>
      <c r="D581" s="119"/>
      <c r="E581" s="119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19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273"/>
      <c r="AI581" s="273"/>
      <c r="AJ581" s="273"/>
      <c r="AK581" s="273"/>
      <c r="AL581" s="273"/>
      <c r="AM581" s="273"/>
      <c r="AN581" s="273"/>
      <c r="AO581" s="273"/>
      <c r="AP581" s="1"/>
      <c r="AQ581" s="1"/>
      <c r="AR581" s="1"/>
      <c r="AS581" s="1"/>
      <c r="AT581" s="1"/>
      <c r="AU581" s="1"/>
    </row>
    <row r="582" spans="1:47" ht="12.75" customHeight="1" x14ac:dyDescent="0.35">
      <c r="A582" s="1"/>
      <c r="B582" s="1"/>
      <c r="C582" s="119"/>
      <c r="D582" s="119"/>
      <c r="E582" s="119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19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273"/>
      <c r="AI582" s="273"/>
      <c r="AJ582" s="273"/>
      <c r="AK582" s="273"/>
      <c r="AL582" s="273"/>
      <c r="AM582" s="273"/>
      <c r="AN582" s="273"/>
      <c r="AO582" s="273"/>
      <c r="AP582" s="1"/>
      <c r="AQ582" s="1"/>
      <c r="AR582" s="1"/>
      <c r="AS582" s="1"/>
      <c r="AT582" s="1"/>
      <c r="AU582" s="1"/>
    </row>
    <row r="583" spans="1:47" ht="12.75" customHeight="1" x14ac:dyDescent="0.35">
      <c r="A583" s="1"/>
      <c r="B583" s="1"/>
      <c r="C583" s="119"/>
      <c r="D583" s="119"/>
      <c r="E583" s="119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19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273"/>
      <c r="AI583" s="273"/>
      <c r="AJ583" s="273"/>
      <c r="AK583" s="273"/>
      <c r="AL583" s="273"/>
      <c r="AM583" s="273"/>
      <c r="AN583" s="273"/>
      <c r="AO583" s="273"/>
      <c r="AP583" s="1"/>
      <c r="AQ583" s="1"/>
      <c r="AR583" s="1"/>
      <c r="AS583" s="1"/>
      <c r="AT583" s="1"/>
      <c r="AU583" s="1"/>
    </row>
    <row r="584" spans="1:47" ht="12.75" customHeight="1" x14ac:dyDescent="0.35">
      <c r="A584" s="1"/>
      <c r="B584" s="1"/>
      <c r="C584" s="119"/>
      <c r="D584" s="119"/>
      <c r="E584" s="119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19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273"/>
      <c r="AI584" s="273"/>
      <c r="AJ584" s="273"/>
      <c r="AK584" s="273"/>
      <c r="AL584" s="273"/>
      <c r="AM584" s="273"/>
      <c r="AN584" s="273"/>
      <c r="AO584" s="273"/>
      <c r="AP584" s="1"/>
      <c r="AQ584" s="1"/>
      <c r="AR584" s="1"/>
      <c r="AS584" s="1"/>
      <c r="AT584" s="1"/>
      <c r="AU584" s="1"/>
    </row>
    <row r="585" spans="1:47" ht="12.75" customHeight="1" x14ac:dyDescent="0.35">
      <c r="A585" s="1"/>
      <c r="B585" s="1"/>
      <c r="C585" s="119"/>
      <c r="D585" s="119"/>
      <c r="E585" s="119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19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273"/>
      <c r="AI585" s="273"/>
      <c r="AJ585" s="273"/>
      <c r="AK585" s="273"/>
      <c r="AL585" s="273"/>
      <c r="AM585" s="273"/>
      <c r="AN585" s="273"/>
      <c r="AO585" s="273"/>
      <c r="AP585" s="1"/>
      <c r="AQ585" s="1"/>
      <c r="AR585" s="1"/>
      <c r="AS585" s="1"/>
      <c r="AT585" s="1"/>
      <c r="AU585" s="1"/>
    </row>
    <row r="586" spans="1:47" ht="12.75" customHeight="1" x14ac:dyDescent="0.35">
      <c r="A586" s="1"/>
      <c r="B586" s="1"/>
      <c r="C586" s="119"/>
      <c r="D586" s="119"/>
      <c r="E586" s="119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19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273"/>
      <c r="AI586" s="273"/>
      <c r="AJ586" s="273"/>
      <c r="AK586" s="273"/>
      <c r="AL586" s="273"/>
      <c r="AM586" s="273"/>
      <c r="AN586" s="273"/>
      <c r="AO586" s="273"/>
      <c r="AP586" s="1"/>
      <c r="AQ586" s="1"/>
      <c r="AR586" s="1"/>
      <c r="AS586" s="1"/>
      <c r="AT586" s="1"/>
      <c r="AU586" s="1"/>
    </row>
    <row r="587" spans="1:47" ht="12.75" customHeight="1" x14ac:dyDescent="0.35">
      <c r="A587" s="1"/>
      <c r="B587" s="1"/>
      <c r="C587" s="119"/>
      <c r="D587" s="119"/>
      <c r="E587" s="119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19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273"/>
      <c r="AI587" s="273"/>
      <c r="AJ587" s="273"/>
      <c r="AK587" s="273"/>
      <c r="AL587" s="273"/>
      <c r="AM587" s="273"/>
      <c r="AN587" s="273"/>
      <c r="AO587" s="273"/>
      <c r="AP587" s="1"/>
      <c r="AQ587" s="1"/>
      <c r="AR587" s="1"/>
      <c r="AS587" s="1"/>
      <c r="AT587" s="1"/>
      <c r="AU587" s="1"/>
    </row>
    <row r="588" spans="1:47" ht="12.75" customHeight="1" x14ac:dyDescent="0.35">
      <c r="A588" s="1"/>
      <c r="B588" s="1"/>
      <c r="C588" s="119"/>
      <c r="D588" s="119"/>
      <c r="E588" s="119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19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273"/>
      <c r="AI588" s="273"/>
      <c r="AJ588" s="273"/>
      <c r="AK588" s="273"/>
      <c r="AL588" s="273"/>
      <c r="AM588" s="273"/>
      <c r="AN588" s="273"/>
      <c r="AO588" s="273"/>
      <c r="AP588" s="1"/>
      <c r="AQ588" s="1"/>
      <c r="AR588" s="1"/>
      <c r="AS588" s="1"/>
      <c r="AT588" s="1"/>
      <c r="AU588" s="1"/>
    </row>
    <row r="589" spans="1:47" ht="12.75" customHeight="1" x14ac:dyDescent="0.35">
      <c r="A589" s="1"/>
      <c r="B589" s="1"/>
      <c r="C589" s="119"/>
      <c r="D589" s="119"/>
      <c r="E589" s="119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19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273"/>
      <c r="AI589" s="273"/>
      <c r="AJ589" s="273"/>
      <c r="AK589" s="273"/>
      <c r="AL589" s="273"/>
      <c r="AM589" s="273"/>
      <c r="AN589" s="273"/>
      <c r="AO589" s="273"/>
      <c r="AP589" s="1"/>
      <c r="AQ589" s="1"/>
      <c r="AR589" s="1"/>
      <c r="AS589" s="1"/>
      <c r="AT589" s="1"/>
      <c r="AU589" s="1"/>
    </row>
    <row r="590" spans="1:47" ht="12.75" customHeight="1" x14ac:dyDescent="0.35">
      <c r="A590" s="1"/>
      <c r="B590" s="1"/>
      <c r="C590" s="119"/>
      <c r="D590" s="119"/>
      <c r="E590" s="119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19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273"/>
      <c r="AI590" s="273"/>
      <c r="AJ590" s="273"/>
      <c r="AK590" s="273"/>
      <c r="AL590" s="273"/>
      <c r="AM590" s="273"/>
      <c r="AN590" s="273"/>
      <c r="AO590" s="273"/>
      <c r="AP590" s="1"/>
      <c r="AQ590" s="1"/>
      <c r="AR590" s="1"/>
      <c r="AS590" s="1"/>
      <c r="AT590" s="1"/>
      <c r="AU590" s="1"/>
    </row>
    <row r="591" spans="1:47" ht="12.75" customHeight="1" x14ac:dyDescent="0.35">
      <c r="A591" s="1"/>
      <c r="B591" s="1"/>
      <c r="C591" s="119"/>
      <c r="D591" s="119"/>
      <c r="E591" s="119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19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273"/>
      <c r="AI591" s="273"/>
      <c r="AJ591" s="273"/>
      <c r="AK591" s="273"/>
      <c r="AL591" s="273"/>
      <c r="AM591" s="273"/>
      <c r="AN591" s="273"/>
      <c r="AO591" s="273"/>
      <c r="AP591" s="1"/>
      <c r="AQ591" s="1"/>
      <c r="AR591" s="1"/>
      <c r="AS591" s="1"/>
      <c r="AT591" s="1"/>
      <c r="AU591" s="1"/>
    </row>
    <row r="592" spans="1:47" ht="12.75" customHeight="1" x14ac:dyDescent="0.35">
      <c r="A592" s="1"/>
      <c r="B592" s="1"/>
      <c r="C592" s="119"/>
      <c r="D592" s="119"/>
      <c r="E592" s="119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19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273"/>
      <c r="AI592" s="273"/>
      <c r="AJ592" s="273"/>
      <c r="AK592" s="273"/>
      <c r="AL592" s="273"/>
      <c r="AM592" s="273"/>
      <c r="AN592" s="273"/>
      <c r="AO592" s="273"/>
      <c r="AP592" s="1"/>
      <c r="AQ592" s="1"/>
      <c r="AR592" s="1"/>
      <c r="AS592" s="1"/>
      <c r="AT592" s="1"/>
      <c r="AU592" s="1"/>
    </row>
    <row r="593" spans="1:47" ht="12.75" customHeight="1" x14ac:dyDescent="0.35">
      <c r="A593" s="1"/>
      <c r="B593" s="1"/>
      <c r="C593" s="119"/>
      <c r="D593" s="119"/>
      <c r="E593" s="119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19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273"/>
      <c r="AI593" s="273"/>
      <c r="AJ593" s="273"/>
      <c r="AK593" s="273"/>
      <c r="AL593" s="273"/>
      <c r="AM593" s="273"/>
      <c r="AN593" s="273"/>
      <c r="AO593" s="273"/>
      <c r="AP593" s="1"/>
      <c r="AQ593" s="1"/>
      <c r="AR593" s="1"/>
      <c r="AS593" s="1"/>
      <c r="AT593" s="1"/>
      <c r="AU593" s="1"/>
    </row>
    <row r="594" spans="1:47" ht="12.75" customHeight="1" x14ac:dyDescent="0.35">
      <c r="A594" s="1"/>
      <c r="B594" s="1"/>
      <c r="C594" s="119"/>
      <c r="D594" s="119"/>
      <c r="E594" s="119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19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273"/>
      <c r="AI594" s="273"/>
      <c r="AJ594" s="273"/>
      <c r="AK594" s="273"/>
      <c r="AL594" s="273"/>
      <c r="AM594" s="273"/>
      <c r="AN594" s="273"/>
      <c r="AO594" s="273"/>
      <c r="AP594" s="1"/>
      <c r="AQ594" s="1"/>
      <c r="AR594" s="1"/>
      <c r="AS594" s="1"/>
      <c r="AT594" s="1"/>
      <c r="AU594" s="1"/>
    </row>
    <row r="595" spans="1:47" ht="12.75" customHeight="1" x14ac:dyDescent="0.35">
      <c r="A595" s="1"/>
      <c r="B595" s="1"/>
      <c r="C595" s="119"/>
      <c r="D595" s="119"/>
      <c r="E595" s="119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19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273"/>
      <c r="AI595" s="273"/>
      <c r="AJ595" s="273"/>
      <c r="AK595" s="273"/>
      <c r="AL595" s="273"/>
      <c r="AM595" s="273"/>
      <c r="AN595" s="273"/>
      <c r="AO595" s="273"/>
      <c r="AP595" s="1"/>
      <c r="AQ595" s="1"/>
      <c r="AR595" s="1"/>
      <c r="AS595" s="1"/>
      <c r="AT595" s="1"/>
      <c r="AU595" s="1"/>
    </row>
    <row r="596" spans="1:47" ht="12.75" customHeight="1" x14ac:dyDescent="0.35">
      <c r="A596" s="1"/>
      <c r="B596" s="1"/>
      <c r="C596" s="119"/>
      <c r="D596" s="119"/>
      <c r="E596" s="119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19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273"/>
      <c r="AI596" s="273"/>
      <c r="AJ596" s="273"/>
      <c r="AK596" s="273"/>
      <c r="AL596" s="273"/>
      <c r="AM596" s="273"/>
      <c r="AN596" s="273"/>
      <c r="AO596" s="273"/>
      <c r="AP596" s="1"/>
      <c r="AQ596" s="1"/>
      <c r="AR596" s="1"/>
      <c r="AS596" s="1"/>
      <c r="AT596" s="1"/>
      <c r="AU596" s="1"/>
    </row>
    <row r="597" spans="1:47" ht="12.75" customHeight="1" x14ac:dyDescent="0.35">
      <c r="A597" s="1"/>
      <c r="B597" s="1"/>
      <c r="C597" s="119"/>
      <c r="D597" s="119"/>
      <c r="E597" s="119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19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273"/>
      <c r="AI597" s="273"/>
      <c r="AJ597" s="273"/>
      <c r="AK597" s="273"/>
      <c r="AL597" s="273"/>
      <c r="AM597" s="273"/>
      <c r="AN597" s="273"/>
      <c r="AO597" s="273"/>
      <c r="AP597" s="1"/>
      <c r="AQ597" s="1"/>
      <c r="AR597" s="1"/>
      <c r="AS597" s="1"/>
      <c r="AT597" s="1"/>
      <c r="AU597" s="1"/>
    </row>
    <row r="598" spans="1:47" ht="12.75" customHeight="1" x14ac:dyDescent="0.35">
      <c r="A598" s="1"/>
      <c r="B598" s="1"/>
      <c r="C598" s="119"/>
      <c r="D598" s="119"/>
      <c r="E598" s="119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19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273"/>
      <c r="AI598" s="273"/>
      <c r="AJ598" s="273"/>
      <c r="AK598" s="273"/>
      <c r="AL598" s="273"/>
      <c r="AM598" s="273"/>
      <c r="AN598" s="273"/>
      <c r="AO598" s="273"/>
      <c r="AP598" s="1"/>
      <c r="AQ598" s="1"/>
      <c r="AR598" s="1"/>
      <c r="AS598" s="1"/>
      <c r="AT598" s="1"/>
      <c r="AU598" s="1"/>
    </row>
    <row r="599" spans="1:47" ht="12.75" customHeight="1" x14ac:dyDescent="0.35">
      <c r="A599" s="1"/>
      <c r="B599" s="1"/>
      <c r="C599" s="119"/>
      <c r="D599" s="119"/>
      <c r="E599" s="119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19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273"/>
      <c r="AI599" s="273"/>
      <c r="AJ599" s="273"/>
      <c r="AK599" s="273"/>
      <c r="AL599" s="273"/>
      <c r="AM599" s="273"/>
      <c r="AN599" s="273"/>
      <c r="AO599" s="273"/>
      <c r="AP599" s="1"/>
      <c r="AQ599" s="1"/>
      <c r="AR599" s="1"/>
      <c r="AS599" s="1"/>
      <c r="AT599" s="1"/>
      <c r="AU599" s="1"/>
    </row>
    <row r="600" spans="1:47" ht="12.75" customHeight="1" x14ac:dyDescent="0.35">
      <c r="A600" s="1"/>
      <c r="B600" s="1"/>
      <c r="C600" s="119"/>
      <c r="D600" s="119"/>
      <c r="E600" s="119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19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273"/>
      <c r="AI600" s="273"/>
      <c r="AJ600" s="273"/>
      <c r="AK600" s="273"/>
      <c r="AL600" s="273"/>
      <c r="AM600" s="273"/>
      <c r="AN600" s="273"/>
      <c r="AO600" s="273"/>
      <c r="AP600" s="1"/>
      <c r="AQ600" s="1"/>
      <c r="AR600" s="1"/>
      <c r="AS600" s="1"/>
      <c r="AT600" s="1"/>
      <c r="AU600" s="1"/>
    </row>
    <row r="601" spans="1:47" ht="12.75" customHeight="1" x14ac:dyDescent="0.35">
      <c r="A601" s="1"/>
      <c r="B601" s="1"/>
      <c r="C601" s="119"/>
      <c r="D601" s="119"/>
      <c r="E601" s="119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19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273"/>
      <c r="AI601" s="273"/>
      <c r="AJ601" s="273"/>
      <c r="AK601" s="273"/>
      <c r="AL601" s="273"/>
      <c r="AM601" s="273"/>
      <c r="AN601" s="273"/>
      <c r="AO601" s="273"/>
      <c r="AP601" s="1"/>
      <c r="AQ601" s="1"/>
      <c r="AR601" s="1"/>
      <c r="AS601" s="1"/>
      <c r="AT601" s="1"/>
      <c r="AU601" s="1"/>
    </row>
    <row r="602" spans="1:47" ht="12.75" customHeight="1" x14ac:dyDescent="0.35">
      <c r="A602" s="1"/>
      <c r="B602" s="1"/>
      <c r="C602" s="119"/>
      <c r="D602" s="119"/>
      <c r="E602" s="119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19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273"/>
      <c r="AI602" s="273"/>
      <c r="AJ602" s="273"/>
      <c r="AK602" s="273"/>
      <c r="AL602" s="273"/>
      <c r="AM602" s="273"/>
      <c r="AN602" s="273"/>
      <c r="AO602" s="273"/>
      <c r="AP602" s="1"/>
      <c r="AQ602" s="1"/>
      <c r="AR602" s="1"/>
      <c r="AS602" s="1"/>
      <c r="AT602" s="1"/>
      <c r="AU602" s="1"/>
    </row>
    <row r="603" spans="1:47" ht="12.75" customHeight="1" x14ac:dyDescent="0.35">
      <c r="A603" s="1"/>
      <c r="B603" s="1"/>
      <c r="C603" s="119"/>
      <c r="D603" s="119"/>
      <c r="E603" s="119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19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273"/>
      <c r="AI603" s="273"/>
      <c r="AJ603" s="273"/>
      <c r="AK603" s="273"/>
      <c r="AL603" s="273"/>
      <c r="AM603" s="273"/>
      <c r="AN603" s="273"/>
      <c r="AO603" s="273"/>
      <c r="AP603" s="1"/>
      <c r="AQ603" s="1"/>
      <c r="AR603" s="1"/>
      <c r="AS603" s="1"/>
      <c r="AT603" s="1"/>
      <c r="AU603" s="1"/>
    </row>
    <row r="604" spans="1:47" ht="12.75" customHeight="1" x14ac:dyDescent="0.35">
      <c r="A604" s="1"/>
      <c r="B604" s="1"/>
      <c r="C604" s="119"/>
      <c r="D604" s="119"/>
      <c r="E604" s="119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19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273"/>
      <c r="AI604" s="273"/>
      <c r="AJ604" s="273"/>
      <c r="AK604" s="273"/>
      <c r="AL604" s="273"/>
      <c r="AM604" s="273"/>
      <c r="AN604" s="273"/>
      <c r="AO604" s="273"/>
      <c r="AP604" s="1"/>
      <c r="AQ604" s="1"/>
      <c r="AR604" s="1"/>
      <c r="AS604" s="1"/>
      <c r="AT604" s="1"/>
      <c r="AU604" s="1"/>
    </row>
    <row r="605" spans="1:47" ht="12.75" customHeight="1" x14ac:dyDescent="0.35">
      <c r="A605" s="1"/>
      <c r="B605" s="1"/>
      <c r="C605" s="119"/>
      <c r="D605" s="119"/>
      <c r="E605" s="119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19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273"/>
      <c r="AI605" s="273"/>
      <c r="AJ605" s="273"/>
      <c r="AK605" s="273"/>
      <c r="AL605" s="273"/>
      <c r="AM605" s="273"/>
      <c r="AN605" s="273"/>
      <c r="AO605" s="273"/>
      <c r="AP605" s="1"/>
      <c r="AQ605" s="1"/>
      <c r="AR605" s="1"/>
      <c r="AS605" s="1"/>
      <c r="AT605" s="1"/>
      <c r="AU605" s="1"/>
    </row>
    <row r="606" spans="1:47" ht="12.75" customHeight="1" x14ac:dyDescent="0.35">
      <c r="A606" s="1"/>
      <c r="B606" s="1"/>
      <c r="C606" s="119"/>
      <c r="D606" s="119"/>
      <c r="E606" s="119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19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273"/>
      <c r="AI606" s="273"/>
      <c r="AJ606" s="273"/>
      <c r="AK606" s="273"/>
      <c r="AL606" s="273"/>
      <c r="AM606" s="273"/>
      <c r="AN606" s="273"/>
      <c r="AO606" s="273"/>
      <c r="AP606" s="1"/>
      <c r="AQ606" s="1"/>
      <c r="AR606" s="1"/>
      <c r="AS606" s="1"/>
      <c r="AT606" s="1"/>
      <c r="AU606" s="1"/>
    </row>
    <row r="607" spans="1:47" ht="12.75" customHeight="1" x14ac:dyDescent="0.35">
      <c r="A607" s="1"/>
      <c r="B607" s="1"/>
      <c r="C607" s="119"/>
      <c r="D607" s="119"/>
      <c r="E607" s="119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19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273"/>
      <c r="AI607" s="273"/>
      <c r="AJ607" s="273"/>
      <c r="AK607" s="273"/>
      <c r="AL607" s="273"/>
      <c r="AM607" s="273"/>
      <c r="AN607" s="273"/>
      <c r="AO607" s="273"/>
      <c r="AP607" s="1"/>
      <c r="AQ607" s="1"/>
      <c r="AR607" s="1"/>
      <c r="AS607" s="1"/>
      <c r="AT607" s="1"/>
      <c r="AU607" s="1"/>
    </row>
    <row r="608" spans="1:47" ht="12.75" customHeight="1" x14ac:dyDescent="0.35">
      <c r="A608" s="1"/>
      <c r="B608" s="1"/>
      <c r="C608" s="119"/>
      <c r="D608" s="119"/>
      <c r="E608" s="119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19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273"/>
      <c r="AI608" s="273"/>
      <c r="AJ608" s="273"/>
      <c r="AK608" s="273"/>
      <c r="AL608" s="273"/>
      <c r="AM608" s="273"/>
      <c r="AN608" s="273"/>
      <c r="AO608" s="273"/>
      <c r="AP608" s="1"/>
      <c r="AQ608" s="1"/>
      <c r="AR608" s="1"/>
      <c r="AS608" s="1"/>
      <c r="AT608" s="1"/>
      <c r="AU608" s="1"/>
    </row>
    <row r="609" spans="1:47" ht="12.75" customHeight="1" x14ac:dyDescent="0.35">
      <c r="A609" s="1"/>
      <c r="B609" s="1"/>
      <c r="C609" s="119"/>
      <c r="D609" s="119"/>
      <c r="E609" s="119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19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273"/>
      <c r="AI609" s="273"/>
      <c r="AJ609" s="273"/>
      <c r="AK609" s="273"/>
      <c r="AL609" s="273"/>
      <c r="AM609" s="273"/>
      <c r="AN609" s="273"/>
      <c r="AO609" s="273"/>
      <c r="AP609" s="1"/>
      <c r="AQ609" s="1"/>
      <c r="AR609" s="1"/>
      <c r="AS609" s="1"/>
      <c r="AT609" s="1"/>
      <c r="AU609" s="1"/>
    </row>
    <row r="610" spans="1:47" ht="12.75" customHeight="1" x14ac:dyDescent="0.35">
      <c r="A610" s="1"/>
      <c r="B610" s="1"/>
      <c r="C610" s="119"/>
      <c r="D610" s="119"/>
      <c r="E610" s="119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19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273"/>
      <c r="AI610" s="273"/>
      <c r="AJ610" s="273"/>
      <c r="AK610" s="273"/>
      <c r="AL610" s="273"/>
      <c r="AM610" s="273"/>
      <c r="AN610" s="273"/>
      <c r="AO610" s="273"/>
      <c r="AP610" s="1"/>
      <c r="AQ610" s="1"/>
      <c r="AR610" s="1"/>
      <c r="AS610" s="1"/>
      <c r="AT610" s="1"/>
      <c r="AU610" s="1"/>
    </row>
    <row r="611" spans="1:47" ht="12.75" customHeight="1" x14ac:dyDescent="0.35">
      <c r="A611" s="1"/>
      <c r="B611" s="1"/>
      <c r="C611" s="119"/>
      <c r="D611" s="119"/>
      <c r="E611" s="119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19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273"/>
      <c r="AI611" s="273"/>
      <c r="AJ611" s="273"/>
      <c r="AK611" s="273"/>
      <c r="AL611" s="273"/>
      <c r="AM611" s="273"/>
      <c r="AN611" s="273"/>
      <c r="AO611" s="273"/>
      <c r="AP611" s="1"/>
      <c r="AQ611" s="1"/>
      <c r="AR611" s="1"/>
      <c r="AS611" s="1"/>
      <c r="AT611" s="1"/>
      <c r="AU611" s="1"/>
    </row>
    <row r="612" spans="1:47" ht="12.75" customHeight="1" x14ac:dyDescent="0.35">
      <c r="A612" s="1"/>
      <c r="B612" s="1"/>
      <c r="C612" s="119"/>
      <c r="D612" s="119"/>
      <c r="E612" s="119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19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273"/>
      <c r="AI612" s="273"/>
      <c r="AJ612" s="273"/>
      <c r="AK612" s="273"/>
      <c r="AL612" s="273"/>
      <c r="AM612" s="273"/>
      <c r="AN612" s="273"/>
      <c r="AO612" s="273"/>
      <c r="AP612" s="1"/>
      <c r="AQ612" s="1"/>
      <c r="AR612" s="1"/>
      <c r="AS612" s="1"/>
      <c r="AT612" s="1"/>
      <c r="AU612" s="1"/>
    </row>
    <row r="613" spans="1:47" ht="12.75" customHeight="1" x14ac:dyDescent="0.35">
      <c r="A613" s="1"/>
      <c r="B613" s="1"/>
      <c r="C613" s="119"/>
      <c r="D613" s="119"/>
      <c r="E613" s="119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19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273"/>
      <c r="AI613" s="273"/>
      <c r="AJ613" s="273"/>
      <c r="AK613" s="273"/>
      <c r="AL613" s="273"/>
      <c r="AM613" s="273"/>
      <c r="AN613" s="273"/>
      <c r="AO613" s="273"/>
      <c r="AP613" s="1"/>
      <c r="AQ613" s="1"/>
      <c r="AR613" s="1"/>
      <c r="AS613" s="1"/>
      <c r="AT613" s="1"/>
      <c r="AU613" s="1"/>
    </row>
    <row r="614" spans="1:47" ht="12.75" customHeight="1" x14ac:dyDescent="0.35">
      <c r="A614" s="1"/>
      <c r="B614" s="1"/>
      <c r="C614" s="119"/>
      <c r="D614" s="119"/>
      <c r="E614" s="119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19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273"/>
      <c r="AI614" s="273"/>
      <c r="AJ614" s="273"/>
      <c r="AK614" s="273"/>
      <c r="AL614" s="273"/>
      <c r="AM614" s="273"/>
      <c r="AN614" s="273"/>
      <c r="AO614" s="273"/>
      <c r="AP614" s="1"/>
      <c r="AQ614" s="1"/>
      <c r="AR614" s="1"/>
      <c r="AS614" s="1"/>
      <c r="AT614" s="1"/>
      <c r="AU614" s="1"/>
    </row>
    <row r="615" spans="1:47" ht="12.75" customHeight="1" x14ac:dyDescent="0.35">
      <c r="A615" s="1"/>
      <c r="B615" s="1"/>
      <c r="C615" s="119"/>
      <c r="D615" s="119"/>
      <c r="E615" s="119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19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273"/>
      <c r="AI615" s="273"/>
      <c r="AJ615" s="273"/>
      <c r="AK615" s="273"/>
      <c r="AL615" s="273"/>
      <c r="AM615" s="273"/>
      <c r="AN615" s="273"/>
      <c r="AO615" s="273"/>
      <c r="AP615" s="1"/>
      <c r="AQ615" s="1"/>
      <c r="AR615" s="1"/>
      <c r="AS615" s="1"/>
      <c r="AT615" s="1"/>
      <c r="AU615" s="1"/>
    </row>
    <row r="616" spans="1:47" ht="12.75" customHeight="1" x14ac:dyDescent="0.35">
      <c r="A616" s="1"/>
      <c r="B616" s="1"/>
      <c r="C616" s="119"/>
      <c r="D616" s="119"/>
      <c r="E616" s="119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19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273"/>
      <c r="AI616" s="273"/>
      <c r="AJ616" s="273"/>
      <c r="AK616" s="273"/>
      <c r="AL616" s="273"/>
      <c r="AM616" s="273"/>
      <c r="AN616" s="273"/>
      <c r="AO616" s="273"/>
      <c r="AP616" s="1"/>
      <c r="AQ616" s="1"/>
      <c r="AR616" s="1"/>
      <c r="AS616" s="1"/>
      <c r="AT616" s="1"/>
      <c r="AU616" s="1"/>
    </row>
    <row r="617" spans="1:47" ht="12.75" customHeight="1" x14ac:dyDescent="0.35">
      <c r="A617" s="1"/>
      <c r="B617" s="1"/>
      <c r="C617" s="119"/>
      <c r="D617" s="119"/>
      <c r="E617" s="119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19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273"/>
      <c r="AI617" s="273"/>
      <c r="AJ617" s="273"/>
      <c r="AK617" s="273"/>
      <c r="AL617" s="273"/>
      <c r="AM617" s="273"/>
      <c r="AN617" s="273"/>
      <c r="AO617" s="273"/>
      <c r="AP617" s="1"/>
      <c r="AQ617" s="1"/>
      <c r="AR617" s="1"/>
      <c r="AS617" s="1"/>
      <c r="AT617" s="1"/>
      <c r="AU617" s="1"/>
    </row>
    <row r="618" spans="1:47" ht="12.75" customHeight="1" x14ac:dyDescent="0.35">
      <c r="A618" s="1"/>
      <c r="B618" s="1"/>
      <c r="C618" s="119"/>
      <c r="D618" s="119"/>
      <c r="E618" s="119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19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273"/>
      <c r="AI618" s="273"/>
      <c r="AJ618" s="273"/>
      <c r="AK618" s="273"/>
      <c r="AL618" s="273"/>
      <c r="AM618" s="273"/>
      <c r="AN618" s="273"/>
      <c r="AO618" s="273"/>
      <c r="AP618" s="1"/>
      <c r="AQ618" s="1"/>
      <c r="AR618" s="1"/>
      <c r="AS618" s="1"/>
      <c r="AT618" s="1"/>
      <c r="AU618" s="1"/>
    </row>
    <row r="619" spans="1:47" ht="12.75" customHeight="1" x14ac:dyDescent="0.35">
      <c r="A619" s="1"/>
      <c r="B619" s="1"/>
      <c r="C619" s="119"/>
      <c r="D619" s="119"/>
      <c r="E619" s="119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19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273"/>
      <c r="AI619" s="273"/>
      <c r="AJ619" s="273"/>
      <c r="AK619" s="273"/>
      <c r="AL619" s="273"/>
      <c r="AM619" s="273"/>
      <c r="AN619" s="273"/>
      <c r="AO619" s="273"/>
      <c r="AP619" s="1"/>
      <c r="AQ619" s="1"/>
      <c r="AR619" s="1"/>
      <c r="AS619" s="1"/>
      <c r="AT619" s="1"/>
      <c r="AU619" s="1"/>
    </row>
    <row r="620" spans="1:47" ht="12.75" customHeight="1" x14ac:dyDescent="0.35">
      <c r="A620" s="1"/>
      <c r="B620" s="1"/>
      <c r="C620" s="119"/>
      <c r="D620" s="119"/>
      <c r="E620" s="119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19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273"/>
      <c r="AI620" s="273"/>
      <c r="AJ620" s="273"/>
      <c r="AK620" s="273"/>
      <c r="AL620" s="273"/>
      <c r="AM620" s="273"/>
      <c r="AN620" s="273"/>
      <c r="AO620" s="273"/>
      <c r="AP620" s="1"/>
      <c r="AQ620" s="1"/>
      <c r="AR620" s="1"/>
      <c r="AS620" s="1"/>
      <c r="AT620" s="1"/>
      <c r="AU620" s="1"/>
    </row>
    <row r="621" spans="1:47" ht="12.75" customHeight="1" x14ac:dyDescent="0.35">
      <c r="A621" s="1"/>
      <c r="B621" s="1"/>
      <c r="C621" s="119"/>
      <c r="D621" s="119"/>
      <c r="E621" s="119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19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273"/>
      <c r="AI621" s="273"/>
      <c r="AJ621" s="273"/>
      <c r="AK621" s="273"/>
      <c r="AL621" s="273"/>
      <c r="AM621" s="273"/>
      <c r="AN621" s="273"/>
      <c r="AO621" s="273"/>
      <c r="AP621" s="1"/>
      <c r="AQ621" s="1"/>
      <c r="AR621" s="1"/>
      <c r="AS621" s="1"/>
      <c r="AT621" s="1"/>
      <c r="AU621" s="1"/>
    </row>
    <row r="622" spans="1:47" ht="12.75" customHeight="1" x14ac:dyDescent="0.35">
      <c r="A622" s="1"/>
      <c r="B622" s="1"/>
      <c r="C622" s="119"/>
      <c r="D622" s="119"/>
      <c r="E622" s="119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19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273"/>
      <c r="AI622" s="273"/>
      <c r="AJ622" s="273"/>
      <c r="AK622" s="273"/>
      <c r="AL622" s="273"/>
      <c r="AM622" s="273"/>
      <c r="AN622" s="273"/>
      <c r="AO622" s="273"/>
      <c r="AP622" s="1"/>
      <c r="AQ622" s="1"/>
      <c r="AR622" s="1"/>
      <c r="AS622" s="1"/>
      <c r="AT622" s="1"/>
      <c r="AU622" s="1"/>
    </row>
    <row r="623" spans="1:47" ht="12.75" customHeight="1" x14ac:dyDescent="0.35">
      <c r="A623" s="1"/>
      <c r="B623" s="1"/>
      <c r="C623" s="119"/>
      <c r="D623" s="119"/>
      <c r="E623" s="119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19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273"/>
      <c r="AI623" s="273"/>
      <c r="AJ623" s="273"/>
      <c r="AK623" s="273"/>
      <c r="AL623" s="273"/>
      <c r="AM623" s="273"/>
      <c r="AN623" s="273"/>
      <c r="AO623" s="273"/>
      <c r="AP623" s="1"/>
      <c r="AQ623" s="1"/>
      <c r="AR623" s="1"/>
      <c r="AS623" s="1"/>
      <c r="AT623" s="1"/>
      <c r="AU623" s="1"/>
    </row>
    <row r="624" spans="1:47" ht="12.75" customHeight="1" x14ac:dyDescent="0.35">
      <c r="A624" s="1"/>
      <c r="B624" s="1"/>
      <c r="C624" s="119"/>
      <c r="D624" s="119"/>
      <c r="E624" s="119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19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273"/>
      <c r="AI624" s="273"/>
      <c r="AJ624" s="273"/>
      <c r="AK624" s="273"/>
      <c r="AL624" s="273"/>
      <c r="AM624" s="273"/>
      <c r="AN624" s="273"/>
      <c r="AO624" s="273"/>
      <c r="AP624" s="1"/>
      <c r="AQ624" s="1"/>
      <c r="AR624" s="1"/>
      <c r="AS624" s="1"/>
      <c r="AT624" s="1"/>
      <c r="AU624" s="1"/>
    </row>
    <row r="625" spans="1:47" ht="12.75" customHeight="1" x14ac:dyDescent="0.35">
      <c r="A625" s="1"/>
      <c r="B625" s="1"/>
      <c r="C625" s="119"/>
      <c r="D625" s="119"/>
      <c r="E625" s="119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19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273"/>
      <c r="AI625" s="273"/>
      <c r="AJ625" s="273"/>
      <c r="AK625" s="273"/>
      <c r="AL625" s="273"/>
      <c r="AM625" s="273"/>
      <c r="AN625" s="273"/>
      <c r="AO625" s="273"/>
      <c r="AP625" s="1"/>
      <c r="AQ625" s="1"/>
      <c r="AR625" s="1"/>
      <c r="AS625" s="1"/>
      <c r="AT625" s="1"/>
      <c r="AU625" s="1"/>
    </row>
    <row r="626" spans="1:47" ht="12.75" customHeight="1" x14ac:dyDescent="0.35">
      <c r="A626" s="1"/>
      <c r="B626" s="1"/>
      <c r="C626" s="119"/>
      <c r="D626" s="119"/>
      <c r="E626" s="119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19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273"/>
      <c r="AI626" s="273"/>
      <c r="AJ626" s="273"/>
      <c r="AK626" s="273"/>
      <c r="AL626" s="273"/>
      <c r="AM626" s="273"/>
      <c r="AN626" s="273"/>
      <c r="AO626" s="273"/>
      <c r="AP626" s="1"/>
      <c r="AQ626" s="1"/>
      <c r="AR626" s="1"/>
      <c r="AS626" s="1"/>
      <c r="AT626" s="1"/>
      <c r="AU626" s="1"/>
    </row>
    <row r="627" spans="1:47" ht="12.75" customHeight="1" x14ac:dyDescent="0.35">
      <c r="A627" s="1"/>
      <c r="B627" s="1"/>
      <c r="C627" s="119"/>
      <c r="D627" s="119"/>
      <c r="E627" s="119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19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273"/>
      <c r="AI627" s="273"/>
      <c r="AJ627" s="273"/>
      <c r="AK627" s="273"/>
      <c r="AL627" s="273"/>
      <c r="AM627" s="273"/>
      <c r="AN627" s="273"/>
      <c r="AO627" s="273"/>
      <c r="AP627" s="1"/>
      <c r="AQ627" s="1"/>
      <c r="AR627" s="1"/>
      <c r="AS627" s="1"/>
      <c r="AT627" s="1"/>
      <c r="AU627" s="1"/>
    </row>
    <row r="628" spans="1:47" ht="12.75" customHeight="1" x14ac:dyDescent="0.35">
      <c r="A628" s="1"/>
      <c r="B628" s="1"/>
      <c r="C628" s="119"/>
      <c r="D628" s="119"/>
      <c r="E628" s="119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19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273"/>
      <c r="AI628" s="273"/>
      <c r="AJ628" s="273"/>
      <c r="AK628" s="273"/>
      <c r="AL628" s="273"/>
      <c r="AM628" s="273"/>
      <c r="AN628" s="273"/>
      <c r="AO628" s="273"/>
      <c r="AP628" s="1"/>
      <c r="AQ628" s="1"/>
      <c r="AR628" s="1"/>
      <c r="AS628" s="1"/>
      <c r="AT628" s="1"/>
      <c r="AU628" s="1"/>
    </row>
    <row r="629" spans="1:47" ht="12.75" customHeight="1" x14ac:dyDescent="0.35">
      <c r="A629" s="1"/>
      <c r="B629" s="1"/>
      <c r="C629" s="119"/>
      <c r="D629" s="119"/>
      <c r="E629" s="119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19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273"/>
      <c r="AI629" s="273"/>
      <c r="AJ629" s="273"/>
      <c r="AK629" s="273"/>
      <c r="AL629" s="273"/>
      <c r="AM629" s="273"/>
      <c r="AN629" s="273"/>
      <c r="AO629" s="273"/>
      <c r="AP629" s="1"/>
      <c r="AQ629" s="1"/>
      <c r="AR629" s="1"/>
      <c r="AS629" s="1"/>
      <c r="AT629" s="1"/>
      <c r="AU629" s="1"/>
    </row>
    <row r="630" spans="1:47" ht="12.75" customHeight="1" x14ac:dyDescent="0.35">
      <c r="A630" s="1"/>
      <c r="B630" s="1"/>
      <c r="C630" s="119"/>
      <c r="D630" s="119"/>
      <c r="E630" s="119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19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273"/>
      <c r="AI630" s="273"/>
      <c r="AJ630" s="273"/>
      <c r="AK630" s="273"/>
      <c r="AL630" s="273"/>
      <c r="AM630" s="273"/>
      <c r="AN630" s="273"/>
      <c r="AO630" s="273"/>
      <c r="AP630" s="1"/>
      <c r="AQ630" s="1"/>
      <c r="AR630" s="1"/>
      <c r="AS630" s="1"/>
      <c r="AT630" s="1"/>
      <c r="AU630" s="1"/>
    </row>
    <row r="631" spans="1:47" ht="12.75" customHeight="1" x14ac:dyDescent="0.35">
      <c r="A631" s="1"/>
      <c r="B631" s="1"/>
      <c r="C631" s="119"/>
      <c r="D631" s="119"/>
      <c r="E631" s="119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19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273"/>
      <c r="AI631" s="273"/>
      <c r="AJ631" s="273"/>
      <c r="AK631" s="273"/>
      <c r="AL631" s="273"/>
      <c r="AM631" s="273"/>
      <c r="AN631" s="273"/>
      <c r="AO631" s="273"/>
      <c r="AP631" s="1"/>
      <c r="AQ631" s="1"/>
      <c r="AR631" s="1"/>
      <c r="AS631" s="1"/>
      <c r="AT631" s="1"/>
      <c r="AU631" s="1"/>
    </row>
    <row r="632" spans="1:47" ht="12.75" customHeight="1" x14ac:dyDescent="0.35">
      <c r="A632" s="1"/>
      <c r="B632" s="1"/>
      <c r="C632" s="119"/>
      <c r="D632" s="119"/>
      <c r="E632" s="119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19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273"/>
      <c r="AI632" s="273"/>
      <c r="AJ632" s="273"/>
      <c r="AK632" s="273"/>
      <c r="AL632" s="273"/>
      <c r="AM632" s="273"/>
      <c r="AN632" s="273"/>
      <c r="AO632" s="273"/>
      <c r="AP632" s="1"/>
      <c r="AQ632" s="1"/>
      <c r="AR632" s="1"/>
      <c r="AS632" s="1"/>
      <c r="AT632" s="1"/>
      <c r="AU632" s="1"/>
    </row>
    <row r="633" spans="1:47" ht="12.75" customHeight="1" x14ac:dyDescent="0.35">
      <c r="A633" s="1"/>
      <c r="B633" s="1"/>
      <c r="C633" s="119"/>
      <c r="D633" s="119"/>
      <c r="E633" s="119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19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273"/>
      <c r="AI633" s="273"/>
      <c r="AJ633" s="273"/>
      <c r="AK633" s="273"/>
      <c r="AL633" s="273"/>
      <c r="AM633" s="273"/>
      <c r="AN633" s="273"/>
      <c r="AO633" s="273"/>
      <c r="AP633" s="1"/>
      <c r="AQ633" s="1"/>
      <c r="AR633" s="1"/>
      <c r="AS633" s="1"/>
      <c r="AT633" s="1"/>
      <c r="AU633" s="1"/>
    </row>
    <row r="634" spans="1:47" ht="12.75" customHeight="1" x14ac:dyDescent="0.35">
      <c r="A634" s="1"/>
      <c r="B634" s="1"/>
      <c r="C634" s="119"/>
      <c r="D634" s="119"/>
      <c r="E634" s="119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19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273"/>
      <c r="AI634" s="273"/>
      <c r="AJ634" s="273"/>
      <c r="AK634" s="273"/>
      <c r="AL634" s="273"/>
      <c r="AM634" s="273"/>
      <c r="AN634" s="273"/>
      <c r="AO634" s="273"/>
      <c r="AP634" s="1"/>
      <c r="AQ634" s="1"/>
      <c r="AR634" s="1"/>
      <c r="AS634" s="1"/>
      <c r="AT634" s="1"/>
      <c r="AU634" s="1"/>
    </row>
    <row r="635" spans="1:47" ht="12.75" customHeight="1" x14ac:dyDescent="0.35">
      <c r="A635" s="1"/>
      <c r="B635" s="1"/>
      <c r="C635" s="119"/>
      <c r="D635" s="119"/>
      <c r="E635" s="119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19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273"/>
      <c r="AI635" s="273"/>
      <c r="AJ635" s="273"/>
      <c r="AK635" s="273"/>
      <c r="AL635" s="273"/>
      <c r="AM635" s="273"/>
      <c r="AN635" s="273"/>
      <c r="AO635" s="273"/>
      <c r="AP635" s="1"/>
      <c r="AQ635" s="1"/>
      <c r="AR635" s="1"/>
      <c r="AS635" s="1"/>
      <c r="AT635" s="1"/>
      <c r="AU635" s="1"/>
    </row>
    <row r="636" spans="1:47" ht="12.75" customHeight="1" x14ac:dyDescent="0.35">
      <c r="A636" s="1"/>
      <c r="B636" s="1"/>
      <c r="C636" s="119"/>
      <c r="D636" s="119"/>
      <c r="E636" s="119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19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273"/>
      <c r="AI636" s="273"/>
      <c r="AJ636" s="273"/>
      <c r="AK636" s="273"/>
      <c r="AL636" s="273"/>
      <c r="AM636" s="273"/>
      <c r="AN636" s="273"/>
      <c r="AO636" s="273"/>
      <c r="AP636" s="1"/>
      <c r="AQ636" s="1"/>
      <c r="AR636" s="1"/>
      <c r="AS636" s="1"/>
      <c r="AT636" s="1"/>
      <c r="AU636" s="1"/>
    </row>
    <row r="637" spans="1:47" ht="12.75" customHeight="1" x14ac:dyDescent="0.35">
      <c r="A637" s="1"/>
      <c r="B637" s="1"/>
      <c r="C637" s="119"/>
      <c r="D637" s="119"/>
      <c r="E637" s="119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19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273"/>
      <c r="AI637" s="273"/>
      <c r="AJ637" s="273"/>
      <c r="AK637" s="273"/>
      <c r="AL637" s="273"/>
      <c r="AM637" s="273"/>
      <c r="AN637" s="273"/>
      <c r="AO637" s="273"/>
      <c r="AP637" s="1"/>
      <c r="AQ637" s="1"/>
      <c r="AR637" s="1"/>
      <c r="AS637" s="1"/>
      <c r="AT637" s="1"/>
      <c r="AU637" s="1"/>
    </row>
    <row r="638" spans="1:47" ht="12.75" customHeight="1" x14ac:dyDescent="0.35">
      <c r="A638" s="1"/>
      <c r="B638" s="1"/>
      <c r="C638" s="119"/>
      <c r="D638" s="119"/>
      <c r="E638" s="119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19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273"/>
      <c r="AI638" s="273"/>
      <c r="AJ638" s="273"/>
      <c r="AK638" s="273"/>
      <c r="AL638" s="273"/>
      <c r="AM638" s="273"/>
      <c r="AN638" s="273"/>
      <c r="AO638" s="273"/>
      <c r="AP638" s="1"/>
      <c r="AQ638" s="1"/>
      <c r="AR638" s="1"/>
      <c r="AS638" s="1"/>
      <c r="AT638" s="1"/>
      <c r="AU638" s="1"/>
    </row>
    <row r="639" spans="1:47" ht="12.75" customHeight="1" x14ac:dyDescent="0.35">
      <c r="A639" s="1"/>
      <c r="B639" s="1"/>
      <c r="C639" s="119"/>
      <c r="D639" s="119"/>
      <c r="E639" s="119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19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273"/>
      <c r="AI639" s="273"/>
      <c r="AJ639" s="273"/>
      <c r="AK639" s="273"/>
      <c r="AL639" s="273"/>
      <c r="AM639" s="273"/>
      <c r="AN639" s="273"/>
      <c r="AO639" s="273"/>
      <c r="AP639" s="1"/>
      <c r="AQ639" s="1"/>
      <c r="AR639" s="1"/>
      <c r="AS639" s="1"/>
      <c r="AT639" s="1"/>
      <c r="AU639" s="1"/>
    </row>
    <row r="640" spans="1:47" ht="12.75" customHeight="1" x14ac:dyDescent="0.35">
      <c r="A640" s="1"/>
      <c r="B640" s="1"/>
      <c r="C640" s="119"/>
      <c r="D640" s="119"/>
      <c r="E640" s="119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19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273"/>
      <c r="AI640" s="273"/>
      <c r="AJ640" s="273"/>
      <c r="AK640" s="273"/>
      <c r="AL640" s="273"/>
      <c r="AM640" s="273"/>
      <c r="AN640" s="273"/>
      <c r="AO640" s="273"/>
      <c r="AP640" s="1"/>
      <c r="AQ640" s="1"/>
      <c r="AR640" s="1"/>
      <c r="AS640" s="1"/>
      <c r="AT640" s="1"/>
      <c r="AU640" s="1"/>
    </row>
    <row r="641" spans="1:47" ht="12.75" customHeight="1" x14ac:dyDescent="0.35">
      <c r="A641" s="1"/>
      <c r="B641" s="1"/>
      <c r="C641" s="119"/>
      <c r="D641" s="119"/>
      <c r="E641" s="119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19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273"/>
      <c r="AI641" s="273"/>
      <c r="AJ641" s="273"/>
      <c r="AK641" s="273"/>
      <c r="AL641" s="273"/>
      <c r="AM641" s="273"/>
      <c r="AN641" s="273"/>
      <c r="AO641" s="273"/>
      <c r="AP641" s="1"/>
      <c r="AQ641" s="1"/>
      <c r="AR641" s="1"/>
      <c r="AS641" s="1"/>
      <c r="AT641" s="1"/>
      <c r="AU641" s="1"/>
    </row>
    <row r="642" spans="1:47" ht="12.75" customHeight="1" x14ac:dyDescent="0.35">
      <c r="A642" s="1"/>
      <c r="B642" s="1"/>
      <c r="C642" s="119"/>
      <c r="D642" s="119"/>
      <c r="E642" s="119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19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273"/>
      <c r="AI642" s="273"/>
      <c r="AJ642" s="273"/>
      <c r="AK642" s="273"/>
      <c r="AL642" s="273"/>
      <c r="AM642" s="273"/>
      <c r="AN642" s="273"/>
      <c r="AO642" s="273"/>
      <c r="AP642" s="1"/>
      <c r="AQ642" s="1"/>
      <c r="AR642" s="1"/>
      <c r="AS642" s="1"/>
      <c r="AT642" s="1"/>
      <c r="AU642" s="1"/>
    </row>
    <row r="643" spans="1:47" ht="12.75" customHeight="1" x14ac:dyDescent="0.35">
      <c r="A643" s="1"/>
      <c r="B643" s="1"/>
      <c r="C643" s="119"/>
      <c r="D643" s="119"/>
      <c r="E643" s="119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19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273"/>
      <c r="AI643" s="273"/>
      <c r="AJ643" s="273"/>
      <c r="AK643" s="273"/>
      <c r="AL643" s="273"/>
      <c r="AM643" s="273"/>
      <c r="AN643" s="273"/>
      <c r="AO643" s="273"/>
      <c r="AP643" s="1"/>
      <c r="AQ643" s="1"/>
      <c r="AR643" s="1"/>
      <c r="AS643" s="1"/>
      <c r="AT643" s="1"/>
      <c r="AU643" s="1"/>
    </row>
    <row r="644" spans="1:47" ht="12.75" customHeight="1" x14ac:dyDescent="0.35">
      <c r="A644" s="1"/>
      <c r="B644" s="1"/>
      <c r="C644" s="119"/>
      <c r="D644" s="119"/>
      <c r="E644" s="119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19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273"/>
      <c r="AI644" s="273"/>
      <c r="AJ644" s="273"/>
      <c r="AK644" s="273"/>
      <c r="AL644" s="273"/>
      <c r="AM644" s="273"/>
      <c r="AN644" s="273"/>
      <c r="AO644" s="273"/>
      <c r="AP644" s="1"/>
      <c r="AQ644" s="1"/>
      <c r="AR644" s="1"/>
      <c r="AS644" s="1"/>
      <c r="AT644" s="1"/>
      <c r="AU644" s="1"/>
    </row>
    <row r="645" spans="1:47" ht="12.75" customHeight="1" x14ac:dyDescent="0.35">
      <c r="A645" s="1"/>
      <c r="B645" s="1"/>
      <c r="C645" s="119"/>
      <c r="D645" s="119"/>
      <c r="E645" s="119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19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273"/>
      <c r="AI645" s="273"/>
      <c r="AJ645" s="273"/>
      <c r="AK645" s="273"/>
      <c r="AL645" s="273"/>
      <c r="AM645" s="273"/>
      <c r="AN645" s="273"/>
      <c r="AO645" s="273"/>
      <c r="AP645" s="1"/>
      <c r="AQ645" s="1"/>
      <c r="AR645" s="1"/>
      <c r="AS645" s="1"/>
      <c r="AT645" s="1"/>
      <c r="AU645" s="1"/>
    </row>
    <row r="646" spans="1:47" ht="12.75" customHeight="1" x14ac:dyDescent="0.35">
      <c r="A646" s="1"/>
      <c r="B646" s="1"/>
      <c r="C646" s="119"/>
      <c r="D646" s="119"/>
      <c r="E646" s="119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19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273"/>
      <c r="AI646" s="273"/>
      <c r="AJ646" s="273"/>
      <c r="AK646" s="273"/>
      <c r="AL646" s="273"/>
      <c r="AM646" s="273"/>
      <c r="AN646" s="273"/>
      <c r="AO646" s="273"/>
      <c r="AP646" s="1"/>
      <c r="AQ646" s="1"/>
      <c r="AR646" s="1"/>
      <c r="AS646" s="1"/>
      <c r="AT646" s="1"/>
      <c r="AU646" s="1"/>
    </row>
    <row r="647" spans="1:47" ht="12.75" customHeight="1" x14ac:dyDescent="0.35">
      <c r="A647" s="1"/>
      <c r="B647" s="1"/>
      <c r="C647" s="119"/>
      <c r="D647" s="119"/>
      <c r="E647" s="119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19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273"/>
      <c r="AI647" s="273"/>
      <c r="AJ647" s="273"/>
      <c r="AK647" s="273"/>
      <c r="AL647" s="273"/>
      <c r="AM647" s="273"/>
      <c r="AN647" s="273"/>
      <c r="AO647" s="273"/>
      <c r="AP647" s="1"/>
      <c r="AQ647" s="1"/>
      <c r="AR647" s="1"/>
      <c r="AS647" s="1"/>
      <c r="AT647" s="1"/>
      <c r="AU647" s="1"/>
    </row>
    <row r="648" spans="1:47" ht="12.75" customHeight="1" x14ac:dyDescent="0.35">
      <c r="A648" s="1"/>
      <c r="B648" s="1"/>
      <c r="C648" s="119"/>
      <c r="D648" s="119"/>
      <c r="E648" s="119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19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273"/>
      <c r="AI648" s="273"/>
      <c r="AJ648" s="273"/>
      <c r="AK648" s="273"/>
      <c r="AL648" s="273"/>
      <c r="AM648" s="273"/>
      <c r="AN648" s="273"/>
      <c r="AO648" s="273"/>
      <c r="AP648" s="1"/>
      <c r="AQ648" s="1"/>
      <c r="AR648" s="1"/>
      <c r="AS648" s="1"/>
      <c r="AT648" s="1"/>
      <c r="AU648" s="1"/>
    </row>
    <row r="649" spans="1:47" ht="12.75" customHeight="1" x14ac:dyDescent="0.35">
      <c r="A649" s="1"/>
      <c r="B649" s="1"/>
      <c r="C649" s="119"/>
      <c r="D649" s="119"/>
      <c r="E649" s="119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19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273"/>
      <c r="AI649" s="273"/>
      <c r="AJ649" s="273"/>
      <c r="AK649" s="273"/>
      <c r="AL649" s="273"/>
      <c r="AM649" s="273"/>
      <c r="AN649" s="273"/>
      <c r="AO649" s="273"/>
      <c r="AP649" s="1"/>
      <c r="AQ649" s="1"/>
      <c r="AR649" s="1"/>
      <c r="AS649" s="1"/>
      <c r="AT649" s="1"/>
      <c r="AU649" s="1"/>
    </row>
    <row r="650" spans="1:47" ht="12.75" customHeight="1" x14ac:dyDescent="0.35">
      <c r="A650" s="1"/>
      <c r="B650" s="1"/>
      <c r="C650" s="119"/>
      <c r="D650" s="119"/>
      <c r="E650" s="119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19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273"/>
      <c r="AI650" s="273"/>
      <c r="AJ650" s="273"/>
      <c r="AK650" s="273"/>
      <c r="AL650" s="273"/>
      <c r="AM650" s="273"/>
      <c r="AN650" s="273"/>
      <c r="AO650" s="273"/>
      <c r="AP650" s="1"/>
      <c r="AQ650" s="1"/>
      <c r="AR650" s="1"/>
      <c r="AS650" s="1"/>
      <c r="AT650" s="1"/>
      <c r="AU650" s="1"/>
    </row>
    <row r="651" spans="1:47" ht="12.75" customHeight="1" x14ac:dyDescent="0.35">
      <c r="A651" s="1"/>
      <c r="B651" s="1"/>
      <c r="C651" s="119"/>
      <c r="D651" s="119"/>
      <c r="E651" s="119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19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273"/>
      <c r="AI651" s="273"/>
      <c r="AJ651" s="273"/>
      <c r="AK651" s="273"/>
      <c r="AL651" s="273"/>
      <c r="AM651" s="273"/>
      <c r="AN651" s="273"/>
      <c r="AO651" s="273"/>
      <c r="AP651" s="1"/>
      <c r="AQ651" s="1"/>
      <c r="AR651" s="1"/>
      <c r="AS651" s="1"/>
      <c r="AT651" s="1"/>
      <c r="AU651" s="1"/>
    </row>
    <row r="652" spans="1:47" ht="12.75" customHeight="1" x14ac:dyDescent="0.35">
      <c r="A652" s="1"/>
      <c r="B652" s="1"/>
      <c r="C652" s="119"/>
      <c r="D652" s="119"/>
      <c r="E652" s="119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19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273"/>
      <c r="AI652" s="273"/>
      <c r="AJ652" s="273"/>
      <c r="AK652" s="273"/>
      <c r="AL652" s="273"/>
      <c r="AM652" s="273"/>
      <c r="AN652" s="273"/>
      <c r="AO652" s="273"/>
      <c r="AP652" s="1"/>
      <c r="AQ652" s="1"/>
      <c r="AR652" s="1"/>
      <c r="AS652" s="1"/>
      <c r="AT652" s="1"/>
      <c r="AU652" s="1"/>
    </row>
    <row r="653" spans="1:47" ht="12.75" customHeight="1" x14ac:dyDescent="0.35">
      <c r="A653" s="1"/>
      <c r="B653" s="1"/>
      <c r="C653" s="119"/>
      <c r="D653" s="119"/>
      <c r="E653" s="119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19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273"/>
      <c r="AI653" s="273"/>
      <c r="AJ653" s="273"/>
      <c r="AK653" s="273"/>
      <c r="AL653" s="273"/>
      <c r="AM653" s="273"/>
      <c r="AN653" s="273"/>
      <c r="AO653" s="273"/>
      <c r="AP653" s="1"/>
      <c r="AQ653" s="1"/>
      <c r="AR653" s="1"/>
      <c r="AS653" s="1"/>
      <c r="AT653" s="1"/>
      <c r="AU653" s="1"/>
    </row>
    <row r="654" spans="1:47" ht="12.75" customHeight="1" x14ac:dyDescent="0.35">
      <c r="A654" s="1"/>
      <c r="B654" s="1"/>
      <c r="C654" s="119"/>
      <c r="D654" s="119"/>
      <c r="E654" s="119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19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273"/>
      <c r="AI654" s="273"/>
      <c r="AJ654" s="273"/>
      <c r="AK654" s="273"/>
      <c r="AL654" s="273"/>
      <c r="AM654" s="273"/>
      <c r="AN654" s="273"/>
      <c r="AO654" s="273"/>
      <c r="AP654" s="1"/>
      <c r="AQ654" s="1"/>
      <c r="AR654" s="1"/>
      <c r="AS654" s="1"/>
      <c r="AT654" s="1"/>
      <c r="AU654" s="1"/>
    </row>
    <row r="655" spans="1:47" ht="12.75" customHeight="1" x14ac:dyDescent="0.35">
      <c r="A655" s="1"/>
      <c r="B655" s="1"/>
      <c r="C655" s="119"/>
      <c r="D655" s="119"/>
      <c r="E655" s="119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19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273"/>
      <c r="AI655" s="273"/>
      <c r="AJ655" s="273"/>
      <c r="AK655" s="273"/>
      <c r="AL655" s="273"/>
      <c r="AM655" s="273"/>
      <c r="AN655" s="273"/>
      <c r="AO655" s="273"/>
      <c r="AP655" s="1"/>
      <c r="AQ655" s="1"/>
      <c r="AR655" s="1"/>
      <c r="AS655" s="1"/>
      <c r="AT655" s="1"/>
      <c r="AU655" s="1"/>
    </row>
    <row r="656" spans="1:47" ht="12.75" customHeight="1" x14ac:dyDescent="0.35">
      <c r="A656" s="1"/>
      <c r="B656" s="1"/>
      <c r="C656" s="119"/>
      <c r="D656" s="119"/>
      <c r="E656" s="119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19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273"/>
      <c r="AI656" s="273"/>
      <c r="AJ656" s="273"/>
      <c r="AK656" s="273"/>
      <c r="AL656" s="273"/>
      <c r="AM656" s="273"/>
      <c r="AN656" s="273"/>
      <c r="AO656" s="273"/>
      <c r="AP656" s="1"/>
      <c r="AQ656" s="1"/>
      <c r="AR656" s="1"/>
      <c r="AS656" s="1"/>
      <c r="AT656" s="1"/>
      <c r="AU656" s="1"/>
    </row>
    <row r="657" spans="1:47" ht="12.75" customHeight="1" x14ac:dyDescent="0.35">
      <c r="A657" s="1"/>
      <c r="B657" s="1"/>
      <c r="C657" s="119"/>
      <c r="D657" s="119"/>
      <c r="E657" s="119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19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273"/>
      <c r="AI657" s="273"/>
      <c r="AJ657" s="273"/>
      <c r="AK657" s="273"/>
      <c r="AL657" s="273"/>
      <c r="AM657" s="273"/>
      <c r="AN657" s="273"/>
      <c r="AO657" s="273"/>
      <c r="AP657" s="1"/>
      <c r="AQ657" s="1"/>
      <c r="AR657" s="1"/>
      <c r="AS657" s="1"/>
      <c r="AT657" s="1"/>
      <c r="AU657" s="1"/>
    </row>
    <row r="658" spans="1:47" ht="12.75" customHeight="1" x14ac:dyDescent="0.35">
      <c r="A658" s="1"/>
      <c r="B658" s="1"/>
      <c r="C658" s="119"/>
      <c r="D658" s="119"/>
      <c r="E658" s="119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19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273"/>
      <c r="AI658" s="273"/>
      <c r="AJ658" s="273"/>
      <c r="AK658" s="273"/>
      <c r="AL658" s="273"/>
      <c r="AM658" s="273"/>
      <c r="AN658" s="273"/>
      <c r="AO658" s="273"/>
      <c r="AP658" s="1"/>
      <c r="AQ658" s="1"/>
      <c r="AR658" s="1"/>
      <c r="AS658" s="1"/>
      <c r="AT658" s="1"/>
      <c r="AU658" s="1"/>
    </row>
    <row r="659" spans="1:47" ht="12.75" customHeight="1" x14ac:dyDescent="0.35">
      <c r="A659" s="1"/>
      <c r="B659" s="1"/>
      <c r="C659" s="119"/>
      <c r="D659" s="119"/>
      <c r="E659" s="119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19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273"/>
      <c r="AI659" s="273"/>
      <c r="AJ659" s="273"/>
      <c r="AK659" s="273"/>
      <c r="AL659" s="273"/>
      <c r="AM659" s="273"/>
      <c r="AN659" s="273"/>
      <c r="AO659" s="273"/>
      <c r="AP659" s="1"/>
      <c r="AQ659" s="1"/>
      <c r="AR659" s="1"/>
      <c r="AS659" s="1"/>
      <c r="AT659" s="1"/>
      <c r="AU659" s="1"/>
    </row>
    <row r="660" spans="1:47" ht="12.75" customHeight="1" x14ac:dyDescent="0.35">
      <c r="A660" s="1"/>
      <c r="B660" s="1"/>
      <c r="C660" s="119"/>
      <c r="D660" s="119"/>
      <c r="E660" s="119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19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273"/>
      <c r="AI660" s="273"/>
      <c r="AJ660" s="273"/>
      <c r="AK660" s="273"/>
      <c r="AL660" s="273"/>
      <c r="AM660" s="273"/>
      <c r="AN660" s="273"/>
      <c r="AO660" s="273"/>
      <c r="AP660" s="1"/>
      <c r="AQ660" s="1"/>
      <c r="AR660" s="1"/>
      <c r="AS660" s="1"/>
      <c r="AT660" s="1"/>
      <c r="AU660" s="1"/>
    </row>
    <row r="661" spans="1:47" ht="12.75" customHeight="1" x14ac:dyDescent="0.35">
      <c r="A661" s="1"/>
      <c r="B661" s="1"/>
      <c r="C661" s="119"/>
      <c r="D661" s="119"/>
      <c r="E661" s="119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19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273"/>
      <c r="AI661" s="273"/>
      <c r="AJ661" s="273"/>
      <c r="AK661" s="273"/>
      <c r="AL661" s="273"/>
      <c r="AM661" s="273"/>
      <c r="AN661" s="273"/>
      <c r="AO661" s="273"/>
      <c r="AP661" s="1"/>
      <c r="AQ661" s="1"/>
      <c r="AR661" s="1"/>
      <c r="AS661" s="1"/>
      <c r="AT661" s="1"/>
      <c r="AU661" s="1"/>
    </row>
    <row r="662" spans="1:47" ht="12.75" customHeight="1" x14ac:dyDescent="0.35">
      <c r="A662" s="1"/>
      <c r="B662" s="1"/>
      <c r="C662" s="119"/>
      <c r="D662" s="119"/>
      <c r="E662" s="119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19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273"/>
      <c r="AI662" s="273"/>
      <c r="AJ662" s="273"/>
      <c r="AK662" s="273"/>
      <c r="AL662" s="273"/>
      <c r="AM662" s="273"/>
      <c r="AN662" s="273"/>
      <c r="AO662" s="273"/>
      <c r="AP662" s="1"/>
      <c r="AQ662" s="1"/>
      <c r="AR662" s="1"/>
      <c r="AS662" s="1"/>
      <c r="AT662" s="1"/>
      <c r="AU662" s="1"/>
    </row>
    <row r="663" spans="1:47" ht="12.75" customHeight="1" x14ac:dyDescent="0.35">
      <c r="A663" s="1"/>
      <c r="B663" s="1"/>
      <c r="C663" s="119"/>
      <c r="D663" s="119"/>
      <c r="E663" s="119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19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273"/>
      <c r="AI663" s="273"/>
      <c r="AJ663" s="273"/>
      <c r="AK663" s="273"/>
      <c r="AL663" s="273"/>
      <c r="AM663" s="273"/>
      <c r="AN663" s="273"/>
      <c r="AO663" s="273"/>
      <c r="AP663" s="1"/>
      <c r="AQ663" s="1"/>
      <c r="AR663" s="1"/>
      <c r="AS663" s="1"/>
      <c r="AT663" s="1"/>
      <c r="AU663" s="1"/>
    </row>
    <row r="664" spans="1:47" ht="12.75" customHeight="1" x14ac:dyDescent="0.35">
      <c r="A664" s="1"/>
      <c r="B664" s="1"/>
      <c r="C664" s="119"/>
      <c r="D664" s="119"/>
      <c r="E664" s="119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19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273"/>
      <c r="AI664" s="273"/>
      <c r="AJ664" s="273"/>
      <c r="AK664" s="273"/>
      <c r="AL664" s="273"/>
      <c r="AM664" s="273"/>
      <c r="AN664" s="273"/>
      <c r="AO664" s="273"/>
      <c r="AP664" s="1"/>
      <c r="AQ664" s="1"/>
      <c r="AR664" s="1"/>
      <c r="AS664" s="1"/>
      <c r="AT664" s="1"/>
      <c r="AU664" s="1"/>
    </row>
    <row r="665" spans="1:47" ht="12.75" customHeight="1" x14ac:dyDescent="0.35">
      <c r="A665" s="1"/>
      <c r="B665" s="1"/>
      <c r="C665" s="119"/>
      <c r="D665" s="119"/>
      <c r="E665" s="119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19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273"/>
      <c r="AI665" s="273"/>
      <c r="AJ665" s="273"/>
      <c r="AK665" s="273"/>
      <c r="AL665" s="273"/>
      <c r="AM665" s="273"/>
      <c r="AN665" s="273"/>
      <c r="AO665" s="273"/>
      <c r="AP665" s="1"/>
      <c r="AQ665" s="1"/>
      <c r="AR665" s="1"/>
      <c r="AS665" s="1"/>
      <c r="AT665" s="1"/>
      <c r="AU665" s="1"/>
    </row>
    <row r="666" spans="1:47" ht="12.75" customHeight="1" x14ac:dyDescent="0.35">
      <c r="A666" s="1"/>
      <c r="B666" s="1"/>
      <c r="C666" s="119"/>
      <c r="D666" s="119"/>
      <c r="E666" s="119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19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273"/>
      <c r="AI666" s="273"/>
      <c r="AJ666" s="273"/>
      <c r="AK666" s="273"/>
      <c r="AL666" s="273"/>
      <c r="AM666" s="273"/>
      <c r="AN666" s="273"/>
      <c r="AO666" s="273"/>
      <c r="AP666" s="1"/>
      <c r="AQ666" s="1"/>
      <c r="AR666" s="1"/>
      <c r="AS666" s="1"/>
      <c r="AT666" s="1"/>
      <c r="AU666" s="1"/>
    </row>
    <row r="667" spans="1:47" ht="12.75" customHeight="1" x14ac:dyDescent="0.35">
      <c r="A667" s="1"/>
      <c r="B667" s="1"/>
      <c r="C667" s="119"/>
      <c r="D667" s="119"/>
      <c r="E667" s="119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19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273"/>
      <c r="AI667" s="273"/>
      <c r="AJ667" s="273"/>
      <c r="AK667" s="273"/>
      <c r="AL667" s="273"/>
      <c r="AM667" s="273"/>
      <c r="AN667" s="273"/>
      <c r="AO667" s="273"/>
      <c r="AP667" s="1"/>
      <c r="AQ667" s="1"/>
      <c r="AR667" s="1"/>
      <c r="AS667" s="1"/>
      <c r="AT667" s="1"/>
      <c r="AU667" s="1"/>
    </row>
    <row r="668" spans="1:47" ht="12.75" customHeight="1" x14ac:dyDescent="0.35">
      <c r="A668" s="1"/>
      <c r="B668" s="1"/>
      <c r="C668" s="119"/>
      <c r="D668" s="119"/>
      <c r="E668" s="119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19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273"/>
      <c r="AI668" s="273"/>
      <c r="AJ668" s="273"/>
      <c r="AK668" s="273"/>
      <c r="AL668" s="273"/>
      <c r="AM668" s="273"/>
      <c r="AN668" s="273"/>
      <c r="AO668" s="273"/>
      <c r="AP668" s="1"/>
      <c r="AQ668" s="1"/>
      <c r="AR668" s="1"/>
      <c r="AS668" s="1"/>
      <c r="AT668" s="1"/>
      <c r="AU668" s="1"/>
    </row>
    <row r="669" spans="1:47" ht="12.75" customHeight="1" x14ac:dyDescent="0.35">
      <c r="A669" s="1"/>
      <c r="B669" s="1"/>
      <c r="C669" s="119"/>
      <c r="D669" s="119"/>
      <c r="E669" s="119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19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273"/>
      <c r="AI669" s="273"/>
      <c r="AJ669" s="273"/>
      <c r="AK669" s="273"/>
      <c r="AL669" s="273"/>
      <c r="AM669" s="273"/>
      <c r="AN669" s="273"/>
      <c r="AO669" s="273"/>
      <c r="AP669" s="1"/>
      <c r="AQ669" s="1"/>
      <c r="AR669" s="1"/>
      <c r="AS669" s="1"/>
      <c r="AT669" s="1"/>
      <c r="AU669" s="1"/>
    </row>
    <row r="670" spans="1:47" ht="12.75" customHeight="1" x14ac:dyDescent="0.35">
      <c r="A670" s="1"/>
      <c r="B670" s="1"/>
      <c r="C670" s="119"/>
      <c r="D670" s="119"/>
      <c r="E670" s="119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19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273"/>
      <c r="AI670" s="273"/>
      <c r="AJ670" s="273"/>
      <c r="AK670" s="273"/>
      <c r="AL670" s="273"/>
      <c r="AM670" s="273"/>
      <c r="AN670" s="273"/>
      <c r="AO670" s="273"/>
      <c r="AP670" s="1"/>
      <c r="AQ670" s="1"/>
      <c r="AR670" s="1"/>
      <c r="AS670" s="1"/>
      <c r="AT670" s="1"/>
      <c r="AU670" s="1"/>
    </row>
    <row r="671" spans="1:47" ht="12.75" customHeight="1" x14ac:dyDescent="0.35">
      <c r="A671" s="1"/>
      <c r="B671" s="1"/>
      <c r="C671" s="119"/>
      <c r="D671" s="119"/>
      <c r="E671" s="119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19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273"/>
      <c r="AI671" s="273"/>
      <c r="AJ671" s="273"/>
      <c r="AK671" s="273"/>
      <c r="AL671" s="273"/>
      <c r="AM671" s="273"/>
      <c r="AN671" s="273"/>
      <c r="AO671" s="273"/>
      <c r="AP671" s="1"/>
      <c r="AQ671" s="1"/>
      <c r="AR671" s="1"/>
      <c r="AS671" s="1"/>
      <c r="AT671" s="1"/>
      <c r="AU671" s="1"/>
    </row>
    <row r="672" spans="1:47" ht="12.75" customHeight="1" x14ac:dyDescent="0.35">
      <c r="A672" s="1"/>
      <c r="B672" s="1"/>
      <c r="C672" s="119"/>
      <c r="D672" s="119"/>
      <c r="E672" s="119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19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273"/>
      <c r="AI672" s="273"/>
      <c r="AJ672" s="273"/>
      <c r="AK672" s="273"/>
      <c r="AL672" s="273"/>
      <c r="AM672" s="273"/>
      <c r="AN672" s="273"/>
      <c r="AO672" s="273"/>
      <c r="AP672" s="1"/>
      <c r="AQ672" s="1"/>
      <c r="AR672" s="1"/>
      <c r="AS672" s="1"/>
      <c r="AT672" s="1"/>
      <c r="AU672" s="1"/>
    </row>
    <row r="673" spans="1:47" ht="12.75" customHeight="1" x14ac:dyDescent="0.35">
      <c r="A673" s="1"/>
      <c r="B673" s="1"/>
      <c r="C673" s="119"/>
      <c r="D673" s="119"/>
      <c r="E673" s="119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19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273"/>
      <c r="AI673" s="273"/>
      <c r="AJ673" s="273"/>
      <c r="AK673" s="273"/>
      <c r="AL673" s="273"/>
      <c r="AM673" s="273"/>
      <c r="AN673" s="273"/>
      <c r="AO673" s="273"/>
      <c r="AP673" s="1"/>
      <c r="AQ673" s="1"/>
      <c r="AR673" s="1"/>
      <c r="AS673" s="1"/>
      <c r="AT673" s="1"/>
      <c r="AU673" s="1"/>
    </row>
    <row r="674" spans="1:47" ht="12.75" customHeight="1" x14ac:dyDescent="0.35">
      <c r="A674" s="1"/>
      <c r="B674" s="1"/>
      <c r="C674" s="119"/>
      <c r="D674" s="119"/>
      <c r="E674" s="119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19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273"/>
      <c r="AI674" s="273"/>
      <c r="AJ674" s="273"/>
      <c r="AK674" s="273"/>
      <c r="AL674" s="273"/>
      <c r="AM674" s="273"/>
      <c r="AN674" s="273"/>
      <c r="AO674" s="273"/>
      <c r="AP674" s="1"/>
      <c r="AQ674" s="1"/>
      <c r="AR674" s="1"/>
      <c r="AS674" s="1"/>
      <c r="AT674" s="1"/>
      <c r="AU674" s="1"/>
    </row>
    <row r="675" spans="1:47" ht="12.75" customHeight="1" x14ac:dyDescent="0.35">
      <c r="A675" s="1"/>
      <c r="B675" s="1"/>
      <c r="C675" s="119"/>
      <c r="D675" s="119"/>
      <c r="E675" s="119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19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273"/>
      <c r="AI675" s="273"/>
      <c r="AJ675" s="273"/>
      <c r="AK675" s="273"/>
      <c r="AL675" s="273"/>
      <c r="AM675" s="273"/>
      <c r="AN675" s="273"/>
      <c r="AO675" s="273"/>
      <c r="AP675" s="1"/>
      <c r="AQ675" s="1"/>
      <c r="AR675" s="1"/>
      <c r="AS675" s="1"/>
      <c r="AT675" s="1"/>
      <c r="AU675" s="1"/>
    </row>
    <row r="676" spans="1:47" ht="12.75" customHeight="1" x14ac:dyDescent="0.35">
      <c r="A676" s="1"/>
      <c r="B676" s="1"/>
      <c r="C676" s="119"/>
      <c r="D676" s="119"/>
      <c r="E676" s="119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19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273"/>
      <c r="AI676" s="273"/>
      <c r="AJ676" s="273"/>
      <c r="AK676" s="273"/>
      <c r="AL676" s="273"/>
      <c r="AM676" s="273"/>
      <c r="AN676" s="273"/>
      <c r="AO676" s="273"/>
      <c r="AP676" s="1"/>
      <c r="AQ676" s="1"/>
      <c r="AR676" s="1"/>
      <c r="AS676" s="1"/>
      <c r="AT676" s="1"/>
      <c r="AU676" s="1"/>
    </row>
    <row r="677" spans="1:47" ht="12.75" customHeight="1" x14ac:dyDescent="0.35">
      <c r="A677" s="1"/>
      <c r="B677" s="1"/>
      <c r="C677" s="119"/>
      <c r="D677" s="119"/>
      <c r="E677" s="119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19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273"/>
      <c r="AI677" s="273"/>
      <c r="AJ677" s="273"/>
      <c r="AK677" s="273"/>
      <c r="AL677" s="273"/>
      <c r="AM677" s="273"/>
      <c r="AN677" s="273"/>
      <c r="AO677" s="273"/>
      <c r="AP677" s="1"/>
      <c r="AQ677" s="1"/>
      <c r="AR677" s="1"/>
      <c r="AS677" s="1"/>
      <c r="AT677" s="1"/>
      <c r="AU677" s="1"/>
    </row>
    <row r="678" spans="1:47" ht="12.75" customHeight="1" x14ac:dyDescent="0.35">
      <c r="A678" s="1"/>
      <c r="B678" s="1"/>
      <c r="C678" s="119"/>
      <c r="D678" s="119"/>
      <c r="E678" s="119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19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273"/>
      <c r="AI678" s="273"/>
      <c r="AJ678" s="273"/>
      <c r="AK678" s="273"/>
      <c r="AL678" s="273"/>
      <c r="AM678" s="273"/>
      <c r="AN678" s="273"/>
      <c r="AO678" s="273"/>
      <c r="AP678" s="1"/>
      <c r="AQ678" s="1"/>
      <c r="AR678" s="1"/>
      <c r="AS678" s="1"/>
      <c r="AT678" s="1"/>
      <c r="AU678" s="1"/>
    </row>
    <row r="679" spans="1:47" ht="12.75" customHeight="1" x14ac:dyDescent="0.35">
      <c r="A679" s="1"/>
      <c r="B679" s="1"/>
      <c r="C679" s="119"/>
      <c r="D679" s="119"/>
      <c r="E679" s="119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19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273"/>
      <c r="AI679" s="273"/>
      <c r="AJ679" s="273"/>
      <c r="AK679" s="273"/>
      <c r="AL679" s="273"/>
      <c r="AM679" s="273"/>
      <c r="AN679" s="273"/>
      <c r="AO679" s="273"/>
      <c r="AP679" s="1"/>
      <c r="AQ679" s="1"/>
      <c r="AR679" s="1"/>
      <c r="AS679" s="1"/>
      <c r="AT679" s="1"/>
      <c r="AU679" s="1"/>
    </row>
    <row r="680" spans="1:47" ht="12.75" customHeight="1" x14ac:dyDescent="0.35">
      <c r="A680" s="1"/>
      <c r="B680" s="1"/>
      <c r="C680" s="119"/>
      <c r="D680" s="119"/>
      <c r="E680" s="119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19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273"/>
      <c r="AI680" s="273"/>
      <c r="AJ680" s="273"/>
      <c r="AK680" s="273"/>
      <c r="AL680" s="273"/>
      <c r="AM680" s="273"/>
      <c r="AN680" s="273"/>
      <c r="AO680" s="273"/>
      <c r="AP680" s="1"/>
      <c r="AQ680" s="1"/>
      <c r="AR680" s="1"/>
      <c r="AS680" s="1"/>
      <c r="AT680" s="1"/>
      <c r="AU680" s="1"/>
    </row>
    <row r="681" spans="1:47" ht="12.75" customHeight="1" x14ac:dyDescent="0.35">
      <c r="A681" s="1"/>
      <c r="B681" s="1"/>
      <c r="C681" s="119"/>
      <c r="D681" s="119"/>
      <c r="E681" s="119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19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273"/>
      <c r="AI681" s="273"/>
      <c r="AJ681" s="273"/>
      <c r="AK681" s="273"/>
      <c r="AL681" s="273"/>
      <c r="AM681" s="273"/>
      <c r="AN681" s="273"/>
      <c r="AO681" s="273"/>
      <c r="AP681" s="1"/>
      <c r="AQ681" s="1"/>
      <c r="AR681" s="1"/>
      <c r="AS681" s="1"/>
      <c r="AT681" s="1"/>
      <c r="AU681" s="1"/>
    </row>
    <row r="682" spans="1:47" ht="12.75" customHeight="1" x14ac:dyDescent="0.35">
      <c r="A682" s="1"/>
      <c r="B682" s="1"/>
      <c r="C682" s="119"/>
      <c r="D682" s="119"/>
      <c r="E682" s="119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19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273"/>
      <c r="AI682" s="273"/>
      <c r="AJ682" s="273"/>
      <c r="AK682" s="273"/>
      <c r="AL682" s="273"/>
      <c r="AM682" s="273"/>
      <c r="AN682" s="273"/>
      <c r="AO682" s="273"/>
      <c r="AP682" s="1"/>
      <c r="AQ682" s="1"/>
      <c r="AR682" s="1"/>
      <c r="AS682" s="1"/>
      <c r="AT682" s="1"/>
      <c r="AU682" s="1"/>
    </row>
    <row r="683" spans="1:47" ht="12.75" customHeight="1" x14ac:dyDescent="0.35">
      <c r="A683" s="1"/>
      <c r="B683" s="1"/>
      <c r="C683" s="119"/>
      <c r="D683" s="119"/>
      <c r="E683" s="119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19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273"/>
      <c r="AI683" s="273"/>
      <c r="AJ683" s="273"/>
      <c r="AK683" s="273"/>
      <c r="AL683" s="273"/>
      <c r="AM683" s="273"/>
      <c r="AN683" s="273"/>
      <c r="AO683" s="273"/>
      <c r="AP683" s="1"/>
      <c r="AQ683" s="1"/>
      <c r="AR683" s="1"/>
      <c r="AS683" s="1"/>
      <c r="AT683" s="1"/>
      <c r="AU683" s="1"/>
    </row>
    <row r="684" spans="1:47" ht="12.75" customHeight="1" x14ac:dyDescent="0.35">
      <c r="A684" s="1"/>
      <c r="B684" s="1"/>
      <c r="C684" s="119"/>
      <c r="D684" s="119"/>
      <c r="E684" s="119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19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273"/>
      <c r="AI684" s="273"/>
      <c r="AJ684" s="273"/>
      <c r="AK684" s="273"/>
      <c r="AL684" s="273"/>
      <c r="AM684" s="273"/>
      <c r="AN684" s="273"/>
      <c r="AO684" s="273"/>
      <c r="AP684" s="1"/>
      <c r="AQ684" s="1"/>
      <c r="AR684" s="1"/>
      <c r="AS684" s="1"/>
      <c r="AT684" s="1"/>
      <c r="AU684" s="1"/>
    </row>
    <row r="685" spans="1:47" ht="12.75" customHeight="1" x14ac:dyDescent="0.35">
      <c r="A685" s="1"/>
      <c r="B685" s="1"/>
      <c r="C685" s="119"/>
      <c r="D685" s="119"/>
      <c r="E685" s="119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19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273"/>
      <c r="AI685" s="273"/>
      <c r="AJ685" s="273"/>
      <c r="AK685" s="273"/>
      <c r="AL685" s="273"/>
      <c r="AM685" s="273"/>
      <c r="AN685" s="273"/>
      <c r="AO685" s="273"/>
      <c r="AP685" s="1"/>
      <c r="AQ685" s="1"/>
      <c r="AR685" s="1"/>
      <c r="AS685" s="1"/>
      <c r="AT685" s="1"/>
      <c r="AU685" s="1"/>
    </row>
    <row r="686" spans="1:47" ht="12.75" customHeight="1" x14ac:dyDescent="0.35">
      <c r="A686" s="1"/>
      <c r="B686" s="1"/>
      <c r="C686" s="119"/>
      <c r="D686" s="119"/>
      <c r="E686" s="119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19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273"/>
      <c r="AI686" s="273"/>
      <c r="AJ686" s="273"/>
      <c r="AK686" s="273"/>
      <c r="AL686" s="273"/>
      <c r="AM686" s="273"/>
      <c r="AN686" s="273"/>
      <c r="AO686" s="273"/>
      <c r="AP686" s="1"/>
      <c r="AQ686" s="1"/>
      <c r="AR686" s="1"/>
      <c r="AS686" s="1"/>
      <c r="AT686" s="1"/>
      <c r="AU686" s="1"/>
    </row>
    <row r="687" spans="1:47" ht="12.75" customHeight="1" x14ac:dyDescent="0.35">
      <c r="A687" s="1"/>
      <c r="B687" s="1"/>
      <c r="C687" s="119"/>
      <c r="D687" s="119"/>
      <c r="E687" s="119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19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273"/>
      <c r="AI687" s="273"/>
      <c r="AJ687" s="273"/>
      <c r="AK687" s="273"/>
      <c r="AL687" s="273"/>
      <c r="AM687" s="273"/>
      <c r="AN687" s="273"/>
      <c r="AO687" s="273"/>
      <c r="AP687" s="1"/>
      <c r="AQ687" s="1"/>
      <c r="AR687" s="1"/>
      <c r="AS687" s="1"/>
      <c r="AT687" s="1"/>
      <c r="AU687" s="1"/>
    </row>
    <row r="688" spans="1:47" ht="12.75" customHeight="1" x14ac:dyDescent="0.35">
      <c r="A688" s="1"/>
      <c r="B688" s="1"/>
      <c r="C688" s="119"/>
      <c r="D688" s="119"/>
      <c r="E688" s="119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19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273"/>
      <c r="AI688" s="273"/>
      <c r="AJ688" s="273"/>
      <c r="AK688" s="273"/>
      <c r="AL688" s="273"/>
      <c r="AM688" s="273"/>
      <c r="AN688" s="273"/>
      <c r="AO688" s="273"/>
      <c r="AP688" s="1"/>
      <c r="AQ688" s="1"/>
      <c r="AR688" s="1"/>
      <c r="AS688" s="1"/>
      <c r="AT688" s="1"/>
      <c r="AU688" s="1"/>
    </row>
    <row r="689" spans="1:47" ht="12.75" customHeight="1" x14ac:dyDescent="0.35">
      <c r="A689" s="1"/>
      <c r="B689" s="1"/>
      <c r="C689" s="119"/>
      <c r="D689" s="119"/>
      <c r="E689" s="119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19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273"/>
      <c r="AI689" s="273"/>
      <c r="AJ689" s="273"/>
      <c r="AK689" s="273"/>
      <c r="AL689" s="273"/>
      <c r="AM689" s="273"/>
      <c r="AN689" s="273"/>
      <c r="AO689" s="273"/>
      <c r="AP689" s="1"/>
      <c r="AQ689" s="1"/>
      <c r="AR689" s="1"/>
      <c r="AS689" s="1"/>
      <c r="AT689" s="1"/>
      <c r="AU689" s="1"/>
    </row>
    <row r="690" spans="1:47" ht="12.75" customHeight="1" x14ac:dyDescent="0.35">
      <c r="A690" s="1"/>
      <c r="B690" s="1"/>
      <c r="C690" s="119"/>
      <c r="D690" s="119"/>
      <c r="E690" s="119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19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273"/>
      <c r="AI690" s="273"/>
      <c r="AJ690" s="273"/>
      <c r="AK690" s="273"/>
      <c r="AL690" s="273"/>
      <c r="AM690" s="273"/>
      <c r="AN690" s="273"/>
      <c r="AO690" s="273"/>
      <c r="AP690" s="1"/>
      <c r="AQ690" s="1"/>
      <c r="AR690" s="1"/>
      <c r="AS690" s="1"/>
      <c r="AT690" s="1"/>
      <c r="AU690" s="1"/>
    </row>
    <row r="691" spans="1:47" ht="12.75" customHeight="1" x14ac:dyDescent="0.35">
      <c r="A691" s="1"/>
      <c r="B691" s="1"/>
      <c r="C691" s="119"/>
      <c r="D691" s="119"/>
      <c r="E691" s="119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19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273"/>
      <c r="AI691" s="273"/>
      <c r="AJ691" s="273"/>
      <c r="AK691" s="273"/>
      <c r="AL691" s="273"/>
      <c r="AM691" s="273"/>
      <c r="AN691" s="273"/>
      <c r="AO691" s="273"/>
      <c r="AP691" s="1"/>
      <c r="AQ691" s="1"/>
      <c r="AR691" s="1"/>
      <c r="AS691" s="1"/>
      <c r="AT691" s="1"/>
      <c r="AU691" s="1"/>
    </row>
    <row r="692" spans="1:47" ht="12.75" customHeight="1" x14ac:dyDescent="0.35">
      <c r="A692" s="1"/>
      <c r="B692" s="1"/>
      <c r="C692" s="119"/>
      <c r="D692" s="119"/>
      <c r="E692" s="119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19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273"/>
      <c r="AI692" s="273"/>
      <c r="AJ692" s="273"/>
      <c r="AK692" s="273"/>
      <c r="AL692" s="273"/>
      <c r="AM692" s="273"/>
      <c r="AN692" s="273"/>
      <c r="AO692" s="273"/>
      <c r="AP692" s="1"/>
      <c r="AQ692" s="1"/>
      <c r="AR692" s="1"/>
      <c r="AS692" s="1"/>
      <c r="AT692" s="1"/>
      <c r="AU692" s="1"/>
    </row>
    <row r="693" spans="1:47" ht="12.75" customHeight="1" x14ac:dyDescent="0.35">
      <c r="A693" s="1"/>
      <c r="B693" s="1"/>
      <c r="C693" s="119"/>
      <c r="D693" s="119"/>
      <c r="E693" s="119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19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273"/>
      <c r="AI693" s="273"/>
      <c r="AJ693" s="273"/>
      <c r="AK693" s="273"/>
      <c r="AL693" s="273"/>
      <c r="AM693" s="273"/>
      <c r="AN693" s="273"/>
      <c r="AO693" s="273"/>
      <c r="AP693" s="1"/>
      <c r="AQ693" s="1"/>
      <c r="AR693" s="1"/>
      <c r="AS693" s="1"/>
      <c r="AT693" s="1"/>
      <c r="AU693" s="1"/>
    </row>
    <row r="694" spans="1:47" ht="12.75" customHeight="1" x14ac:dyDescent="0.35">
      <c r="A694" s="1"/>
      <c r="B694" s="1"/>
      <c r="C694" s="119"/>
      <c r="D694" s="119"/>
      <c r="E694" s="119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19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273"/>
      <c r="AI694" s="273"/>
      <c r="AJ694" s="273"/>
      <c r="AK694" s="273"/>
      <c r="AL694" s="273"/>
      <c r="AM694" s="273"/>
      <c r="AN694" s="273"/>
      <c r="AO694" s="273"/>
      <c r="AP694" s="1"/>
      <c r="AQ694" s="1"/>
      <c r="AR694" s="1"/>
      <c r="AS694" s="1"/>
      <c r="AT694" s="1"/>
      <c r="AU694" s="1"/>
    </row>
    <row r="695" spans="1:47" ht="12.75" customHeight="1" x14ac:dyDescent="0.35">
      <c r="A695" s="1"/>
      <c r="B695" s="1"/>
      <c r="C695" s="119"/>
      <c r="D695" s="119"/>
      <c r="E695" s="119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19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273"/>
      <c r="AI695" s="273"/>
      <c r="AJ695" s="273"/>
      <c r="AK695" s="273"/>
      <c r="AL695" s="273"/>
      <c r="AM695" s="273"/>
      <c r="AN695" s="273"/>
      <c r="AO695" s="273"/>
      <c r="AP695" s="1"/>
      <c r="AQ695" s="1"/>
      <c r="AR695" s="1"/>
      <c r="AS695" s="1"/>
      <c r="AT695" s="1"/>
      <c r="AU695" s="1"/>
    </row>
    <row r="696" spans="1:47" ht="12.75" customHeight="1" x14ac:dyDescent="0.35">
      <c r="A696" s="1"/>
      <c r="B696" s="1"/>
      <c r="C696" s="119"/>
      <c r="D696" s="119"/>
      <c r="E696" s="119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19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273"/>
      <c r="AI696" s="273"/>
      <c r="AJ696" s="273"/>
      <c r="AK696" s="273"/>
      <c r="AL696" s="273"/>
      <c r="AM696" s="273"/>
      <c r="AN696" s="273"/>
      <c r="AO696" s="273"/>
      <c r="AP696" s="1"/>
      <c r="AQ696" s="1"/>
      <c r="AR696" s="1"/>
      <c r="AS696" s="1"/>
      <c r="AT696" s="1"/>
      <c r="AU696" s="1"/>
    </row>
    <row r="697" spans="1:47" ht="12.75" customHeight="1" x14ac:dyDescent="0.35">
      <c r="A697" s="1"/>
      <c r="B697" s="1"/>
      <c r="C697" s="119"/>
      <c r="D697" s="119"/>
      <c r="E697" s="119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19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273"/>
      <c r="AI697" s="273"/>
      <c r="AJ697" s="273"/>
      <c r="AK697" s="273"/>
      <c r="AL697" s="273"/>
      <c r="AM697" s="273"/>
      <c r="AN697" s="273"/>
      <c r="AO697" s="273"/>
      <c r="AP697" s="1"/>
      <c r="AQ697" s="1"/>
      <c r="AR697" s="1"/>
      <c r="AS697" s="1"/>
      <c r="AT697" s="1"/>
      <c r="AU697" s="1"/>
    </row>
    <row r="698" spans="1:47" ht="12.75" customHeight="1" x14ac:dyDescent="0.35">
      <c r="A698" s="1"/>
      <c r="B698" s="1"/>
      <c r="C698" s="119"/>
      <c r="D698" s="119"/>
      <c r="E698" s="119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19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273"/>
      <c r="AI698" s="273"/>
      <c r="AJ698" s="273"/>
      <c r="AK698" s="273"/>
      <c r="AL698" s="273"/>
      <c r="AM698" s="273"/>
      <c r="AN698" s="273"/>
      <c r="AO698" s="273"/>
      <c r="AP698" s="1"/>
      <c r="AQ698" s="1"/>
      <c r="AR698" s="1"/>
      <c r="AS698" s="1"/>
      <c r="AT698" s="1"/>
      <c r="AU698" s="1"/>
    </row>
    <row r="699" spans="1:47" ht="12.75" customHeight="1" x14ac:dyDescent="0.35">
      <c r="A699" s="1"/>
      <c r="B699" s="1"/>
      <c r="C699" s="119"/>
      <c r="D699" s="119"/>
      <c r="E699" s="119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19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273"/>
      <c r="AI699" s="273"/>
      <c r="AJ699" s="273"/>
      <c r="AK699" s="273"/>
      <c r="AL699" s="273"/>
      <c r="AM699" s="273"/>
      <c r="AN699" s="273"/>
      <c r="AO699" s="273"/>
      <c r="AP699" s="1"/>
      <c r="AQ699" s="1"/>
      <c r="AR699" s="1"/>
      <c r="AS699" s="1"/>
      <c r="AT699" s="1"/>
      <c r="AU699" s="1"/>
    </row>
    <row r="700" spans="1:47" ht="12.75" customHeight="1" x14ac:dyDescent="0.35">
      <c r="A700" s="1"/>
      <c r="B700" s="1"/>
      <c r="C700" s="119"/>
      <c r="D700" s="119"/>
      <c r="E700" s="119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19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273"/>
      <c r="AI700" s="273"/>
      <c r="AJ700" s="273"/>
      <c r="AK700" s="273"/>
      <c r="AL700" s="273"/>
      <c r="AM700" s="273"/>
      <c r="AN700" s="273"/>
      <c r="AO700" s="273"/>
      <c r="AP700" s="1"/>
      <c r="AQ700" s="1"/>
      <c r="AR700" s="1"/>
      <c r="AS700" s="1"/>
      <c r="AT700" s="1"/>
      <c r="AU700" s="1"/>
    </row>
    <row r="701" spans="1:47" ht="12.75" customHeight="1" x14ac:dyDescent="0.35">
      <c r="A701" s="1"/>
      <c r="B701" s="1"/>
      <c r="C701" s="119"/>
      <c r="D701" s="119"/>
      <c r="E701" s="119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19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273"/>
      <c r="AI701" s="273"/>
      <c r="AJ701" s="273"/>
      <c r="AK701" s="273"/>
      <c r="AL701" s="273"/>
      <c r="AM701" s="273"/>
      <c r="AN701" s="273"/>
      <c r="AO701" s="273"/>
      <c r="AP701" s="1"/>
      <c r="AQ701" s="1"/>
      <c r="AR701" s="1"/>
      <c r="AS701" s="1"/>
      <c r="AT701" s="1"/>
      <c r="AU701" s="1"/>
    </row>
    <row r="702" spans="1:47" ht="12.75" customHeight="1" x14ac:dyDescent="0.35">
      <c r="A702" s="1"/>
      <c r="B702" s="1"/>
      <c r="C702" s="119"/>
      <c r="D702" s="119"/>
      <c r="E702" s="119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19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273"/>
      <c r="AI702" s="273"/>
      <c r="AJ702" s="273"/>
      <c r="AK702" s="273"/>
      <c r="AL702" s="273"/>
      <c r="AM702" s="273"/>
      <c r="AN702" s="273"/>
      <c r="AO702" s="273"/>
      <c r="AP702" s="1"/>
      <c r="AQ702" s="1"/>
      <c r="AR702" s="1"/>
      <c r="AS702" s="1"/>
      <c r="AT702" s="1"/>
      <c r="AU702" s="1"/>
    </row>
    <row r="703" spans="1:47" ht="12.75" customHeight="1" x14ac:dyDescent="0.35">
      <c r="A703" s="1"/>
      <c r="B703" s="1"/>
      <c r="C703" s="119"/>
      <c r="D703" s="119"/>
      <c r="E703" s="119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19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273"/>
      <c r="AI703" s="273"/>
      <c r="AJ703" s="273"/>
      <c r="AK703" s="273"/>
      <c r="AL703" s="273"/>
      <c r="AM703" s="273"/>
      <c r="AN703" s="273"/>
      <c r="AO703" s="273"/>
      <c r="AP703" s="1"/>
      <c r="AQ703" s="1"/>
      <c r="AR703" s="1"/>
      <c r="AS703" s="1"/>
      <c r="AT703" s="1"/>
      <c r="AU703" s="1"/>
    </row>
    <row r="704" spans="1:47" ht="12.75" customHeight="1" x14ac:dyDescent="0.35">
      <c r="A704" s="1"/>
      <c r="B704" s="1"/>
      <c r="C704" s="119"/>
      <c r="D704" s="119"/>
      <c r="E704" s="119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19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273"/>
      <c r="AI704" s="273"/>
      <c r="AJ704" s="273"/>
      <c r="AK704" s="273"/>
      <c r="AL704" s="273"/>
      <c r="AM704" s="273"/>
      <c r="AN704" s="273"/>
      <c r="AO704" s="273"/>
      <c r="AP704" s="1"/>
      <c r="AQ704" s="1"/>
      <c r="AR704" s="1"/>
      <c r="AS704" s="1"/>
      <c r="AT704" s="1"/>
      <c r="AU704" s="1"/>
    </row>
    <row r="705" spans="1:47" ht="12.75" customHeight="1" x14ac:dyDescent="0.35">
      <c r="A705" s="1"/>
      <c r="B705" s="1"/>
      <c r="C705" s="119"/>
      <c r="D705" s="119"/>
      <c r="E705" s="119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19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273"/>
      <c r="AI705" s="273"/>
      <c r="AJ705" s="273"/>
      <c r="AK705" s="273"/>
      <c r="AL705" s="273"/>
      <c r="AM705" s="273"/>
      <c r="AN705" s="273"/>
      <c r="AO705" s="273"/>
      <c r="AP705" s="1"/>
      <c r="AQ705" s="1"/>
      <c r="AR705" s="1"/>
      <c r="AS705" s="1"/>
      <c r="AT705" s="1"/>
      <c r="AU705" s="1"/>
    </row>
    <row r="706" spans="1:47" ht="12.75" customHeight="1" x14ac:dyDescent="0.35">
      <c r="A706" s="1"/>
      <c r="B706" s="1"/>
      <c r="C706" s="119"/>
      <c r="D706" s="119"/>
      <c r="E706" s="119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19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273"/>
      <c r="AI706" s="273"/>
      <c r="AJ706" s="273"/>
      <c r="AK706" s="273"/>
      <c r="AL706" s="273"/>
      <c r="AM706" s="273"/>
      <c r="AN706" s="273"/>
      <c r="AO706" s="273"/>
      <c r="AP706" s="1"/>
      <c r="AQ706" s="1"/>
      <c r="AR706" s="1"/>
      <c r="AS706" s="1"/>
      <c r="AT706" s="1"/>
      <c r="AU706" s="1"/>
    </row>
    <row r="707" spans="1:47" ht="12.75" customHeight="1" x14ac:dyDescent="0.35">
      <c r="A707" s="1"/>
      <c r="B707" s="1"/>
      <c r="C707" s="119"/>
      <c r="D707" s="119"/>
      <c r="E707" s="119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19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273"/>
      <c r="AI707" s="273"/>
      <c r="AJ707" s="273"/>
      <c r="AK707" s="273"/>
      <c r="AL707" s="273"/>
      <c r="AM707" s="273"/>
      <c r="AN707" s="273"/>
      <c r="AO707" s="273"/>
      <c r="AP707" s="1"/>
      <c r="AQ707" s="1"/>
      <c r="AR707" s="1"/>
      <c r="AS707" s="1"/>
      <c r="AT707" s="1"/>
      <c r="AU707" s="1"/>
    </row>
    <row r="708" spans="1:47" ht="12.75" customHeight="1" x14ac:dyDescent="0.35">
      <c r="A708" s="1"/>
      <c r="B708" s="1"/>
      <c r="C708" s="119"/>
      <c r="D708" s="119"/>
      <c r="E708" s="119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19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273"/>
      <c r="AI708" s="273"/>
      <c r="AJ708" s="273"/>
      <c r="AK708" s="273"/>
      <c r="AL708" s="273"/>
      <c r="AM708" s="273"/>
      <c r="AN708" s="273"/>
      <c r="AO708" s="273"/>
      <c r="AP708" s="1"/>
      <c r="AQ708" s="1"/>
      <c r="AR708" s="1"/>
      <c r="AS708" s="1"/>
      <c r="AT708" s="1"/>
      <c r="AU708" s="1"/>
    </row>
    <row r="709" spans="1:47" ht="12.75" customHeight="1" x14ac:dyDescent="0.35">
      <c r="A709" s="1"/>
      <c r="B709" s="1"/>
      <c r="C709" s="119"/>
      <c r="D709" s="119"/>
      <c r="E709" s="119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19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273"/>
      <c r="AI709" s="273"/>
      <c r="AJ709" s="273"/>
      <c r="AK709" s="273"/>
      <c r="AL709" s="273"/>
      <c r="AM709" s="273"/>
      <c r="AN709" s="273"/>
      <c r="AO709" s="273"/>
      <c r="AP709" s="1"/>
      <c r="AQ709" s="1"/>
      <c r="AR709" s="1"/>
      <c r="AS709" s="1"/>
      <c r="AT709" s="1"/>
      <c r="AU709" s="1"/>
    </row>
    <row r="710" spans="1:47" ht="12.75" customHeight="1" x14ac:dyDescent="0.35">
      <c r="A710" s="1"/>
      <c r="B710" s="1"/>
      <c r="C710" s="119"/>
      <c r="D710" s="119"/>
      <c r="E710" s="119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19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273"/>
      <c r="AI710" s="273"/>
      <c r="AJ710" s="273"/>
      <c r="AK710" s="273"/>
      <c r="AL710" s="273"/>
      <c r="AM710" s="273"/>
      <c r="AN710" s="273"/>
      <c r="AO710" s="273"/>
      <c r="AP710" s="1"/>
      <c r="AQ710" s="1"/>
      <c r="AR710" s="1"/>
      <c r="AS710" s="1"/>
      <c r="AT710" s="1"/>
      <c r="AU710" s="1"/>
    </row>
    <row r="711" spans="1:47" ht="12.75" customHeight="1" x14ac:dyDescent="0.35">
      <c r="A711" s="1"/>
      <c r="B711" s="1"/>
      <c r="C711" s="119"/>
      <c r="D711" s="119"/>
      <c r="E711" s="119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19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273"/>
      <c r="AI711" s="273"/>
      <c r="AJ711" s="273"/>
      <c r="AK711" s="273"/>
      <c r="AL711" s="273"/>
      <c r="AM711" s="273"/>
      <c r="AN711" s="273"/>
      <c r="AO711" s="273"/>
      <c r="AP711" s="1"/>
      <c r="AQ711" s="1"/>
      <c r="AR711" s="1"/>
      <c r="AS711" s="1"/>
      <c r="AT711" s="1"/>
      <c r="AU711" s="1"/>
    </row>
    <row r="712" spans="1:47" ht="12.75" customHeight="1" x14ac:dyDescent="0.35">
      <c r="A712" s="1"/>
      <c r="B712" s="1"/>
      <c r="C712" s="119"/>
      <c r="D712" s="119"/>
      <c r="E712" s="119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19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273"/>
      <c r="AI712" s="273"/>
      <c r="AJ712" s="273"/>
      <c r="AK712" s="273"/>
      <c r="AL712" s="273"/>
      <c r="AM712" s="273"/>
      <c r="AN712" s="273"/>
      <c r="AO712" s="273"/>
      <c r="AP712" s="1"/>
      <c r="AQ712" s="1"/>
      <c r="AR712" s="1"/>
      <c r="AS712" s="1"/>
      <c r="AT712" s="1"/>
      <c r="AU712" s="1"/>
    </row>
    <row r="713" spans="1:47" ht="12.75" customHeight="1" x14ac:dyDescent="0.35">
      <c r="A713" s="1"/>
      <c r="B713" s="1"/>
      <c r="C713" s="119"/>
      <c r="D713" s="119"/>
      <c r="E713" s="119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19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273"/>
      <c r="AI713" s="273"/>
      <c r="AJ713" s="273"/>
      <c r="AK713" s="273"/>
      <c r="AL713" s="273"/>
      <c r="AM713" s="273"/>
      <c r="AN713" s="273"/>
      <c r="AO713" s="273"/>
      <c r="AP713" s="1"/>
      <c r="AQ713" s="1"/>
      <c r="AR713" s="1"/>
      <c r="AS713" s="1"/>
      <c r="AT713" s="1"/>
      <c r="AU713" s="1"/>
    </row>
    <row r="714" spans="1:47" ht="12.75" customHeight="1" x14ac:dyDescent="0.35">
      <c r="A714" s="1"/>
      <c r="B714" s="1"/>
      <c r="C714" s="119"/>
      <c r="D714" s="119"/>
      <c r="E714" s="119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19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273"/>
      <c r="AI714" s="273"/>
      <c r="AJ714" s="273"/>
      <c r="AK714" s="273"/>
      <c r="AL714" s="273"/>
      <c r="AM714" s="273"/>
      <c r="AN714" s="273"/>
      <c r="AO714" s="273"/>
      <c r="AP714" s="1"/>
      <c r="AQ714" s="1"/>
      <c r="AR714" s="1"/>
      <c r="AS714" s="1"/>
      <c r="AT714" s="1"/>
      <c r="AU714" s="1"/>
    </row>
    <row r="715" spans="1:47" ht="12.75" customHeight="1" x14ac:dyDescent="0.35">
      <c r="A715" s="1"/>
      <c r="B715" s="1"/>
      <c r="C715" s="119"/>
      <c r="D715" s="119"/>
      <c r="E715" s="119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19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273"/>
      <c r="AI715" s="273"/>
      <c r="AJ715" s="273"/>
      <c r="AK715" s="273"/>
      <c r="AL715" s="273"/>
      <c r="AM715" s="273"/>
      <c r="AN715" s="273"/>
      <c r="AO715" s="273"/>
      <c r="AP715" s="1"/>
      <c r="AQ715" s="1"/>
      <c r="AR715" s="1"/>
      <c r="AS715" s="1"/>
      <c r="AT715" s="1"/>
      <c r="AU715" s="1"/>
    </row>
    <row r="716" spans="1:47" ht="12.75" customHeight="1" x14ac:dyDescent="0.35">
      <c r="A716" s="1"/>
      <c r="B716" s="1"/>
      <c r="C716" s="119"/>
      <c r="D716" s="119"/>
      <c r="E716" s="119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19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273"/>
      <c r="AI716" s="273"/>
      <c r="AJ716" s="273"/>
      <c r="AK716" s="273"/>
      <c r="AL716" s="273"/>
      <c r="AM716" s="273"/>
      <c r="AN716" s="273"/>
      <c r="AO716" s="273"/>
      <c r="AP716" s="1"/>
      <c r="AQ716" s="1"/>
      <c r="AR716" s="1"/>
      <c r="AS716" s="1"/>
      <c r="AT716" s="1"/>
      <c r="AU716" s="1"/>
    </row>
    <row r="717" spans="1:47" ht="12.75" customHeight="1" x14ac:dyDescent="0.35">
      <c r="A717" s="1"/>
      <c r="B717" s="1"/>
      <c r="C717" s="119"/>
      <c r="D717" s="119"/>
      <c r="E717" s="119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19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273"/>
      <c r="AI717" s="273"/>
      <c r="AJ717" s="273"/>
      <c r="AK717" s="273"/>
      <c r="AL717" s="273"/>
      <c r="AM717" s="273"/>
      <c r="AN717" s="273"/>
      <c r="AO717" s="273"/>
      <c r="AP717" s="1"/>
      <c r="AQ717" s="1"/>
      <c r="AR717" s="1"/>
      <c r="AS717" s="1"/>
      <c r="AT717" s="1"/>
      <c r="AU717" s="1"/>
    </row>
    <row r="718" spans="1:47" ht="12.75" customHeight="1" x14ac:dyDescent="0.35">
      <c r="A718" s="1"/>
      <c r="B718" s="1"/>
      <c r="C718" s="119"/>
      <c r="D718" s="119"/>
      <c r="E718" s="119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19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273"/>
      <c r="AI718" s="273"/>
      <c r="AJ718" s="273"/>
      <c r="AK718" s="273"/>
      <c r="AL718" s="273"/>
      <c r="AM718" s="273"/>
      <c r="AN718" s="273"/>
      <c r="AO718" s="273"/>
      <c r="AP718" s="1"/>
      <c r="AQ718" s="1"/>
      <c r="AR718" s="1"/>
      <c r="AS718" s="1"/>
      <c r="AT718" s="1"/>
      <c r="AU718" s="1"/>
    </row>
    <row r="719" spans="1:47" ht="12.75" customHeight="1" x14ac:dyDescent="0.35">
      <c r="A719" s="1"/>
      <c r="B719" s="1"/>
      <c r="C719" s="119"/>
      <c r="D719" s="119"/>
      <c r="E719" s="119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19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273"/>
      <c r="AI719" s="273"/>
      <c r="AJ719" s="273"/>
      <c r="AK719" s="273"/>
      <c r="AL719" s="273"/>
      <c r="AM719" s="273"/>
      <c r="AN719" s="273"/>
      <c r="AO719" s="273"/>
      <c r="AP719" s="1"/>
      <c r="AQ719" s="1"/>
      <c r="AR719" s="1"/>
      <c r="AS719" s="1"/>
      <c r="AT719" s="1"/>
      <c r="AU719" s="1"/>
    </row>
    <row r="720" spans="1:47" ht="12.75" customHeight="1" x14ac:dyDescent="0.35">
      <c r="A720" s="1"/>
      <c r="B720" s="1"/>
      <c r="C720" s="119"/>
      <c r="D720" s="119"/>
      <c r="E720" s="119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19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273"/>
      <c r="AI720" s="273"/>
      <c r="AJ720" s="273"/>
      <c r="AK720" s="273"/>
      <c r="AL720" s="273"/>
      <c r="AM720" s="273"/>
      <c r="AN720" s="273"/>
      <c r="AO720" s="273"/>
      <c r="AP720" s="1"/>
      <c r="AQ720" s="1"/>
      <c r="AR720" s="1"/>
      <c r="AS720" s="1"/>
      <c r="AT720" s="1"/>
      <c r="AU720" s="1"/>
    </row>
    <row r="721" spans="1:47" ht="12.75" customHeight="1" x14ac:dyDescent="0.35">
      <c r="A721" s="1"/>
      <c r="B721" s="1"/>
      <c r="C721" s="119"/>
      <c r="D721" s="119"/>
      <c r="E721" s="119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19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273"/>
      <c r="AI721" s="273"/>
      <c r="AJ721" s="273"/>
      <c r="AK721" s="273"/>
      <c r="AL721" s="273"/>
      <c r="AM721" s="273"/>
      <c r="AN721" s="273"/>
      <c r="AO721" s="273"/>
      <c r="AP721" s="1"/>
      <c r="AQ721" s="1"/>
      <c r="AR721" s="1"/>
      <c r="AS721" s="1"/>
      <c r="AT721" s="1"/>
      <c r="AU721" s="1"/>
    </row>
    <row r="722" spans="1:47" ht="12.75" customHeight="1" x14ac:dyDescent="0.35">
      <c r="A722" s="1"/>
      <c r="B722" s="1"/>
      <c r="C722" s="119"/>
      <c r="D722" s="119"/>
      <c r="E722" s="119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19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273"/>
      <c r="AI722" s="273"/>
      <c r="AJ722" s="273"/>
      <c r="AK722" s="273"/>
      <c r="AL722" s="273"/>
      <c r="AM722" s="273"/>
      <c r="AN722" s="273"/>
      <c r="AO722" s="273"/>
      <c r="AP722" s="1"/>
      <c r="AQ722" s="1"/>
      <c r="AR722" s="1"/>
      <c r="AS722" s="1"/>
      <c r="AT722" s="1"/>
      <c r="AU722" s="1"/>
    </row>
    <row r="723" spans="1:47" ht="12.75" customHeight="1" x14ac:dyDescent="0.35">
      <c r="A723" s="1"/>
      <c r="B723" s="1"/>
      <c r="C723" s="119"/>
      <c r="D723" s="119"/>
      <c r="E723" s="119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19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273"/>
      <c r="AI723" s="273"/>
      <c r="AJ723" s="273"/>
      <c r="AK723" s="273"/>
      <c r="AL723" s="273"/>
      <c r="AM723" s="273"/>
      <c r="AN723" s="273"/>
      <c r="AO723" s="273"/>
      <c r="AP723" s="1"/>
      <c r="AQ723" s="1"/>
      <c r="AR723" s="1"/>
      <c r="AS723" s="1"/>
      <c r="AT723" s="1"/>
      <c r="AU723" s="1"/>
    </row>
    <row r="724" spans="1:47" ht="12.75" customHeight="1" x14ac:dyDescent="0.35">
      <c r="A724" s="1"/>
      <c r="B724" s="1"/>
      <c r="C724" s="119"/>
      <c r="D724" s="119"/>
      <c r="E724" s="119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19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273"/>
      <c r="AI724" s="273"/>
      <c r="AJ724" s="273"/>
      <c r="AK724" s="273"/>
      <c r="AL724" s="273"/>
      <c r="AM724" s="273"/>
      <c r="AN724" s="273"/>
      <c r="AO724" s="273"/>
      <c r="AP724" s="1"/>
      <c r="AQ724" s="1"/>
      <c r="AR724" s="1"/>
      <c r="AS724" s="1"/>
      <c r="AT724" s="1"/>
      <c r="AU724" s="1"/>
    </row>
    <row r="725" spans="1:47" ht="12.75" customHeight="1" x14ac:dyDescent="0.35">
      <c r="A725" s="1"/>
      <c r="B725" s="1"/>
      <c r="C725" s="119"/>
      <c r="D725" s="119"/>
      <c r="E725" s="119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19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273"/>
      <c r="AI725" s="273"/>
      <c r="AJ725" s="273"/>
      <c r="AK725" s="273"/>
      <c r="AL725" s="273"/>
      <c r="AM725" s="273"/>
      <c r="AN725" s="273"/>
      <c r="AO725" s="273"/>
      <c r="AP725" s="1"/>
      <c r="AQ725" s="1"/>
      <c r="AR725" s="1"/>
      <c r="AS725" s="1"/>
      <c r="AT725" s="1"/>
      <c r="AU725" s="1"/>
    </row>
    <row r="726" spans="1:47" ht="12.75" customHeight="1" x14ac:dyDescent="0.35">
      <c r="A726" s="1"/>
      <c r="B726" s="1"/>
      <c r="C726" s="119"/>
      <c r="D726" s="119"/>
      <c r="E726" s="119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19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273"/>
      <c r="AI726" s="273"/>
      <c r="AJ726" s="273"/>
      <c r="AK726" s="273"/>
      <c r="AL726" s="273"/>
      <c r="AM726" s="273"/>
      <c r="AN726" s="273"/>
      <c r="AO726" s="273"/>
      <c r="AP726" s="1"/>
      <c r="AQ726" s="1"/>
      <c r="AR726" s="1"/>
      <c r="AS726" s="1"/>
      <c r="AT726" s="1"/>
      <c r="AU726" s="1"/>
    </row>
    <row r="727" spans="1:47" ht="12.75" customHeight="1" x14ac:dyDescent="0.35">
      <c r="A727" s="1"/>
      <c r="B727" s="1"/>
      <c r="C727" s="119"/>
      <c r="D727" s="119"/>
      <c r="E727" s="119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19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273"/>
      <c r="AI727" s="273"/>
      <c r="AJ727" s="273"/>
      <c r="AK727" s="273"/>
      <c r="AL727" s="273"/>
      <c r="AM727" s="273"/>
      <c r="AN727" s="273"/>
      <c r="AO727" s="273"/>
      <c r="AP727" s="1"/>
      <c r="AQ727" s="1"/>
      <c r="AR727" s="1"/>
      <c r="AS727" s="1"/>
      <c r="AT727" s="1"/>
      <c r="AU727" s="1"/>
    </row>
    <row r="728" spans="1:47" ht="12.75" customHeight="1" x14ac:dyDescent="0.35">
      <c r="A728" s="1"/>
      <c r="B728" s="1"/>
      <c r="C728" s="119"/>
      <c r="D728" s="119"/>
      <c r="E728" s="119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19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273"/>
      <c r="AI728" s="273"/>
      <c r="AJ728" s="273"/>
      <c r="AK728" s="273"/>
      <c r="AL728" s="273"/>
      <c r="AM728" s="273"/>
      <c r="AN728" s="273"/>
      <c r="AO728" s="273"/>
      <c r="AP728" s="1"/>
      <c r="AQ728" s="1"/>
      <c r="AR728" s="1"/>
      <c r="AS728" s="1"/>
      <c r="AT728" s="1"/>
      <c r="AU728" s="1"/>
    </row>
    <row r="729" spans="1:47" ht="12.75" customHeight="1" x14ac:dyDescent="0.35">
      <c r="A729" s="1"/>
      <c r="B729" s="1"/>
      <c r="C729" s="119"/>
      <c r="D729" s="119"/>
      <c r="E729" s="119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19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273"/>
      <c r="AI729" s="273"/>
      <c r="AJ729" s="273"/>
      <c r="AK729" s="273"/>
      <c r="AL729" s="273"/>
      <c r="AM729" s="273"/>
      <c r="AN729" s="273"/>
      <c r="AO729" s="273"/>
      <c r="AP729" s="1"/>
      <c r="AQ729" s="1"/>
      <c r="AR729" s="1"/>
      <c r="AS729" s="1"/>
      <c r="AT729" s="1"/>
      <c r="AU729" s="1"/>
    </row>
    <row r="730" spans="1:47" ht="12.75" customHeight="1" x14ac:dyDescent="0.35">
      <c r="A730" s="1"/>
      <c r="B730" s="1"/>
      <c r="C730" s="119"/>
      <c r="D730" s="119"/>
      <c r="E730" s="119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19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273"/>
      <c r="AI730" s="273"/>
      <c r="AJ730" s="273"/>
      <c r="AK730" s="273"/>
      <c r="AL730" s="273"/>
      <c r="AM730" s="273"/>
      <c r="AN730" s="273"/>
      <c r="AO730" s="273"/>
      <c r="AP730" s="1"/>
      <c r="AQ730" s="1"/>
      <c r="AR730" s="1"/>
      <c r="AS730" s="1"/>
      <c r="AT730" s="1"/>
      <c r="AU730" s="1"/>
    </row>
    <row r="731" spans="1:47" ht="12.75" customHeight="1" x14ac:dyDescent="0.35">
      <c r="A731" s="1"/>
      <c r="B731" s="1"/>
      <c r="C731" s="119"/>
      <c r="D731" s="119"/>
      <c r="E731" s="119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19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273"/>
      <c r="AI731" s="273"/>
      <c r="AJ731" s="273"/>
      <c r="AK731" s="273"/>
      <c r="AL731" s="273"/>
      <c r="AM731" s="273"/>
      <c r="AN731" s="273"/>
      <c r="AO731" s="273"/>
      <c r="AP731" s="1"/>
      <c r="AQ731" s="1"/>
      <c r="AR731" s="1"/>
      <c r="AS731" s="1"/>
      <c r="AT731" s="1"/>
      <c r="AU731" s="1"/>
    </row>
    <row r="732" spans="1:47" ht="12.75" customHeight="1" x14ac:dyDescent="0.35">
      <c r="A732" s="1"/>
      <c r="B732" s="1"/>
      <c r="C732" s="119"/>
      <c r="D732" s="119"/>
      <c r="E732" s="119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19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273"/>
      <c r="AI732" s="273"/>
      <c r="AJ732" s="273"/>
      <c r="AK732" s="273"/>
      <c r="AL732" s="273"/>
      <c r="AM732" s="273"/>
      <c r="AN732" s="273"/>
      <c r="AO732" s="273"/>
      <c r="AP732" s="1"/>
      <c r="AQ732" s="1"/>
      <c r="AR732" s="1"/>
      <c r="AS732" s="1"/>
      <c r="AT732" s="1"/>
      <c r="AU732" s="1"/>
    </row>
    <row r="733" spans="1:47" ht="12.75" customHeight="1" x14ac:dyDescent="0.35">
      <c r="A733" s="1"/>
      <c r="B733" s="1"/>
      <c r="C733" s="119"/>
      <c r="D733" s="119"/>
      <c r="E733" s="119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19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273"/>
      <c r="AI733" s="273"/>
      <c r="AJ733" s="273"/>
      <c r="AK733" s="273"/>
      <c r="AL733" s="273"/>
      <c r="AM733" s="273"/>
      <c r="AN733" s="273"/>
      <c r="AO733" s="273"/>
      <c r="AP733" s="1"/>
      <c r="AQ733" s="1"/>
      <c r="AR733" s="1"/>
      <c r="AS733" s="1"/>
      <c r="AT733" s="1"/>
      <c r="AU733" s="1"/>
    </row>
    <row r="734" spans="1:47" ht="12.75" customHeight="1" x14ac:dyDescent="0.35">
      <c r="A734" s="1"/>
      <c r="B734" s="1"/>
      <c r="C734" s="119"/>
      <c r="D734" s="119"/>
      <c r="E734" s="119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19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273"/>
      <c r="AI734" s="273"/>
      <c r="AJ734" s="273"/>
      <c r="AK734" s="273"/>
      <c r="AL734" s="273"/>
      <c r="AM734" s="273"/>
      <c r="AN734" s="273"/>
      <c r="AO734" s="273"/>
      <c r="AP734" s="1"/>
      <c r="AQ734" s="1"/>
      <c r="AR734" s="1"/>
      <c r="AS734" s="1"/>
      <c r="AT734" s="1"/>
      <c r="AU734" s="1"/>
    </row>
    <row r="735" spans="1:47" ht="12.75" customHeight="1" x14ac:dyDescent="0.35">
      <c r="A735" s="1"/>
      <c r="B735" s="1"/>
      <c r="C735" s="119"/>
      <c r="D735" s="119"/>
      <c r="E735" s="119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19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273"/>
      <c r="AI735" s="273"/>
      <c r="AJ735" s="273"/>
      <c r="AK735" s="273"/>
      <c r="AL735" s="273"/>
      <c r="AM735" s="273"/>
      <c r="AN735" s="273"/>
      <c r="AO735" s="273"/>
      <c r="AP735" s="1"/>
      <c r="AQ735" s="1"/>
      <c r="AR735" s="1"/>
      <c r="AS735" s="1"/>
      <c r="AT735" s="1"/>
      <c r="AU735" s="1"/>
    </row>
    <row r="736" spans="1:47" ht="12.75" customHeight="1" x14ac:dyDescent="0.35">
      <c r="A736" s="1"/>
      <c r="B736" s="1"/>
      <c r="C736" s="119"/>
      <c r="D736" s="119"/>
      <c r="E736" s="119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19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273"/>
      <c r="AI736" s="273"/>
      <c r="AJ736" s="273"/>
      <c r="AK736" s="273"/>
      <c r="AL736" s="273"/>
      <c r="AM736" s="273"/>
      <c r="AN736" s="273"/>
      <c r="AO736" s="273"/>
      <c r="AP736" s="1"/>
      <c r="AQ736" s="1"/>
      <c r="AR736" s="1"/>
      <c r="AS736" s="1"/>
      <c r="AT736" s="1"/>
      <c r="AU736" s="1"/>
    </row>
    <row r="737" spans="1:47" ht="12.75" customHeight="1" x14ac:dyDescent="0.35">
      <c r="A737" s="1"/>
      <c r="B737" s="1"/>
      <c r="C737" s="119"/>
      <c r="D737" s="119"/>
      <c r="E737" s="119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19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273"/>
      <c r="AI737" s="273"/>
      <c r="AJ737" s="273"/>
      <c r="AK737" s="273"/>
      <c r="AL737" s="273"/>
      <c r="AM737" s="273"/>
      <c r="AN737" s="273"/>
      <c r="AO737" s="273"/>
      <c r="AP737" s="1"/>
      <c r="AQ737" s="1"/>
      <c r="AR737" s="1"/>
      <c r="AS737" s="1"/>
      <c r="AT737" s="1"/>
      <c r="AU737" s="1"/>
    </row>
    <row r="738" spans="1:47" ht="12.75" customHeight="1" x14ac:dyDescent="0.35">
      <c r="A738" s="1"/>
      <c r="B738" s="1"/>
      <c r="C738" s="119"/>
      <c r="D738" s="119"/>
      <c r="E738" s="119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19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273"/>
      <c r="AI738" s="273"/>
      <c r="AJ738" s="273"/>
      <c r="AK738" s="273"/>
      <c r="AL738" s="273"/>
      <c r="AM738" s="273"/>
      <c r="AN738" s="273"/>
      <c r="AO738" s="273"/>
      <c r="AP738" s="1"/>
      <c r="AQ738" s="1"/>
      <c r="AR738" s="1"/>
      <c r="AS738" s="1"/>
      <c r="AT738" s="1"/>
      <c r="AU738" s="1"/>
    </row>
    <row r="739" spans="1:47" ht="12.75" customHeight="1" x14ac:dyDescent="0.35">
      <c r="A739" s="1"/>
      <c r="B739" s="1"/>
      <c r="C739" s="119"/>
      <c r="D739" s="119"/>
      <c r="E739" s="119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19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273"/>
      <c r="AI739" s="273"/>
      <c r="AJ739" s="273"/>
      <c r="AK739" s="273"/>
      <c r="AL739" s="273"/>
      <c r="AM739" s="273"/>
      <c r="AN739" s="273"/>
      <c r="AO739" s="273"/>
      <c r="AP739" s="1"/>
      <c r="AQ739" s="1"/>
      <c r="AR739" s="1"/>
      <c r="AS739" s="1"/>
      <c r="AT739" s="1"/>
      <c r="AU739" s="1"/>
    </row>
    <row r="740" spans="1:47" ht="12.75" customHeight="1" x14ac:dyDescent="0.35">
      <c r="A740" s="1"/>
      <c r="B740" s="1"/>
      <c r="C740" s="119"/>
      <c r="D740" s="119"/>
      <c r="E740" s="119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19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273"/>
      <c r="AI740" s="273"/>
      <c r="AJ740" s="273"/>
      <c r="AK740" s="273"/>
      <c r="AL740" s="273"/>
      <c r="AM740" s="273"/>
      <c r="AN740" s="273"/>
      <c r="AO740" s="273"/>
      <c r="AP740" s="1"/>
      <c r="AQ740" s="1"/>
      <c r="AR740" s="1"/>
      <c r="AS740" s="1"/>
      <c r="AT740" s="1"/>
      <c r="AU740" s="1"/>
    </row>
    <row r="741" spans="1:47" ht="12.75" customHeight="1" x14ac:dyDescent="0.35">
      <c r="A741" s="1"/>
      <c r="B741" s="1"/>
      <c r="C741" s="119"/>
      <c r="D741" s="119"/>
      <c r="E741" s="119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19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273"/>
      <c r="AI741" s="273"/>
      <c r="AJ741" s="273"/>
      <c r="AK741" s="273"/>
      <c r="AL741" s="273"/>
      <c r="AM741" s="273"/>
      <c r="AN741" s="273"/>
      <c r="AO741" s="273"/>
      <c r="AP741" s="1"/>
      <c r="AQ741" s="1"/>
      <c r="AR741" s="1"/>
      <c r="AS741" s="1"/>
      <c r="AT741" s="1"/>
      <c r="AU741" s="1"/>
    </row>
    <row r="742" spans="1:47" ht="12.75" customHeight="1" x14ac:dyDescent="0.35">
      <c r="A742" s="1"/>
      <c r="B742" s="1"/>
      <c r="C742" s="119"/>
      <c r="D742" s="119"/>
      <c r="E742" s="119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19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273"/>
      <c r="AI742" s="273"/>
      <c r="AJ742" s="273"/>
      <c r="AK742" s="273"/>
      <c r="AL742" s="273"/>
      <c r="AM742" s="273"/>
      <c r="AN742" s="273"/>
      <c r="AO742" s="273"/>
      <c r="AP742" s="1"/>
      <c r="AQ742" s="1"/>
      <c r="AR742" s="1"/>
      <c r="AS742" s="1"/>
      <c r="AT742" s="1"/>
      <c r="AU742" s="1"/>
    </row>
    <row r="743" spans="1:47" ht="12.75" customHeight="1" x14ac:dyDescent="0.35">
      <c r="A743" s="1"/>
      <c r="B743" s="1"/>
      <c r="C743" s="119"/>
      <c r="D743" s="119"/>
      <c r="E743" s="119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19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273"/>
      <c r="AI743" s="273"/>
      <c r="AJ743" s="273"/>
      <c r="AK743" s="273"/>
      <c r="AL743" s="273"/>
      <c r="AM743" s="273"/>
      <c r="AN743" s="273"/>
      <c r="AO743" s="273"/>
      <c r="AP743" s="1"/>
      <c r="AQ743" s="1"/>
      <c r="AR743" s="1"/>
      <c r="AS743" s="1"/>
      <c r="AT743" s="1"/>
      <c r="AU743" s="1"/>
    </row>
    <row r="744" spans="1:47" ht="12.75" customHeight="1" x14ac:dyDescent="0.35">
      <c r="A744" s="1"/>
      <c r="B744" s="1"/>
      <c r="C744" s="119"/>
      <c r="D744" s="119"/>
      <c r="E744" s="119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19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273"/>
      <c r="AI744" s="273"/>
      <c r="AJ744" s="273"/>
      <c r="AK744" s="273"/>
      <c r="AL744" s="273"/>
      <c r="AM744" s="273"/>
      <c r="AN744" s="273"/>
      <c r="AO744" s="273"/>
      <c r="AP744" s="1"/>
      <c r="AQ744" s="1"/>
      <c r="AR744" s="1"/>
      <c r="AS744" s="1"/>
      <c r="AT744" s="1"/>
      <c r="AU744" s="1"/>
    </row>
    <row r="745" spans="1:47" ht="12.75" customHeight="1" x14ac:dyDescent="0.35">
      <c r="A745" s="1"/>
      <c r="B745" s="1"/>
      <c r="C745" s="119"/>
      <c r="D745" s="119"/>
      <c r="E745" s="119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19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273"/>
      <c r="AI745" s="273"/>
      <c r="AJ745" s="273"/>
      <c r="AK745" s="273"/>
      <c r="AL745" s="273"/>
      <c r="AM745" s="273"/>
      <c r="AN745" s="273"/>
      <c r="AO745" s="273"/>
      <c r="AP745" s="1"/>
      <c r="AQ745" s="1"/>
      <c r="AR745" s="1"/>
      <c r="AS745" s="1"/>
      <c r="AT745" s="1"/>
      <c r="AU745" s="1"/>
    </row>
    <row r="746" spans="1:47" ht="12.75" customHeight="1" x14ac:dyDescent="0.35">
      <c r="A746" s="1"/>
      <c r="B746" s="1"/>
      <c r="C746" s="119"/>
      <c r="D746" s="119"/>
      <c r="E746" s="119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19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273"/>
      <c r="AI746" s="273"/>
      <c r="AJ746" s="273"/>
      <c r="AK746" s="273"/>
      <c r="AL746" s="273"/>
      <c r="AM746" s="273"/>
      <c r="AN746" s="273"/>
      <c r="AO746" s="273"/>
      <c r="AP746" s="1"/>
      <c r="AQ746" s="1"/>
      <c r="AR746" s="1"/>
      <c r="AS746" s="1"/>
      <c r="AT746" s="1"/>
      <c r="AU746" s="1"/>
    </row>
    <row r="747" spans="1:47" ht="12.75" customHeight="1" x14ac:dyDescent="0.35">
      <c r="A747" s="1"/>
      <c r="B747" s="1"/>
      <c r="C747" s="119"/>
      <c r="D747" s="119"/>
      <c r="E747" s="119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19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273"/>
      <c r="AI747" s="273"/>
      <c r="AJ747" s="273"/>
      <c r="AK747" s="273"/>
      <c r="AL747" s="273"/>
      <c r="AM747" s="273"/>
      <c r="AN747" s="273"/>
      <c r="AO747" s="273"/>
      <c r="AP747" s="1"/>
      <c r="AQ747" s="1"/>
      <c r="AR747" s="1"/>
      <c r="AS747" s="1"/>
      <c r="AT747" s="1"/>
      <c r="AU747" s="1"/>
    </row>
    <row r="748" spans="1:47" ht="12.75" customHeight="1" x14ac:dyDescent="0.35">
      <c r="A748" s="1"/>
      <c r="B748" s="1"/>
      <c r="C748" s="119"/>
      <c r="D748" s="119"/>
      <c r="E748" s="119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19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273"/>
      <c r="AI748" s="273"/>
      <c r="AJ748" s="273"/>
      <c r="AK748" s="273"/>
      <c r="AL748" s="273"/>
      <c r="AM748" s="273"/>
      <c r="AN748" s="273"/>
      <c r="AO748" s="273"/>
      <c r="AP748" s="1"/>
      <c r="AQ748" s="1"/>
      <c r="AR748" s="1"/>
      <c r="AS748" s="1"/>
      <c r="AT748" s="1"/>
      <c r="AU748" s="1"/>
    </row>
    <row r="749" spans="1:47" ht="12.75" customHeight="1" x14ac:dyDescent="0.35">
      <c r="A749" s="1"/>
      <c r="B749" s="1"/>
      <c r="C749" s="119"/>
      <c r="D749" s="119"/>
      <c r="E749" s="119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19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273"/>
      <c r="AI749" s="273"/>
      <c r="AJ749" s="273"/>
      <c r="AK749" s="273"/>
      <c r="AL749" s="273"/>
      <c r="AM749" s="273"/>
      <c r="AN749" s="273"/>
      <c r="AO749" s="273"/>
      <c r="AP749" s="1"/>
      <c r="AQ749" s="1"/>
      <c r="AR749" s="1"/>
      <c r="AS749" s="1"/>
      <c r="AT749" s="1"/>
      <c r="AU749" s="1"/>
    </row>
    <row r="750" spans="1:47" ht="12.75" customHeight="1" x14ac:dyDescent="0.35">
      <c r="A750" s="1"/>
      <c r="B750" s="1"/>
      <c r="C750" s="119"/>
      <c r="D750" s="119"/>
      <c r="E750" s="119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19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273"/>
      <c r="AI750" s="273"/>
      <c r="AJ750" s="273"/>
      <c r="AK750" s="273"/>
      <c r="AL750" s="273"/>
      <c r="AM750" s="273"/>
      <c r="AN750" s="273"/>
      <c r="AO750" s="273"/>
      <c r="AP750" s="1"/>
      <c r="AQ750" s="1"/>
      <c r="AR750" s="1"/>
      <c r="AS750" s="1"/>
      <c r="AT750" s="1"/>
      <c r="AU750" s="1"/>
    </row>
    <row r="751" spans="1:47" ht="12.75" customHeight="1" x14ac:dyDescent="0.35">
      <c r="A751" s="1"/>
      <c r="B751" s="1"/>
      <c r="C751" s="119"/>
      <c r="D751" s="119"/>
      <c r="E751" s="119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19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273"/>
      <c r="AI751" s="273"/>
      <c r="AJ751" s="273"/>
      <c r="AK751" s="273"/>
      <c r="AL751" s="273"/>
      <c r="AM751" s="273"/>
      <c r="AN751" s="273"/>
      <c r="AO751" s="273"/>
      <c r="AP751" s="1"/>
      <c r="AQ751" s="1"/>
      <c r="AR751" s="1"/>
      <c r="AS751" s="1"/>
      <c r="AT751" s="1"/>
      <c r="AU751" s="1"/>
    </row>
    <row r="752" spans="1:47" ht="12.75" customHeight="1" x14ac:dyDescent="0.35">
      <c r="A752" s="1"/>
      <c r="B752" s="1"/>
      <c r="C752" s="119"/>
      <c r="D752" s="119"/>
      <c r="E752" s="119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19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273"/>
      <c r="AI752" s="273"/>
      <c r="AJ752" s="273"/>
      <c r="AK752" s="273"/>
      <c r="AL752" s="273"/>
      <c r="AM752" s="273"/>
      <c r="AN752" s="273"/>
      <c r="AO752" s="273"/>
      <c r="AP752" s="1"/>
      <c r="AQ752" s="1"/>
      <c r="AR752" s="1"/>
      <c r="AS752" s="1"/>
      <c r="AT752" s="1"/>
      <c r="AU752" s="1"/>
    </row>
    <row r="753" spans="1:47" ht="12.75" customHeight="1" x14ac:dyDescent="0.35">
      <c r="A753" s="1"/>
      <c r="B753" s="1"/>
      <c r="C753" s="119"/>
      <c r="D753" s="119"/>
      <c r="E753" s="119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19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273"/>
      <c r="AI753" s="273"/>
      <c r="AJ753" s="273"/>
      <c r="AK753" s="273"/>
      <c r="AL753" s="273"/>
      <c r="AM753" s="273"/>
      <c r="AN753" s="273"/>
      <c r="AO753" s="273"/>
      <c r="AP753" s="1"/>
      <c r="AQ753" s="1"/>
      <c r="AR753" s="1"/>
      <c r="AS753" s="1"/>
      <c r="AT753" s="1"/>
      <c r="AU753" s="1"/>
    </row>
    <row r="754" spans="1:47" ht="12.75" customHeight="1" x14ac:dyDescent="0.35">
      <c r="A754" s="1"/>
      <c r="B754" s="1"/>
      <c r="C754" s="119"/>
      <c r="D754" s="119"/>
      <c r="E754" s="119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19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273"/>
      <c r="AI754" s="273"/>
      <c r="AJ754" s="273"/>
      <c r="AK754" s="273"/>
      <c r="AL754" s="273"/>
      <c r="AM754" s="273"/>
      <c r="AN754" s="273"/>
      <c r="AO754" s="273"/>
      <c r="AP754" s="1"/>
      <c r="AQ754" s="1"/>
      <c r="AR754" s="1"/>
      <c r="AS754" s="1"/>
      <c r="AT754" s="1"/>
      <c r="AU754" s="1"/>
    </row>
    <row r="755" spans="1:47" ht="12.75" customHeight="1" x14ac:dyDescent="0.35">
      <c r="A755" s="1"/>
      <c r="B755" s="1"/>
      <c r="C755" s="119"/>
      <c r="D755" s="119"/>
      <c r="E755" s="119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19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273"/>
      <c r="AI755" s="273"/>
      <c r="AJ755" s="273"/>
      <c r="AK755" s="273"/>
      <c r="AL755" s="273"/>
      <c r="AM755" s="273"/>
      <c r="AN755" s="273"/>
      <c r="AO755" s="273"/>
      <c r="AP755" s="1"/>
      <c r="AQ755" s="1"/>
      <c r="AR755" s="1"/>
      <c r="AS755" s="1"/>
      <c r="AT755" s="1"/>
      <c r="AU755" s="1"/>
    </row>
    <row r="756" spans="1:47" ht="12.75" customHeight="1" x14ac:dyDescent="0.35">
      <c r="A756" s="1"/>
      <c r="B756" s="1"/>
      <c r="C756" s="119"/>
      <c r="D756" s="119"/>
      <c r="E756" s="119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19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273"/>
      <c r="AI756" s="273"/>
      <c r="AJ756" s="273"/>
      <c r="AK756" s="273"/>
      <c r="AL756" s="273"/>
      <c r="AM756" s="273"/>
      <c r="AN756" s="273"/>
      <c r="AO756" s="273"/>
      <c r="AP756" s="1"/>
      <c r="AQ756" s="1"/>
      <c r="AR756" s="1"/>
      <c r="AS756" s="1"/>
      <c r="AT756" s="1"/>
      <c r="AU756" s="1"/>
    </row>
    <row r="757" spans="1:47" ht="12.75" customHeight="1" x14ac:dyDescent="0.35">
      <c r="A757" s="1"/>
      <c r="B757" s="1"/>
      <c r="C757" s="119"/>
      <c r="D757" s="119"/>
      <c r="E757" s="119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19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273"/>
      <c r="AI757" s="273"/>
      <c r="AJ757" s="273"/>
      <c r="AK757" s="273"/>
      <c r="AL757" s="273"/>
      <c r="AM757" s="273"/>
      <c r="AN757" s="273"/>
      <c r="AO757" s="273"/>
      <c r="AP757" s="1"/>
      <c r="AQ757" s="1"/>
      <c r="AR757" s="1"/>
      <c r="AS757" s="1"/>
      <c r="AT757" s="1"/>
      <c r="AU757" s="1"/>
    </row>
    <row r="758" spans="1:47" ht="12.75" customHeight="1" x14ac:dyDescent="0.35">
      <c r="A758" s="1"/>
      <c r="B758" s="1"/>
      <c r="C758" s="119"/>
      <c r="D758" s="119"/>
      <c r="E758" s="119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19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273"/>
      <c r="AI758" s="273"/>
      <c r="AJ758" s="273"/>
      <c r="AK758" s="273"/>
      <c r="AL758" s="273"/>
      <c r="AM758" s="273"/>
      <c r="AN758" s="273"/>
      <c r="AO758" s="273"/>
      <c r="AP758" s="1"/>
      <c r="AQ758" s="1"/>
      <c r="AR758" s="1"/>
      <c r="AS758" s="1"/>
      <c r="AT758" s="1"/>
      <c r="AU758" s="1"/>
    </row>
    <row r="759" spans="1:47" ht="12.75" customHeight="1" x14ac:dyDescent="0.35">
      <c r="A759" s="1"/>
      <c r="B759" s="1"/>
      <c r="C759" s="119"/>
      <c r="D759" s="119"/>
      <c r="E759" s="119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19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273"/>
      <c r="AI759" s="273"/>
      <c r="AJ759" s="273"/>
      <c r="AK759" s="273"/>
      <c r="AL759" s="273"/>
      <c r="AM759" s="273"/>
      <c r="AN759" s="273"/>
      <c r="AO759" s="273"/>
      <c r="AP759" s="1"/>
      <c r="AQ759" s="1"/>
      <c r="AR759" s="1"/>
      <c r="AS759" s="1"/>
      <c r="AT759" s="1"/>
      <c r="AU759" s="1"/>
    </row>
    <row r="760" spans="1:47" ht="12.75" customHeight="1" x14ac:dyDescent="0.35">
      <c r="A760" s="1"/>
      <c r="B760" s="1"/>
      <c r="C760" s="119"/>
      <c r="D760" s="119"/>
      <c r="E760" s="119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19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273"/>
      <c r="AI760" s="273"/>
      <c r="AJ760" s="273"/>
      <c r="AK760" s="273"/>
      <c r="AL760" s="273"/>
      <c r="AM760" s="273"/>
      <c r="AN760" s="273"/>
      <c r="AO760" s="273"/>
      <c r="AP760" s="1"/>
      <c r="AQ760" s="1"/>
      <c r="AR760" s="1"/>
      <c r="AS760" s="1"/>
      <c r="AT760" s="1"/>
      <c r="AU760" s="1"/>
    </row>
    <row r="761" spans="1:47" ht="12.75" customHeight="1" x14ac:dyDescent="0.35">
      <c r="A761" s="1"/>
      <c r="B761" s="1"/>
      <c r="C761" s="119"/>
      <c r="D761" s="119"/>
      <c r="E761" s="119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19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273"/>
      <c r="AI761" s="273"/>
      <c r="AJ761" s="273"/>
      <c r="AK761" s="273"/>
      <c r="AL761" s="273"/>
      <c r="AM761" s="273"/>
      <c r="AN761" s="273"/>
      <c r="AO761" s="273"/>
      <c r="AP761" s="1"/>
      <c r="AQ761" s="1"/>
      <c r="AR761" s="1"/>
      <c r="AS761" s="1"/>
      <c r="AT761" s="1"/>
      <c r="AU761" s="1"/>
    </row>
    <row r="762" spans="1:47" ht="12.75" customHeight="1" x14ac:dyDescent="0.35">
      <c r="A762" s="1"/>
      <c r="B762" s="1"/>
      <c r="C762" s="119"/>
      <c r="D762" s="119"/>
      <c r="E762" s="119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19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273"/>
      <c r="AI762" s="273"/>
      <c r="AJ762" s="273"/>
      <c r="AK762" s="273"/>
      <c r="AL762" s="273"/>
      <c r="AM762" s="273"/>
      <c r="AN762" s="273"/>
      <c r="AO762" s="273"/>
      <c r="AP762" s="1"/>
      <c r="AQ762" s="1"/>
      <c r="AR762" s="1"/>
      <c r="AS762" s="1"/>
      <c r="AT762" s="1"/>
      <c r="AU762" s="1"/>
    </row>
    <row r="763" spans="1:47" ht="12.75" customHeight="1" x14ac:dyDescent="0.35">
      <c r="A763" s="1"/>
      <c r="B763" s="1"/>
      <c r="C763" s="119"/>
      <c r="D763" s="119"/>
      <c r="E763" s="119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19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273"/>
      <c r="AI763" s="273"/>
      <c r="AJ763" s="273"/>
      <c r="AK763" s="273"/>
      <c r="AL763" s="273"/>
      <c r="AM763" s="273"/>
      <c r="AN763" s="273"/>
      <c r="AO763" s="273"/>
      <c r="AP763" s="1"/>
      <c r="AQ763" s="1"/>
      <c r="AR763" s="1"/>
      <c r="AS763" s="1"/>
      <c r="AT763" s="1"/>
      <c r="AU763" s="1"/>
    </row>
    <row r="764" spans="1:47" ht="12.75" customHeight="1" x14ac:dyDescent="0.35">
      <c r="A764" s="1"/>
      <c r="B764" s="1"/>
      <c r="C764" s="119"/>
      <c r="D764" s="119"/>
      <c r="E764" s="119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19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273"/>
      <c r="AI764" s="273"/>
      <c r="AJ764" s="273"/>
      <c r="AK764" s="273"/>
      <c r="AL764" s="273"/>
      <c r="AM764" s="273"/>
      <c r="AN764" s="273"/>
      <c r="AO764" s="273"/>
      <c r="AP764" s="1"/>
      <c r="AQ764" s="1"/>
      <c r="AR764" s="1"/>
      <c r="AS764" s="1"/>
      <c r="AT764" s="1"/>
      <c r="AU764" s="1"/>
    </row>
    <row r="765" spans="1:47" ht="12.75" customHeight="1" x14ac:dyDescent="0.35">
      <c r="A765" s="1"/>
      <c r="B765" s="1"/>
      <c r="C765" s="119"/>
      <c r="D765" s="119"/>
      <c r="E765" s="119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19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273"/>
      <c r="AI765" s="273"/>
      <c r="AJ765" s="273"/>
      <c r="AK765" s="273"/>
      <c r="AL765" s="273"/>
      <c r="AM765" s="273"/>
      <c r="AN765" s="273"/>
      <c r="AO765" s="273"/>
      <c r="AP765" s="1"/>
      <c r="AQ765" s="1"/>
      <c r="AR765" s="1"/>
      <c r="AS765" s="1"/>
      <c r="AT765" s="1"/>
      <c r="AU765" s="1"/>
    </row>
    <row r="766" spans="1:47" ht="12.75" customHeight="1" x14ac:dyDescent="0.35">
      <c r="A766" s="1"/>
      <c r="B766" s="1"/>
      <c r="C766" s="119"/>
      <c r="D766" s="119"/>
      <c r="E766" s="119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19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273"/>
      <c r="AI766" s="273"/>
      <c r="AJ766" s="273"/>
      <c r="AK766" s="273"/>
      <c r="AL766" s="273"/>
      <c r="AM766" s="273"/>
      <c r="AN766" s="273"/>
      <c r="AO766" s="273"/>
      <c r="AP766" s="1"/>
      <c r="AQ766" s="1"/>
      <c r="AR766" s="1"/>
      <c r="AS766" s="1"/>
      <c r="AT766" s="1"/>
      <c r="AU766" s="1"/>
    </row>
    <row r="767" spans="1:47" ht="12.75" customHeight="1" x14ac:dyDescent="0.35">
      <c r="A767" s="1"/>
      <c r="B767" s="1"/>
      <c r="C767" s="119"/>
      <c r="D767" s="119"/>
      <c r="E767" s="119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19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273"/>
      <c r="AI767" s="273"/>
      <c r="AJ767" s="273"/>
      <c r="AK767" s="273"/>
      <c r="AL767" s="273"/>
      <c r="AM767" s="273"/>
      <c r="AN767" s="273"/>
      <c r="AO767" s="273"/>
      <c r="AP767" s="1"/>
      <c r="AQ767" s="1"/>
      <c r="AR767" s="1"/>
      <c r="AS767" s="1"/>
      <c r="AT767" s="1"/>
      <c r="AU767" s="1"/>
    </row>
    <row r="768" spans="1:47" ht="12.75" customHeight="1" x14ac:dyDescent="0.35">
      <c r="A768" s="1"/>
      <c r="B768" s="1"/>
      <c r="C768" s="119"/>
      <c r="D768" s="119"/>
      <c r="E768" s="119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19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273"/>
      <c r="AI768" s="273"/>
      <c r="AJ768" s="273"/>
      <c r="AK768" s="273"/>
      <c r="AL768" s="273"/>
      <c r="AM768" s="273"/>
      <c r="AN768" s="273"/>
      <c r="AO768" s="273"/>
      <c r="AP768" s="1"/>
      <c r="AQ768" s="1"/>
      <c r="AR768" s="1"/>
      <c r="AS768" s="1"/>
      <c r="AT768" s="1"/>
      <c r="AU768" s="1"/>
    </row>
    <row r="769" spans="1:47" ht="12.75" customHeight="1" x14ac:dyDescent="0.35">
      <c r="A769" s="1"/>
      <c r="B769" s="1"/>
      <c r="C769" s="119"/>
      <c r="D769" s="119"/>
      <c r="E769" s="119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19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273"/>
      <c r="AI769" s="273"/>
      <c r="AJ769" s="273"/>
      <c r="AK769" s="273"/>
      <c r="AL769" s="273"/>
      <c r="AM769" s="273"/>
      <c r="AN769" s="273"/>
      <c r="AO769" s="273"/>
      <c r="AP769" s="1"/>
      <c r="AQ769" s="1"/>
      <c r="AR769" s="1"/>
      <c r="AS769" s="1"/>
      <c r="AT769" s="1"/>
      <c r="AU769" s="1"/>
    </row>
    <row r="770" spans="1:47" ht="12.75" customHeight="1" x14ac:dyDescent="0.35">
      <c r="A770" s="1"/>
      <c r="B770" s="1"/>
      <c r="C770" s="119"/>
      <c r="D770" s="119"/>
      <c r="E770" s="119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19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273"/>
      <c r="AI770" s="273"/>
      <c r="AJ770" s="273"/>
      <c r="AK770" s="273"/>
      <c r="AL770" s="273"/>
      <c r="AM770" s="273"/>
      <c r="AN770" s="273"/>
      <c r="AO770" s="273"/>
      <c r="AP770" s="1"/>
      <c r="AQ770" s="1"/>
      <c r="AR770" s="1"/>
      <c r="AS770" s="1"/>
      <c r="AT770" s="1"/>
      <c r="AU770" s="1"/>
    </row>
    <row r="771" spans="1:47" ht="12.75" customHeight="1" x14ac:dyDescent="0.35">
      <c r="A771" s="1"/>
      <c r="B771" s="1"/>
      <c r="C771" s="119"/>
      <c r="D771" s="119"/>
      <c r="E771" s="119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19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273"/>
      <c r="AI771" s="273"/>
      <c r="AJ771" s="273"/>
      <c r="AK771" s="273"/>
      <c r="AL771" s="273"/>
      <c r="AM771" s="273"/>
      <c r="AN771" s="273"/>
      <c r="AO771" s="273"/>
      <c r="AP771" s="1"/>
      <c r="AQ771" s="1"/>
      <c r="AR771" s="1"/>
      <c r="AS771" s="1"/>
      <c r="AT771" s="1"/>
      <c r="AU771" s="1"/>
    </row>
    <row r="772" spans="1:47" ht="12.75" customHeight="1" x14ac:dyDescent="0.35">
      <c r="A772" s="1"/>
      <c r="B772" s="1"/>
      <c r="C772" s="119"/>
      <c r="D772" s="119"/>
      <c r="E772" s="119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19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273"/>
      <c r="AI772" s="273"/>
      <c r="AJ772" s="273"/>
      <c r="AK772" s="273"/>
      <c r="AL772" s="273"/>
      <c r="AM772" s="273"/>
      <c r="AN772" s="273"/>
      <c r="AO772" s="273"/>
      <c r="AP772" s="1"/>
      <c r="AQ772" s="1"/>
      <c r="AR772" s="1"/>
      <c r="AS772" s="1"/>
      <c r="AT772" s="1"/>
      <c r="AU772" s="1"/>
    </row>
    <row r="773" spans="1:47" ht="12.75" customHeight="1" x14ac:dyDescent="0.35">
      <c r="A773" s="1"/>
      <c r="B773" s="1"/>
      <c r="C773" s="119"/>
      <c r="D773" s="119"/>
      <c r="E773" s="119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19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273"/>
      <c r="AI773" s="273"/>
      <c r="AJ773" s="273"/>
      <c r="AK773" s="273"/>
      <c r="AL773" s="273"/>
      <c r="AM773" s="273"/>
      <c r="AN773" s="273"/>
      <c r="AO773" s="273"/>
      <c r="AP773" s="1"/>
      <c r="AQ773" s="1"/>
      <c r="AR773" s="1"/>
      <c r="AS773" s="1"/>
      <c r="AT773" s="1"/>
      <c r="AU773" s="1"/>
    </row>
    <row r="774" spans="1:47" ht="12.75" customHeight="1" x14ac:dyDescent="0.35">
      <c r="A774" s="1"/>
      <c r="B774" s="1"/>
      <c r="C774" s="119"/>
      <c r="D774" s="119"/>
      <c r="E774" s="119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19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273"/>
      <c r="AI774" s="273"/>
      <c r="AJ774" s="273"/>
      <c r="AK774" s="273"/>
      <c r="AL774" s="273"/>
      <c r="AM774" s="273"/>
      <c r="AN774" s="273"/>
      <c r="AO774" s="273"/>
      <c r="AP774" s="1"/>
      <c r="AQ774" s="1"/>
      <c r="AR774" s="1"/>
      <c r="AS774" s="1"/>
      <c r="AT774" s="1"/>
      <c r="AU774" s="1"/>
    </row>
    <row r="775" spans="1:47" ht="12.75" customHeight="1" x14ac:dyDescent="0.35">
      <c r="A775" s="1"/>
      <c r="B775" s="1"/>
      <c r="C775" s="119"/>
      <c r="D775" s="119"/>
      <c r="E775" s="119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19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273"/>
      <c r="AI775" s="273"/>
      <c r="AJ775" s="273"/>
      <c r="AK775" s="273"/>
      <c r="AL775" s="273"/>
      <c r="AM775" s="273"/>
      <c r="AN775" s="273"/>
      <c r="AO775" s="273"/>
      <c r="AP775" s="1"/>
      <c r="AQ775" s="1"/>
      <c r="AR775" s="1"/>
      <c r="AS775" s="1"/>
      <c r="AT775" s="1"/>
      <c r="AU775" s="1"/>
    </row>
    <row r="776" spans="1:47" ht="12.75" customHeight="1" x14ac:dyDescent="0.35">
      <c r="A776" s="1"/>
      <c r="B776" s="1"/>
      <c r="C776" s="119"/>
      <c r="D776" s="119"/>
      <c r="E776" s="119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19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273"/>
      <c r="AI776" s="273"/>
      <c r="AJ776" s="273"/>
      <c r="AK776" s="273"/>
      <c r="AL776" s="273"/>
      <c r="AM776" s="273"/>
      <c r="AN776" s="273"/>
      <c r="AO776" s="273"/>
      <c r="AP776" s="1"/>
      <c r="AQ776" s="1"/>
      <c r="AR776" s="1"/>
      <c r="AS776" s="1"/>
      <c r="AT776" s="1"/>
      <c r="AU776" s="1"/>
    </row>
    <row r="777" spans="1:47" ht="12.75" customHeight="1" x14ac:dyDescent="0.35">
      <c r="A777" s="1"/>
      <c r="B777" s="1"/>
      <c r="C777" s="119"/>
      <c r="D777" s="119"/>
      <c r="E777" s="119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19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273"/>
      <c r="AI777" s="273"/>
      <c r="AJ777" s="273"/>
      <c r="AK777" s="273"/>
      <c r="AL777" s="273"/>
      <c r="AM777" s="273"/>
      <c r="AN777" s="273"/>
      <c r="AO777" s="273"/>
      <c r="AP777" s="1"/>
      <c r="AQ777" s="1"/>
      <c r="AR777" s="1"/>
      <c r="AS777" s="1"/>
      <c r="AT777" s="1"/>
      <c r="AU777" s="1"/>
    </row>
    <row r="778" spans="1:47" ht="12.75" customHeight="1" x14ac:dyDescent="0.35">
      <c r="A778" s="1"/>
      <c r="B778" s="1"/>
      <c r="C778" s="119"/>
      <c r="D778" s="119"/>
      <c r="E778" s="119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19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273"/>
      <c r="AI778" s="273"/>
      <c r="AJ778" s="273"/>
      <c r="AK778" s="273"/>
      <c r="AL778" s="273"/>
      <c r="AM778" s="273"/>
      <c r="AN778" s="273"/>
      <c r="AO778" s="273"/>
      <c r="AP778" s="1"/>
      <c r="AQ778" s="1"/>
      <c r="AR778" s="1"/>
      <c r="AS778" s="1"/>
      <c r="AT778" s="1"/>
      <c r="AU778" s="1"/>
    </row>
    <row r="779" spans="1:47" ht="12.75" customHeight="1" x14ac:dyDescent="0.35">
      <c r="A779" s="1"/>
      <c r="B779" s="1"/>
      <c r="C779" s="119"/>
      <c r="D779" s="119"/>
      <c r="E779" s="119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19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273"/>
      <c r="AI779" s="273"/>
      <c r="AJ779" s="273"/>
      <c r="AK779" s="273"/>
      <c r="AL779" s="273"/>
      <c r="AM779" s="273"/>
      <c r="AN779" s="273"/>
      <c r="AO779" s="273"/>
      <c r="AP779" s="1"/>
      <c r="AQ779" s="1"/>
      <c r="AR779" s="1"/>
      <c r="AS779" s="1"/>
      <c r="AT779" s="1"/>
      <c r="AU779" s="1"/>
    </row>
    <row r="780" spans="1:47" ht="12.75" customHeight="1" x14ac:dyDescent="0.35">
      <c r="A780" s="1"/>
      <c r="B780" s="1"/>
      <c r="C780" s="119"/>
      <c r="D780" s="119"/>
      <c r="E780" s="119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19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273"/>
      <c r="AI780" s="273"/>
      <c r="AJ780" s="273"/>
      <c r="AK780" s="273"/>
      <c r="AL780" s="273"/>
      <c r="AM780" s="273"/>
      <c r="AN780" s="273"/>
      <c r="AO780" s="273"/>
      <c r="AP780" s="1"/>
      <c r="AQ780" s="1"/>
      <c r="AR780" s="1"/>
      <c r="AS780" s="1"/>
      <c r="AT780" s="1"/>
      <c r="AU780" s="1"/>
    </row>
    <row r="781" spans="1:47" ht="12.75" customHeight="1" x14ac:dyDescent="0.35">
      <c r="A781" s="1"/>
      <c r="B781" s="1"/>
      <c r="C781" s="119"/>
      <c r="D781" s="119"/>
      <c r="E781" s="119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19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273"/>
      <c r="AI781" s="273"/>
      <c r="AJ781" s="273"/>
      <c r="AK781" s="273"/>
      <c r="AL781" s="273"/>
      <c r="AM781" s="273"/>
      <c r="AN781" s="273"/>
      <c r="AO781" s="273"/>
      <c r="AP781" s="1"/>
      <c r="AQ781" s="1"/>
      <c r="AR781" s="1"/>
      <c r="AS781" s="1"/>
      <c r="AT781" s="1"/>
      <c r="AU781" s="1"/>
    </row>
    <row r="782" spans="1:47" ht="12.75" customHeight="1" x14ac:dyDescent="0.35">
      <c r="A782" s="1"/>
      <c r="B782" s="1"/>
      <c r="C782" s="119"/>
      <c r="D782" s="119"/>
      <c r="E782" s="119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19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273"/>
      <c r="AI782" s="273"/>
      <c r="AJ782" s="273"/>
      <c r="AK782" s="273"/>
      <c r="AL782" s="273"/>
      <c r="AM782" s="273"/>
      <c r="AN782" s="273"/>
      <c r="AO782" s="273"/>
      <c r="AP782" s="1"/>
      <c r="AQ782" s="1"/>
      <c r="AR782" s="1"/>
      <c r="AS782" s="1"/>
      <c r="AT782" s="1"/>
      <c r="AU782" s="1"/>
    </row>
    <row r="783" spans="1:47" ht="12.75" customHeight="1" x14ac:dyDescent="0.35">
      <c r="A783" s="1"/>
      <c r="B783" s="1"/>
      <c r="C783" s="119"/>
      <c r="D783" s="119"/>
      <c r="E783" s="119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19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273"/>
      <c r="AI783" s="273"/>
      <c r="AJ783" s="273"/>
      <c r="AK783" s="273"/>
      <c r="AL783" s="273"/>
      <c r="AM783" s="273"/>
      <c r="AN783" s="273"/>
      <c r="AO783" s="273"/>
      <c r="AP783" s="1"/>
      <c r="AQ783" s="1"/>
      <c r="AR783" s="1"/>
      <c r="AS783" s="1"/>
      <c r="AT783" s="1"/>
      <c r="AU783" s="1"/>
    </row>
    <row r="784" spans="1:47" ht="12.75" customHeight="1" x14ac:dyDescent="0.35">
      <c r="A784" s="1"/>
      <c r="B784" s="1"/>
      <c r="C784" s="119"/>
      <c r="D784" s="119"/>
      <c r="E784" s="119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19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273"/>
      <c r="AI784" s="273"/>
      <c r="AJ784" s="273"/>
      <c r="AK784" s="273"/>
      <c r="AL784" s="273"/>
      <c r="AM784" s="273"/>
      <c r="AN784" s="273"/>
      <c r="AO784" s="273"/>
      <c r="AP784" s="1"/>
      <c r="AQ784" s="1"/>
      <c r="AR784" s="1"/>
      <c r="AS784" s="1"/>
      <c r="AT784" s="1"/>
      <c r="AU784" s="1"/>
    </row>
    <row r="785" spans="1:47" ht="12.75" customHeight="1" x14ac:dyDescent="0.35">
      <c r="A785" s="1"/>
      <c r="B785" s="1"/>
      <c r="C785" s="119"/>
      <c r="D785" s="119"/>
      <c r="E785" s="119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19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273"/>
      <c r="AI785" s="273"/>
      <c r="AJ785" s="273"/>
      <c r="AK785" s="273"/>
      <c r="AL785" s="273"/>
      <c r="AM785" s="273"/>
      <c r="AN785" s="273"/>
      <c r="AO785" s="273"/>
      <c r="AP785" s="1"/>
      <c r="AQ785" s="1"/>
      <c r="AR785" s="1"/>
      <c r="AS785" s="1"/>
      <c r="AT785" s="1"/>
      <c r="AU785" s="1"/>
    </row>
    <row r="786" spans="1:47" ht="12.75" customHeight="1" x14ac:dyDescent="0.35">
      <c r="A786" s="1"/>
      <c r="B786" s="1"/>
      <c r="C786" s="119"/>
      <c r="D786" s="119"/>
      <c r="E786" s="119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19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273"/>
      <c r="AI786" s="273"/>
      <c r="AJ786" s="273"/>
      <c r="AK786" s="273"/>
      <c r="AL786" s="273"/>
      <c r="AM786" s="273"/>
      <c r="AN786" s="273"/>
      <c r="AO786" s="273"/>
      <c r="AP786" s="1"/>
      <c r="AQ786" s="1"/>
      <c r="AR786" s="1"/>
      <c r="AS786" s="1"/>
      <c r="AT786" s="1"/>
      <c r="AU786" s="1"/>
    </row>
    <row r="787" spans="1:47" ht="12.75" customHeight="1" x14ac:dyDescent="0.35">
      <c r="A787" s="1"/>
      <c r="B787" s="1"/>
      <c r="C787" s="119"/>
      <c r="D787" s="119"/>
      <c r="E787" s="119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19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273"/>
      <c r="AI787" s="273"/>
      <c r="AJ787" s="273"/>
      <c r="AK787" s="273"/>
      <c r="AL787" s="273"/>
      <c r="AM787" s="273"/>
      <c r="AN787" s="273"/>
      <c r="AO787" s="273"/>
      <c r="AP787" s="1"/>
      <c r="AQ787" s="1"/>
      <c r="AR787" s="1"/>
      <c r="AS787" s="1"/>
      <c r="AT787" s="1"/>
      <c r="AU787" s="1"/>
    </row>
    <row r="788" spans="1:47" ht="12.75" customHeight="1" x14ac:dyDescent="0.35">
      <c r="A788" s="1"/>
      <c r="B788" s="1"/>
      <c r="C788" s="119"/>
      <c r="D788" s="119"/>
      <c r="E788" s="119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19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273"/>
      <c r="AI788" s="273"/>
      <c r="AJ788" s="273"/>
      <c r="AK788" s="273"/>
      <c r="AL788" s="273"/>
      <c r="AM788" s="273"/>
      <c r="AN788" s="273"/>
      <c r="AO788" s="273"/>
      <c r="AP788" s="1"/>
      <c r="AQ788" s="1"/>
      <c r="AR788" s="1"/>
      <c r="AS788" s="1"/>
      <c r="AT788" s="1"/>
      <c r="AU788" s="1"/>
    </row>
    <row r="789" spans="1:47" ht="12.75" customHeight="1" x14ac:dyDescent="0.35">
      <c r="A789" s="1"/>
      <c r="B789" s="1"/>
      <c r="C789" s="119"/>
      <c r="D789" s="119"/>
      <c r="E789" s="119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19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273"/>
      <c r="AI789" s="273"/>
      <c r="AJ789" s="273"/>
      <c r="AK789" s="273"/>
      <c r="AL789" s="273"/>
      <c r="AM789" s="273"/>
      <c r="AN789" s="273"/>
      <c r="AO789" s="273"/>
      <c r="AP789" s="1"/>
      <c r="AQ789" s="1"/>
      <c r="AR789" s="1"/>
      <c r="AS789" s="1"/>
      <c r="AT789" s="1"/>
      <c r="AU789" s="1"/>
    </row>
    <row r="790" spans="1:47" ht="12.75" customHeight="1" x14ac:dyDescent="0.35">
      <c r="A790" s="1"/>
      <c r="B790" s="1"/>
      <c r="C790" s="119"/>
      <c r="D790" s="119"/>
      <c r="E790" s="119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19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273"/>
      <c r="AI790" s="273"/>
      <c r="AJ790" s="273"/>
      <c r="AK790" s="273"/>
      <c r="AL790" s="273"/>
      <c r="AM790" s="273"/>
      <c r="AN790" s="273"/>
      <c r="AO790" s="273"/>
      <c r="AP790" s="1"/>
      <c r="AQ790" s="1"/>
      <c r="AR790" s="1"/>
      <c r="AS790" s="1"/>
      <c r="AT790" s="1"/>
      <c r="AU790" s="1"/>
    </row>
    <row r="791" spans="1:47" ht="12.75" customHeight="1" x14ac:dyDescent="0.35">
      <c r="A791" s="1"/>
      <c r="B791" s="1"/>
      <c r="C791" s="119"/>
      <c r="D791" s="119"/>
      <c r="E791" s="119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19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273"/>
      <c r="AI791" s="273"/>
      <c r="AJ791" s="273"/>
      <c r="AK791" s="273"/>
      <c r="AL791" s="273"/>
      <c r="AM791" s="273"/>
      <c r="AN791" s="273"/>
      <c r="AO791" s="273"/>
      <c r="AP791" s="1"/>
      <c r="AQ791" s="1"/>
      <c r="AR791" s="1"/>
      <c r="AS791" s="1"/>
      <c r="AT791" s="1"/>
      <c r="AU791" s="1"/>
    </row>
    <row r="792" spans="1:47" ht="12.75" customHeight="1" x14ac:dyDescent="0.35">
      <c r="A792" s="1"/>
      <c r="B792" s="1"/>
      <c r="C792" s="119"/>
      <c r="D792" s="119"/>
      <c r="E792" s="119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19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273"/>
      <c r="AI792" s="273"/>
      <c r="AJ792" s="273"/>
      <c r="AK792" s="273"/>
      <c r="AL792" s="273"/>
      <c r="AM792" s="273"/>
      <c r="AN792" s="273"/>
      <c r="AO792" s="273"/>
      <c r="AP792" s="1"/>
      <c r="AQ792" s="1"/>
      <c r="AR792" s="1"/>
      <c r="AS792" s="1"/>
      <c r="AT792" s="1"/>
      <c r="AU792" s="1"/>
    </row>
    <row r="793" spans="1:47" ht="12.75" customHeight="1" x14ac:dyDescent="0.35">
      <c r="A793" s="1"/>
      <c r="B793" s="1"/>
      <c r="C793" s="119"/>
      <c r="D793" s="119"/>
      <c r="E793" s="119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19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273"/>
      <c r="AI793" s="273"/>
      <c r="AJ793" s="273"/>
      <c r="AK793" s="273"/>
      <c r="AL793" s="273"/>
      <c r="AM793" s="273"/>
      <c r="AN793" s="273"/>
      <c r="AO793" s="273"/>
      <c r="AP793" s="1"/>
      <c r="AQ793" s="1"/>
      <c r="AR793" s="1"/>
      <c r="AS793" s="1"/>
      <c r="AT793" s="1"/>
      <c r="AU793" s="1"/>
    </row>
    <row r="794" spans="1:47" ht="12.75" customHeight="1" x14ac:dyDescent="0.35">
      <c r="A794" s="1"/>
      <c r="B794" s="1"/>
      <c r="C794" s="119"/>
      <c r="D794" s="119"/>
      <c r="E794" s="119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19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273"/>
      <c r="AI794" s="273"/>
      <c r="AJ794" s="273"/>
      <c r="AK794" s="273"/>
      <c r="AL794" s="273"/>
      <c r="AM794" s="273"/>
      <c r="AN794" s="273"/>
      <c r="AO794" s="273"/>
      <c r="AP794" s="1"/>
      <c r="AQ794" s="1"/>
      <c r="AR794" s="1"/>
      <c r="AS794" s="1"/>
      <c r="AT794" s="1"/>
      <c r="AU794" s="1"/>
    </row>
    <row r="795" spans="1:47" ht="12.75" customHeight="1" x14ac:dyDescent="0.35">
      <c r="A795" s="1"/>
      <c r="B795" s="1"/>
      <c r="C795" s="119"/>
      <c r="D795" s="119"/>
      <c r="E795" s="119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19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273"/>
      <c r="AI795" s="273"/>
      <c r="AJ795" s="273"/>
      <c r="AK795" s="273"/>
      <c r="AL795" s="273"/>
      <c r="AM795" s="273"/>
      <c r="AN795" s="273"/>
      <c r="AO795" s="273"/>
      <c r="AP795" s="1"/>
      <c r="AQ795" s="1"/>
      <c r="AR795" s="1"/>
      <c r="AS795" s="1"/>
      <c r="AT795" s="1"/>
      <c r="AU795" s="1"/>
    </row>
    <row r="796" spans="1:47" ht="12.75" customHeight="1" x14ac:dyDescent="0.35">
      <c r="A796" s="1"/>
      <c r="B796" s="1"/>
      <c r="C796" s="119"/>
      <c r="D796" s="119"/>
      <c r="E796" s="119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19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273"/>
      <c r="AI796" s="273"/>
      <c r="AJ796" s="273"/>
      <c r="AK796" s="273"/>
      <c r="AL796" s="273"/>
      <c r="AM796" s="273"/>
      <c r="AN796" s="273"/>
      <c r="AO796" s="273"/>
      <c r="AP796" s="1"/>
      <c r="AQ796" s="1"/>
      <c r="AR796" s="1"/>
      <c r="AS796" s="1"/>
      <c r="AT796" s="1"/>
      <c r="AU796" s="1"/>
    </row>
    <row r="797" spans="1:47" ht="12.75" customHeight="1" x14ac:dyDescent="0.35">
      <c r="A797" s="1"/>
      <c r="B797" s="1"/>
      <c r="C797" s="119"/>
      <c r="D797" s="119"/>
      <c r="E797" s="119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19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273"/>
      <c r="AI797" s="273"/>
      <c r="AJ797" s="273"/>
      <c r="AK797" s="273"/>
      <c r="AL797" s="273"/>
      <c r="AM797" s="273"/>
      <c r="AN797" s="273"/>
      <c r="AO797" s="273"/>
      <c r="AP797" s="1"/>
      <c r="AQ797" s="1"/>
      <c r="AR797" s="1"/>
      <c r="AS797" s="1"/>
      <c r="AT797" s="1"/>
      <c r="AU797" s="1"/>
    </row>
    <row r="798" spans="1:47" ht="12.75" customHeight="1" x14ac:dyDescent="0.35">
      <c r="A798" s="1"/>
      <c r="B798" s="1"/>
      <c r="C798" s="119"/>
      <c r="D798" s="119"/>
      <c r="E798" s="119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19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273"/>
      <c r="AI798" s="273"/>
      <c r="AJ798" s="273"/>
      <c r="AK798" s="273"/>
      <c r="AL798" s="273"/>
      <c r="AM798" s="273"/>
      <c r="AN798" s="273"/>
      <c r="AO798" s="273"/>
      <c r="AP798" s="1"/>
      <c r="AQ798" s="1"/>
      <c r="AR798" s="1"/>
      <c r="AS798" s="1"/>
      <c r="AT798" s="1"/>
      <c r="AU798" s="1"/>
    </row>
    <row r="799" spans="1:47" ht="12.75" customHeight="1" x14ac:dyDescent="0.35">
      <c r="A799" s="1"/>
      <c r="B799" s="1"/>
      <c r="C799" s="119"/>
      <c r="D799" s="119"/>
      <c r="E799" s="119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19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273"/>
      <c r="AI799" s="273"/>
      <c r="AJ799" s="273"/>
      <c r="AK799" s="273"/>
      <c r="AL799" s="273"/>
      <c r="AM799" s="273"/>
      <c r="AN799" s="273"/>
      <c r="AO799" s="273"/>
      <c r="AP799" s="1"/>
      <c r="AQ799" s="1"/>
      <c r="AR799" s="1"/>
      <c r="AS799" s="1"/>
      <c r="AT799" s="1"/>
      <c r="AU799" s="1"/>
    </row>
    <row r="800" spans="1:47" ht="12.75" customHeight="1" x14ac:dyDescent="0.35">
      <c r="A800" s="1"/>
      <c r="B800" s="1"/>
      <c r="C800" s="119"/>
      <c r="D800" s="119"/>
      <c r="E800" s="119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19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273"/>
      <c r="AI800" s="273"/>
      <c r="AJ800" s="273"/>
      <c r="AK800" s="273"/>
      <c r="AL800" s="273"/>
      <c r="AM800" s="273"/>
      <c r="AN800" s="273"/>
      <c r="AO800" s="273"/>
      <c r="AP800" s="1"/>
      <c r="AQ800" s="1"/>
      <c r="AR800" s="1"/>
      <c r="AS800" s="1"/>
      <c r="AT800" s="1"/>
      <c r="AU800" s="1"/>
    </row>
    <row r="801" spans="1:47" ht="12.75" customHeight="1" x14ac:dyDescent="0.35">
      <c r="A801" s="1"/>
      <c r="B801" s="1"/>
      <c r="C801" s="119"/>
      <c r="D801" s="119"/>
      <c r="E801" s="119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19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273"/>
      <c r="AI801" s="273"/>
      <c r="AJ801" s="273"/>
      <c r="AK801" s="273"/>
      <c r="AL801" s="273"/>
      <c r="AM801" s="273"/>
      <c r="AN801" s="273"/>
      <c r="AO801" s="273"/>
      <c r="AP801" s="1"/>
      <c r="AQ801" s="1"/>
      <c r="AR801" s="1"/>
      <c r="AS801" s="1"/>
      <c r="AT801" s="1"/>
      <c r="AU801" s="1"/>
    </row>
    <row r="802" spans="1:47" ht="12.75" customHeight="1" x14ac:dyDescent="0.35">
      <c r="A802" s="1"/>
      <c r="B802" s="1"/>
      <c r="C802" s="119"/>
      <c r="D802" s="119"/>
      <c r="E802" s="119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19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273"/>
      <c r="AI802" s="273"/>
      <c r="AJ802" s="273"/>
      <c r="AK802" s="273"/>
      <c r="AL802" s="273"/>
      <c r="AM802" s="273"/>
      <c r="AN802" s="273"/>
      <c r="AO802" s="273"/>
      <c r="AP802" s="1"/>
      <c r="AQ802" s="1"/>
      <c r="AR802" s="1"/>
      <c r="AS802" s="1"/>
      <c r="AT802" s="1"/>
      <c r="AU802" s="1"/>
    </row>
    <row r="803" spans="1:47" ht="12.75" customHeight="1" x14ac:dyDescent="0.35">
      <c r="A803" s="1"/>
      <c r="B803" s="1"/>
      <c r="C803" s="119"/>
      <c r="D803" s="119"/>
      <c r="E803" s="119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19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273"/>
      <c r="AI803" s="273"/>
      <c r="AJ803" s="273"/>
      <c r="AK803" s="273"/>
      <c r="AL803" s="273"/>
      <c r="AM803" s="273"/>
      <c r="AN803" s="273"/>
      <c r="AO803" s="273"/>
      <c r="AP803" s="1"/>
      <c r="AQ803" s="1"/>
      <c r="AR803" s="1"/>
      <c r="AS803" s="1"/>
      <c r="AT803" s="1"/>
      <c r="AU803" s="1"/>
    </row>
    <row r="804" spans="1:47" ht="12.75" customHeight="1" x14ac:dyDescent="0.35">
      <c r="A804" s="1"/>
      <c r="B804" s="1"/>
      <c r="C804" s="119"/>
      <c r="D804" s="119"/>
      <c r="E804" s="119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19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273"/>
      <c r="AI804" s="273"/>
      <c r="AJ804" s="273"/>
      <c r="AK804" s="273"/>
      <c r="AL804" s="273"/>
      <c r="AM804" s="273"/>
      <c r="AN804" s="273"/>
      <c r="AO804" s="273"/>
      <c r="AP804" s="1"/>
      <c r="AQ804" s="1"/>
      <c r="AR804" s="1"/>
      <c r="AS804" s="1"/>
      <c r="AT804" s="1"/>
      <c r="AU804" s="1"/>
    </row>
    <row r="805" spans="1:47" ht="12.75" customHeight="1" x14ac:dyDescent="0.35">
      <c r="A805" s="1"/>
      <c r="B805" s="1"/>
      <c r="C805" s="119"/>
      <c r="D805" s="119"/>
      <c r="E805" s="119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19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273"/>
      <c r="AI805" s="273"/>
      <c r="AJ805" s="273"/>
      <c r="AK805" s="273"/>
      <c r="AL805" s="273"/>
      <c r="AM805" s="273"/>
      <c r="AN805" s="273"/>
      <c r="AO805" s="273"/>
      <c r="AP805" s="1"/>
      <c r="AQ805" s="1"/>
      <c r="AR805" s="1"/>
      <c r="AS805" s="1"/>
      <c r="AT805" s="1"/>
      <c r="AU805" s="1"/>
    </row>
    <row r="806" spans="1:47" ht="12.75" customHeight="1" x14ac:dyDescent="0.35">
      <c r="A806" s="1"/>
      <c r="B806" s="1"/>
      <c r="C806" s="119"/>
      <c r="D806" s="119"/>
      <c r="E806" s="119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19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273"/>
      <c r="AI806" s="273"/>
      <c r="AJ806" s="273"/>
      <c r="AK806" s="273"/>
      <c r="AL806" s="273"/>
      <c r="AM806" s="273"/>
      <c r="AN806" s="273"/>
      <c r="AO806" s="273"/>
      <c r="AP806" s="1"/>
      <c r="AQ806" s="1"/>
      <c r="AR806" s="1"/>
      <c r="AS806" s="1"/>
      <c r="AT806" s="1"/>
      <c r="AU806" s="1"/>
    </row>
    <row r="807" spans="1:47" ht="12.75" customHeight="1" x14ac:dyDescent="0.35">
      <c r="A807" s="1"/>
      <c r="B807" s="1"/>
      <c r="C807" s="119"/>
      <c r="D807" s="119"/>
      <c r="E807" s="119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19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273"/>
      <c r="AI807" s="273"/>
      <c r="AJ807" s="273"/>
      <c r="AK807" s="273"/>
      <c r="AL807" s="273"/>
      <c r="AM807" s="273"/>
      <c r="AN807" s="273"/>
      <c r="AO807" s="273"/>
      <c r="AP807" s="1"/>
      <c r="AQ807" s="1"/>
      <c r="AR807" s="1"/>
      <c r="AS807" s="1"/>
      <c r="AT807" s="1"/>
      <c r="AU807" s="1"/>
    </row>
    <row r="808" spans="1:47" ht="12.75" customHeight="1" x14ac:dyDescent="0.35">
      <c r="A808" s="1"/>
      <c r="B808" s="1"/>
      <c r="C808" s="119"/>
      <c r="D808" s="119"/>
      <c r="E808" s="119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19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273"/>
      <c r="AI808" s="273"/>
      <c r="AJ808" s="273"/>
      <c r="AK808" s="273"/>
      <c r="AL808" s="273"/>
      <c r="AM808" s="273"/>
      <c r="AN808" s="273"/>
      <c r="AO808" s="273"/>
      <c r="AP808" s="1"/>
      <c r="AQ808" s="1"/>
      <c r="AR808" s="1"/>
      <c r="AS808" s="1"/>
      <c r="AT808" s="1"/>
      <c r="AU808" s="1"/>
    </row>
    <row r="809" spans="1:47" ht="12.75" customHeight="1" x14ac:dyDescent="0.35">
      <c r="A809" s="1"/>
      <c r="B809" s="1"/>
      <c r="C809" s="119"/>
      <c r="D809" s="119"/>
      <c r="E809" s="119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19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273"/>
      <c r="AI809" s="273"/>
      <c r="AJ809" s="273"/>
      <c r="AK809" s="273"/>
      <c r="AL809" s="273"/>
      <c r="AM809" s="273"/>
      <c r="AN809" s="273"/>
      <c r="AO809" s="273"/>
      <c r="AP809" s="1"/>
      <c r="AQ809" s="1"/>
      <c r="AR809" s="1"/>
      <c r="AS809" s="1"/>
      <c r="AT809" s="1"/>
      <c r="AU809" s="1"/>
    </row>
    <row r="810" spans="1:47" ht="12.75" customHeight="1" x14ac:dyDescent="0.35">
      <c r="A810" s="1"/>
      <c r="B810" s="1"/>
      <c r="C810" s="119"/>
      <c r="D810" s="119"/>
      <c r="E810" s="119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19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273"/>
      <c r="AI810" s="273"/>
      <c r="AJ810" s="273"/>
      <c r="AK810" s="273"/>
      <c r="AL810" s="273"/>
      <c r="AM810" s="273"/>
      <c r="AN810" s="273"/>
      <c r="AO810" s="273"/>
      <c r="AP810" s="1"/>
      <c r="AQ810" s="1"/>
      <c r="AR810" s="1"/>
      <c r="AS810" s="1"/>
      <c r="AT810" s="1"/>
      <c r="AU810" s="1"/>
    </row>
    <row r="811" spans="1:47" ht="12.75" customHeight="1" x14ac:dyDescent="0.35">
      <c r="A811" s="1"/>
      <c r="B811" s="1"/>
      <c r="C811" s="119"/>
      <c r="D811" s="119"/>
      <c r="E811" s="119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19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273"/>
      <c r="AI811" s="273"/>
      <c r="AJ811" s="273"/>
      <c r="AK811" s="273"/>
      <c r="AL811" s="273"/>
      <c r="AM811" s="273"/>
      <c r="AN811" s="273"/>
      <c r="AO811" s="273"/>
      <c r="AP811" s="1"/>
      <c r="AQ811" s="1"/>
      <c r="AR811" s="1"/>
      <c r="AS811" s="1"/>
      <c r="AT811" s="1"/>
      <c r="AU811" s="1"/>
    </row>
    <row r="812" spans="1:47" ht="12.75" customHeight="1" x14ac:dyDescent="0.35">
      <c r="A812" s="1"/>
      <c r="B812" s="1"/>
      <c r="C812" s="119"/>
      <c r="D812" s="119"/>
      <c r="E812" s="119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19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273"/>
      <c r="AI812" s="273"/>
      <c r="AJ812" s="273"/>
      <c r="AK812" s="273"/>
      <c r="AL812" s="273"/>
      <c r="AM812" s="273"/>
      <c r="AN812" s="273"/>
      <c r="AO812" s="273"/>
      <c r="AP812" s="1"/>
      <c r="AQ812" s="1"/>
      <c r="AR812" s="1"/>
      <c r="AS812" s="1"/>
      <c r="AT812" s="1"/>
      <c r="AU812" s="1"/>
    </row>
    <row r="813" spans="1:47" ht="12.75" customHeight="1" x14ac:dyDescent="0.35">
      <c r="A813" s="1"/>
      <c r="B813" s="1"/>
      <c r="C813" s="119"/>
      <c r="D813" s="119"/>
      <c r="E813" s="119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19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273"/>
      <c r="AI813" s="273"/>
      <c r="AJ813" s="273"/>
      <c r="AK813" s="273"/>
      <c r="AL813" s="273"/>
      <c r="AM813" s="273"/>
      <c r="AN813" s="273"/>
      <c r="AO813" s="273"/>
      <c r="AP813" s="1"/>
      <c r="AQ813" s="1"/>
      <c r="AR813" s="1"/>
      <c r="AS813" s="1"/>
      <c r="AT813" s="1"/>
      <c r="AU813" s="1"/>
    </row>
    <row r="814" spans="1:47" ht="12.75" customHeight="1" x14ac:dyDescent="0.35">
      <c r="A814" s="1"/>
      <c r="B814" s="1"/>
      <c r="C814" s="119"/>
      <c r="D814" s="119"/>
      <c r="E814" s="119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19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273"/>
      <c r="AI814" s="273"/>
      <c r="AJ814" s="273"/>
      <c r="AK814" s="273"/>
      <c r="AL814" s="273"/>
      <c r="AM814" s="273"/>
      <c r="AN814" s="273"/>
      <c r="AO814" s="273"/>
      <c r="AP814" s="1"/>
      <c r="AQ814" s="1"/>
      <c r="AR814" s="1"/>
      <c r="AS814" s="1"/>
      <c r="AT814" s="1"/>
      <c r="AU814" s="1"/>
    </row>
    <row r="815" spans="1:47" ht="12.75" customHeight="1" x14ac:dyDescent="0.35">
      <c r="A815" s="1"/>
      <c r="B815" s="1"/>
      <c r="C815" s="119"/>
      <c r="D815" s="119"/>
      <c r="E815" s="119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19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273"/>
      <c r="AI815" s="273"/>
      <c r="AJ815" s="273"/>
      <c r="AK815" s="273"/>
      <c r="AL815" s="273"/>
      <c r="AM815" s="273"/>
      <c r="AN815" s="273"/>
      <c r="AO815" s="273"/>
      <c r="AP815" s="1"/>
      <c r="AQ815" s="1"/>
      <c r="AR815" s="1"/>
      <c r="AS815" s="1"/>
      <c r="AT815" s="1"/>
      <c r="AU815" s="1"/>
    </row>
    <row r="816" spans="1:47" ht="12.75" customHeight="1" x14ac:dyDescent="0.35">
      <c r="A816" s="1"/>
      <c r="B816" s="1"/>
      <c r="C816" s="119"/>
      <c r="D816" s="119"/>
      <c r="E816" s="119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19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273"/>
      <c r="AI816" s="273"/>
      <c r="AJ816" s="273"/>
      <c r="AK816" s="273"/>
      <c r="AL816" s="273"/>
      <c r="AM816" s="273"/>
      <c r="AN816" s="273"/>
      <c r="AO816" s="273"/>
      <c r="AP816" s="1"/>
      <c r="AQ816" s="1"/>
      <c r="AR816" s="1"/>
      <c r="AS816" s="1"/>
      <c r="AT816" s="1"/>
      <c r="AU816" s="1"/>
    </row>
    <row r="817" spans="1:47" ht="12.75" customHeight="1" x14ac:dyDescent="0.35">
      <c r="A817" s="1"/>
      <c r="B817" s="1"/>
      <c r="C817" s="119"/>
      <c r="D817" s="119"/>
      <c r="E817" s="119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19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273"/>
      <c r="AI817" s="273"/>
      <c r="AJ817" s="273"/>
      <c r="AK817" s="273"/>
      <c r="AL817" s="273"/>
      <c r="AM817" s="273"/>
      <c r="AN817" s="273"/>
      <c r="AO817" s="273"/>
      <c r="AP817" s="1"/>
      <c r="AQ817" s="1"/>
      <c r="AR817" s="1"/>
      <c r="AS817" s="1"/>
      <c r="AT817" s="1"/>
      <c r="AU817" s="1"/>
    </row>
    <row r="818" spans="1:47" ht="12.75" customHeight="1" x14ac:dyDescent="0.35">
      <c r="A818" s="1"/>
      <c r="B818" s="1"/>
      <c r="C818" s="119"/>
      <c r="D818" s="119"/>
      <c r="E818" s="119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19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273"/>
      <c r="AI818" s="273"/>
      <c r="AJ818" s="273"/>
      <c r="AK818" s="273"/>
      <c r="AL818" s="273"/>
      <c r="AM818" s="273"/>
      <c r="AN818" s="273"/>
      <c r="AO818" s="273"/>
      <c r="AP818" s="1"/>
      <c r="AQ818" s="1"/>
      <c r="AR818" s="1"/>
      <c r="AS818" s="1"/>
      <c r="AT818" s="1"/>
      <c r="AU818" s="1"/>
    </row>
    <row r="819" spans="1:47" ht="12.75" customHeight="1" x14ac:dyDescent="0.35">
      <c r="A819" s="1"/>
      <c r="B819" s="1"/>
      <c r="C819" s="119"/>
      <c r="D819" s="119"/>
      <c r="E819" s="119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19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273"/>
      <c r="AI819" s="273"/>
      <c r="AJ819" s="273"/>
      <c r="AK819" s="273"/>
      <c r="AL819" s="273"/>
      <c r="AM819" s="273"/>
      <c r="AN819" s="273"/>
      <c r="AO819" s="273"/>
      <c r="AP819" s="1"/>
      <c r="AQ819" s="1"/>
      <c r="AR819" s="1"/>
      <c r="AS819" s="1"/>
      <c r="AT819" s="1"/>
      <c r="AU819" s="1"/>
    </row>
    <row r="820" spans="1:47" ht="12.75" customHeight="1" x14ac:dyDescent="0.35">
      <c r="A820" s="1"/>
      <c r="B820" s="1"/>
      <c r="C820" s="119"/>
      <c r="D820" s="119"/>
      <c r="E820" s="119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19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273"/>
      <c r="AI820" s="273"/>
      <c r="AJ820" s="273"/>
      <c r="AK820" s="273"/>
      <c r="AL820" s="273"/>
      <c r="AM820" s="273"/>
      <c r="AN820" s="273"/>
      <c r="AO820" s="273"/>
      <c r="AP820" s="1"/>
      <c r="AQ820" s="1"/>
      <c r="AR820" s="1"/>
      <c r="AS820" s="1"/>
      <c r="AT820" s="1"/>
      <c r="AU820" s="1"/>
    </row>
    <row r="821" spans="1:47" ht="12.75" customHeight="1" x14ac:dyDescent="0.35">
      <c r="A821" s="1"/>
      <c r="B821" s="1"/>
      <c r="C821" s="119"/>
      <c r="D821" s="119"/>
      <c r="E821" s="119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19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273"/>
      <c r="AI821" s="273"/>
      <c r="AJ821" s="273"/>
      <c r="AK821" s="273"/>
      <c r="AL821" s="273"/>
      <c r="AM821" s="273"/>
      <c r="AN821" s="273"/>
      <c r="AO821" s="273"/>
      <c r="AP821" s="1"/>
      <c r="AQ821" s="1"/>
      <c r="AR821" s="1"/>
      <c r="AS821" s="1"/>
      <c r="AT821" s="1"/>
      <c r="AU821" s="1"/>
    </row>
    <row r="822" spans="1:47" ht="12.75" customHeight="1" x14ac:dyDescent="0.35">
      <c r="A822" s="1"/>
      <c r="B822" s="1"/>
      <c r="C822" s="119"/>
      <c r="D822" s="119"/>
      <c r="E822" s="119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19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273"/>
      <c r="AI822" s="273"/>
      <c r="AJ822" s="273"/>
      <c r="AK822" s="273"/>
      <c r="AL822" s="273"/>
      <c r="AM822" s="273"/>
      <c r="AN822" s="273"/>
      <c r="AO822" s="273"/>
      <c r="AP822" s="1"/>
      <c r="AQ822" s="1"/>
      <c r="AR822" s="1"/>
      <c r="AS822" s="1"/>
      <c r="AT822" s="1"/>
      <c r="AU822" s="1"/>
    </row>
    <row r="823" spans="1:47" ht="12.75" customHeight="1" x14ac:dyDescent="0.35">
      <c r="A823" s="1"/>
      <c r="B823" s="1"/>
      <c r="C823" s="119"/>
      <c r="D823" s="119"/>
      <c r="E823" s="119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19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273"/>
      <c r="AI823" s="273"/>
      <c r="AJ823" s="273"/>
      <c r="AK823" s="273"/>
      <c r="AL823" s="273"/>
      <c r="AM823" s="273"/>
      <c r="AN823" s="273"/>
      <c r="AO823" s="273"/>
      <c r="AP823" s="1"/>
      <c r="AQ823" s="1"/>
      <c r="AR823" s="1"/>
      <c r="AS823" s="1"/>
      <c r="AT823" s="1"/>
      <c r="AU823" s="1"/>
    </row>
    <row r="824" spans="1:47" ht="12.75" customHeight="1" x14ac:dyDescent="0.35">
      <c r="A824" s="1"/>
      <c r="B824" s="1"/>
      <c r="C824" s="119"/>
      <c r="D824" s="119"/>
      <c r="E824" s="119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19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273"/>
      <c r="AI824" s="273"/>
      <c r="AJ824" s="273"/>
      <c r="AK824" s="273"/>
      <c r="AL824" s="273"/>
      <c r="AM824" s="273"/>
      <c r="AN824" s="273"/>
      <c r="AO824" s="273"/>
      <c r="AP824" s="1"/>
      <c r="AQ824" s="1"/>
      <c r="AR824" s="1"/>
      <c r="AS824" s="1"/>
      <c r="AT824" s="1"/>
      <c r="AU824" s="1"/>
    </row>
    <row r="825" spans="1:47" ht="12.75" customHeight="1" x14ac:dyDescent="0.35">
      <c r="A825" s="1"/>
      <c r="B825" s="1"/>
      <c r="C825" s="119"/>
      <c r="D825" s="119"/>
      <c r="E825" s="119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19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273"/>
      <c r="AI825" s="273"/>
      <c r="AJ825" s="273"/>
      <c r="AK825" s="273"/>
      <c r="AL825" s="273"/>
      <c r="AM825" s="273"/>
      <c r="AN825" s="273"/>
      <c r="AO825" s="273"/>
      <c r="AP825" s="1"/>
      <c r="AQ825" s="1"/>
      <c r="AR825" s="1"/>
      <c r="AS825" s="1"/>
      <c r="AT825" s="1"/>
      <c r="AU825" s="1"/>
    </row>
    <row r="826" spans="1:47" ht="12.75" customHeight="1" x14ac:dyDescent="0.35">
      <c r="A826" s="1"/>
      <c r="B826" s="1"/>
      <c r="C826" s="119"/>
      <c r="D826" s="119"/>
      <c r="E826" s="119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19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273"/>
      <c r="AI826" s="273"/>
      <c r="AJ826" s="273"/>
      <c r="AK826" s="273"/>
      <c r="AL826" s="273"/>
      <c r="AM826" s="273"/>
      <c r="AN826" s="273"/>
      <c r="AO826" s="273"/>
      <c r="AP826" s="1"/>
      <c r="AQ826" s="1"/>
      <c r="AR826" s="1"/>
      <c r="AS826" s="1"/>
      <c r="AT826" s="1"/>
      <c r="AU826" s="1"/>
    </row>
    <row r="827" spans="1:47" ht="12.75" customHeight="1" x14ac:dyDescent="0.35">
      <c r="A827" s="1"/>
      <c r="B827" s="1"/>
      <c r="C827" s="119"/>
      <c r="D827" s="119"/>
      <c r="E827" s="119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19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273"/>
      <c r="AI827" s="273"/>
      <c r="AJ827" s="273"/>
      <c r="AK827" s="273"/>
      <c r="AL827" s="273"/>
      <c r="AM827" s="273"/>
      <c r="AN827" s="273"/>
      <c r="AO827" s="273"/>
      <c r="AP827" s="1"/>
      <c r="AQ827" s="1"/>
      <c r="AR827" s="1"/>
      <c r="AS827" s="1"/>
      <c r="AT827" s="1"/>
      <c r="AU827" s="1"/>
    </row>
    <row r="828" spans="1:47" ht="12.75" customHeight="1" x14ac:dyDescent="0.35">
      <c r="A828" s="1"/>
      <c r="B828" s="1"/>
      <c r="C828" s="119"/>
      <c r="D828" s="119"/>
      <c r="E828" s="119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19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273"/>
      <c r="AI828" s="273"/>
      <c r="AJ828" s="273"/>
      <c r="AK828" s="273"/>
      <c r="AL828" s="273"/>
      <c r="AM828" s="273"/>
      <c r="AN828" s="273"/>
      <c r="AO828" s="273"/>
      <c r="AP828" s="1"/>
      <c r="AQ828" s="1"/>
      <c r="AR828" s="1"/>
      <c r="AS828" s="1"/>
      <c r="AT828" s="1"/>
      <c r="AU828" s="1"/>
    </row>
    <row r="829" spans="1:47" ht="12.75" customHeight="1" x14ac:dyDescent="0.35">
      <c r="A829" s="1"/>
      <c r="B829" s="1"/>
      <c r="C829" s="119"/>
      <c r="D829" s="119"/>
      <c r="E829" s="119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19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273"/>
      <c r="AI829" s="273"/>
      <c r="AJ829" s="273"/>
      <c r="AK829" s="273"/>
      <c r="AL829" s="273"/>
      <c r="AM829" s="273"/>
      <c r="AN829" s="273"/>
      <c r="AO829" s="273"/>
      <c r="AP829" s="1"/>
      <c r="AQ829" s="1"/>
      <c r="AR829" s="1"/>
      <c r="AS829" s="1"/>
      <c r="AT829" s="1"/>
      <c r="AU829" s="1"/>
    </row>
    <row r="830" spans="1:47" ht="12.75" customHeight="1" x14ac:dyDescent="0.35">
      <c r="A830" s="1"/>
      <c r="B830" s="1"/>
      <c r="C830" s="119"/>
      <c r="D830" s="119"/>
      <c r="E830" s="119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19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273"/>
      <c r="AI830" s="273"/>
      <c r="AJ830" s="273"/>
      <c r="AK830" s="273"/>
      <c r="AL830" s="273"/>
      <c r="AM830" s="273"/>
      <c r="AN830" s="273"/>
      <c r="AO830" s="273"/>
      <c r="AP830" s="1"/>
      <c r="AQ830" s="1"/>
      <c r="AR830" s="1"/>
      <c r="AS830" s="1"/>
      <c r="AT830" s="1"/>
      <c r="AU830" s="1"/>
    </row>
    <row r="831" spans="1:47" ht="12.75" customHeight="1" x14ac:dyDescent="0.35">
      <c r="A831" s="1"/>
      <c r="B831" s="1"/>
      <c r="C831" s="119"/>
      <c r="D831" s="119"/>
      <c r="E831" s="119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19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273"/>
      <c r="AI831" s="273"/>
      <c r="AJ831" s="273"/>
      <c r="AK831" s="273"/>
      <c r="AL831" s="273"/>
      <c r="AM831" s="273"/>
      <c r="AN831" s="273"/>
      <c r="AO831" s="273"/>
      <c r="AP831" s="1"/>
      <c r="AQ831" s="1"/>
      <c r="AR831" s="1"/>
      <c r="AS831" s="1"/>
      <c r="AT831" s="1"/>
      <c r="AU831" s="1"/>
    </row>
    <row r="832" spans="1:47" ht="12.75" customHeight="1" x14ac:dyDescent="0.35">
      <c r="A832" s="1"/>
      <c r="B832" s="1"/>
      <c r="C832" s="119"/>
      <c r="D832" s="119"/>
      <c r="E832" s="119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19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273"/>
      <c r="AI832" s="273"/>
      <c r="AJ832" s="273"/>
      <c r="AK832" s="273"/>
      <c r="AL832" s="273"/>
      <c r="AM832" s="273"/>
      <c r="AN832" s="273"/>
      <c r="AO832" s="273"/>
      <c r="AP832" s="1"/>
      <c r="AQ832" s="1"/>
      <c r="AR832" s="1"/>
      <c r="AS832" s="1"/>
      <c r="AT832" s="1"/>
      <c r="AU832" s="1"/>
    </row>
    <row r="833" spans="1:47" ht="12.75" customHeight="1" x14ac:dyDescent="0.35">
      <c r="A833" s="1"/>
      <c r="B833" s="1"/>
      <c r="C833" s="119"/>
      <c r="D833" s="119"/>
      <c r="E833" s="119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19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273"/>
      <c r="AI833" s="273"/>
      <c r="AJ833" s="273"/>
      <c r="AK833" s="273"/>
      <c r="AL833" s="273"/>
      <c r="AM833" s="273"/>
      <c r="AN833" s="273"/>
      <c r="AO833" s="273"/>
      <c r="AP833" s="1"/>
      <c r="AQ833" s="1"/>
      <c r="AR833" s="1"/>
      <c r="AS833" s="1"/>
      <c r="AT833" s="1"/>
      <c r="AU833" s="1"/>
    </row>
    <row r="834" spans="1:47" ht="12.75" customHeight="1" x14ac:dyDescent="0.35">
      <c r="A834" s="1"/>
      <c r="B834" s="1"/>
      <c r="C834" s="119"/>
      <c r="D834" s="119"/>
      <c r="E834" s="119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19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273"/>
      <c r="AI834" s="273"/>
      <c r="AJ834" s="273"/>
      <c r="AK834" s="273"/>
      <c r="AL834" s="273"/>
      <c r="AM834" s="273"/>
      <c r="AN834" s="273"/>
      <c r="AO834" s="273"/>
      <c r="AP834" s="1"/>
      <c r="AQ834" s="1"/>
      <c r="AR834" s="1"/>
      <c r="AS834" s="1"/>
      <c r="AT834" s="1"/>
      <c r="AU834" s="1"/>
    </row>
    <row r="835" spans="1:47" ht="12.75" customHeight="1" x14ac:dyDescent="0.35">
      <c r="A835" s="1"/>
      <c r="B835" s="1"/>
      <c r="C835" s="119"/>
      <c r="D835" s="119"/>
      <c r="E835" s="119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19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273"/>
      <c r="AI835" s="273"/>
      <c r="AJ835" s="273"/>
      <c r="AK835" s="273"/>
      <c r="AL835" s="273"/>
      <c r="AM835" s="273"/>
      <c r="AN835" s="273"/>
      <c r="AO835" s="273"/>
      <c r="AP835" s="1"/>
      <c r="AQ835" s="1"/>
      <c r="AR835" s="1"/>
      <c r="AS835" s="1"/>
      <c r="AT835" s="1"/>
      <c r="AU835" s="1"/>
    </row>
    <row r="836" spans="1:47" ht="12.75" customHeight="1" x14ac:dyDescent="0.35">
      <c r="A836" s="1"/>
      <c r="B836" s="1"/>
      <c r="C836" s="119"/>
      <c r="D836" s="119"/>
      <c r="E836" s="119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19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273"/>
      <c r="AI836" s="273"/>
      <c r="AJ836" s="273"/>
      <c r="AK836" s="273"/>
      <c r="AL836" s="273"/>
      <c r="AM836" s="273"/>
      <c r="AN836" s="273"/>
      <c r="AO836" s="273"/>
      <c r="AP836" s="1"/>
      <c r="AQ836" s="1"/>
      <c r="AR836" s="1"/>
      <c r="AS836" s="1"/>
      <c r="AT836" s="1"/>
      <c r="AU836" s="1"/>
    </row>
    <row r="837" spans="1:47" ht="12.75" customHeight="1" x14ac:dyDescent="0.35">
      <c r="A837" s="1"/>
      <c r="B837" s="1"/>
      <c r="C837" s="119"/>
      <c r="D837" s="119"/>
      <c r="E837" s="119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19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273"/>
      <c r="AI837" s="273"/>
      <c r="AJ837" s="273"/>
      <c r="AK837" s="273"/>
      <c r="AL837" s="273"/>
      <c r="AM837" s="273"/>
      <c r="AN837" s="273"/>
      <c r="AO837" s="273"/>
      <c r="AP837" s="1"/>
      <c r="AQ837" s="1"/>
      <c r="AR837" s="1"/>
      <c r="AS837" s="1"/>
      <c r="AT837" s="1"/>
      <c r="AU837" s="1"/>
    </row>
    <row r="838" spans="1:47" ht="12.75" customHeight="1" x14ac:dyDescent="0.35">
      <c r="A838" s="1"/>
      <c r="B838" s="1"/>
      <c r="C838" s="119"/>
      <c r="D838" s="119"/>
      <c r="E838" s="119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19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273"/>
      <c r="AI838" s="273"/>
      <c r="AJ838" s="273"/>
      <c r="AK838" s="273"/>
      <c r="AL838" s="273"/>
      <c r="AM838" s="273"/>
      <c r="AN838" s="273"/>
      <c r="AO838" s="273"/>
      <c r="AP838" s="1"/>
      <c r="AQ838" s="1"/>
      <c r="AR838" s="1"/>
      <c r="AS838" s="1"/>
      <c r="AT838" s="1"/>
      <c r="AU838" s="1"/>
    </row>
    <row r="839" spans="1:47" ht="12.75" customHeight="1" x14ac:dyDescent="0.35">
      <c r="A839" s="1"/>
      <c r="B839" s="1"/>
      <c r="C839" s="119"/>
      <c r="D839" s="119"/>
      <c r="E839" s="119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19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273"/>
      <c r="AI839" s="273"/>
      <c r="AJ839" s="273"/>
      <c r="AK839" s="273"/>
      <c r="AL839" s="273"/>
      <c r="AM839" s="273"/>
      <c r="AN839" s="273"/>
      <c r="AO839" s="273"/>
      <c r="AP839" s="1"/>
      <c r="AQ839" s="1"/>
      <c r="AR839" s="1"/>
      <c r="AS839" s="1"/>
      <c r="AT839" s="1"/>
      <c r="AU839" s="1"/>
    </row>
    <row r="840" spans="1:47" ht="12.75" customHeight="1" x14ac:dyDescent="0.35">
      <c r="A840" s="1"/>
      <c r="B840" s="1"/>
      <c r="C840" s="119"/>
      <c r="D840" s="119"/>
      <c r="E840" s="119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19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273"/>
      <c r="AI840" s="273"/>
      <c r="AJ840" s="273"/>
      <c r="AK840" s="273"/>
      <c r="AL840" s="273"/>
      <c r="AM840" s="273"/>
      <c r="AN840" s="273"/>
      <c r="AO840" s="273"/>
      <c r="AP840" s="1"/>
      <c r="AQ840" s="1"/>
      <c r="AR840" s="1"/>
      <c r="AS840" s="1"/>
      <c r="AT840" s="1"/>
      <c r="AU840" s="1"/>
    </row>
    <row r="841" spans="1:47" ht="12.75" customHeight="1" x14ac:dyDescent="0.35">
      <c r="A841" s="1"/>
      <c r="B841" s="1"/>
      <c r="C841" s="119"/>
      <c r="D841" s="119"/>
      <c r="E841" s="119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19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273"/>
      <c r="AI841" s="273"/>
      <c r="AJ841" s="273"/>
      <c r="AK841" s="273"/>
      <c r="AL841" s="273"/>
      <c r="AM841" s="273"/>
      <c r="AN841" s="273"/>
      <c r="AO841" s="273"/>
      <c r="AP841" s="1"/>
      <c r="AQ841" s="1"/>
      <c r="AR841" s="1"/>
      <c r="AS841" s="1"/>
      <c r="AT841" s="1"/>
      <c r="AU841" s="1"/>
    </row>
    <row r="842" spans="1:47" ht="12.75" customHeight="1" x14ac:dyDescent="0.35">
      <c r="A842" s="1"/>
      <c r="B842" s="1"/>
      <c r="C842" s="119"/>
      <c r="D842" s="119"/>
      <c r="E842" s="119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19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273"/>
      <c r="AI842" s="273"/>
      <c r="AJ842" s="273"/>
      <c r="AK842" s="273"/>
      <c r="AL842" s="273"/>
      <c r="AM842" s="273"/>
      <c r="AN842" s="273"/>
      <c r="AO842" s="273"/>
      <c r="AP842" s="1"/>
      <c r="AQ842" s="1"/>
      <c r="AR842" s="1"/>
      <c r="AS842" s="1"/>
      <c r="AT842" s="1"/>
      <c r="AU842" s="1"/>
    </row>
    <row r="843" spans="1:47" ht="12.75" customHeight="1" x14ac:dyDescent="0.35">
      <c r="A843" s="1"/>
      <c r="B843" s="1"/>
      <c r="C843" s="119"/>
      <c r="D843" s="119"/>
      <c r="E843" s="119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19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273"/>
      <c r="AI843" s="273"/>
      <c r="AJ843" s="273"/>
      <c r="AK843" s="273"/>
      <c r="AL843" s="273"/>
      <c r="AM843" s="273"/>
      <c r="AN843" s="273"/>
      <c r="AO843" s="273"/>
      <c r="AP843" s="1"/>
      <c r="AQ843" s="1"/>
      <c r="AR843" s="1"/>
      <c r="AS843" s="1"/>
      <c r="AT843" s="1"/>
      <c r="AU843" s="1"/>
    </row>
    <row r="844" spans="1:47" ht="12.75" customHeight="1" x14ac:dyDescent="0.35">
      <c r="A844" s="1"/>
      <c r="B844" s="1"/>
      <c r="C844" s="119"/>
      <c r="D844" s="119"/>
      <c r="E844" s="119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19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273"/>
      <c r="AI844" s="273"/>
      <c r="AJ844" s="273"/>
      <c r="AK844" s="273"/>
      <c r="AL844" s="273"/>
      <c r="AM844" s="273"/>
      <c r="AN844" s="273"/>
      <c r="AO844" s="273"/>
      <c r="AP844" s="1"/>
      <c r="AQ844" s="1"/>
      <c r="AR844" s="1"/>
      <c r="AS844" s="1"/>
      <c r="AT844" s="1"/>
      <c r="AU844" s="1"/>
    </row>
    <row r="845" spans="1:47" ht="12.75" customHeight="1" x14ac:dyDescent="0.35">
      <c r="A845" s="1"/>
      <c r="B845" s="1"/>
      <c r="C845" s="119"/>
      <c r="D845" s="119"/>
      <c r="E845" s="119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19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273"/>
      <c r="AI845" s="273"/>
      <c r="AJ845" s="273"/>
      <c r="AK845" s="273"/>
      <c r="AL845" s="273"/>
      <c r="AM845" s="273"/>
      <c r="AN845" s="273"/>
      <c r="AO845" s="273"/>
      <c r="AP845" s="1"/>
      <c r="AQ845" s="1"/>
      <c r="AR845" s="1"/>
      <c r="AS845" s="1"/>
      <c r="AT845" s="1"/>
      <c r="AU845" s="1"/>
    </row>
    <row r="846" spans="1:47" ht="12.75" customHeight="1" x14ac:dyDescent="0.35">
      <c r="A846" s="1"/>
      <c r="B846" s="1"/>
      <c r="C846" s="119"/>
      <c r="D846" s="119"/>
      <c r="E846" s="119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19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273"/>
      <c r="AI846" s="273"/>
      <c r="AJ846" s="273"/>
      <c r="AK846" s="273"/>
      <c r="AL846" s="273"/>
      <c r="AM846" s="273"/>
      <c r="AN846" s="273"/>
      <c r="AO846" s="273"/>
      <c r="AP846" s="1"/>
      <c r="AQ846" s="1"/>
      <c r="AR846" s="1"/>
      <c r="AS846" s="1"/>
      <c r="AT846" s="1"/>
      <c r="AU846" s="1"/>
    </row>
    <row r="847" spans="1:47" ht="12.75" customHeight="1" x14ac:dyDescent="0.35">
      <c r="A847" s="1"/>
      <c r="B847" s="1"/>
      <c r="C847" s="119"/>
      <c r="D847" s="119"/>
      <c r="E847" s="119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19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273"/>
      <c r="AI847" s="273"/>
      <c r="AJ847" s="273"/>
      <c r="AK847" s="273"/>
      <c r="AL847" s="273"/>
      <c r="AM847" s="273"/>
      <c r="AN847" s="273"/>
      <c r="AO847" s="273"/>
      <c r="AP847" s="1"/>
      <c r="AQ847" s="1"/>
      <c r="AR847" s="1"/>
      <c r="AS847" s="1"/>
      <c r="AT847" s="1"/>
      <c r="AU847" s="1"/>
    </row>
    <row r="848" spans="1:47" ht="12.75" customHeight="1" x14ac:dyDescent="0.35">
      <c r="A848" s="1"/>
      <c r="B848" s="1"/>
      <c r="C848" s="119"/>
      <c r="D848" s="119"/>
      <c r="E848" s="119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19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273"/>
      <c r="AI848" s="273"/>
      <c r="AJ848" s="273"/>
      <c r="AK848" s="273"/>
      <c r="AL848" s="273"/>
      <c r="AM848" s="273"/>
      <c r="AN848" s="273"/>
      <c r="AO848" s="273"/>
      <c r="AP848" s="1"/>
      <c r="AQ848" s="1"/>
      <c r="AR848" s="1"/>
      <c r="AS848" s="1"/>
      <c r="AT848" s="1"/>
      <c r="AU848" s="1"/>
    </row>
    <row r="849" spans="1:47" ht="12.75" customHeight="1" x14ac:dyDescent="0.35">
      <c r="A849" s="1"/>
      <c r="B849" s="1"/>
      <c r="C849" s="119"/>
      <c r="D849" s="119"/>
      <c r="E849" s="119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19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273"/>
      <c r="AI849" s="273"/>
      <c r="AJ849" s="273"/>
      <c r="AK849" s="273"/>
      <c r="AL849" s="273"/>
      <c r="AM849" s="273"/>
      <c r="AN849" s="273"/>
      <c r="AO849" s="273"/>
      <c r="AP849" s="1"/>
      <c r="AQ849" s="1"/>
      <c r="AR849" s="1"/>
      <c r="AS849" s="1"/>
      <c r="AT849" s="1"/>
      <c r="AU849" s="1"/>
    </row>
    <row r="850" spans="1:47" ht="12.75" customHeight="1" x14ac:dyDescent="0.35">
      <c r="A850" s="1"/>
      <c r="B850" s="1"/>
      <c r="C850" s="119"/>
      <c r="D850" s="119"/>
      <c r="E850" s="119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19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273"/>
      <c r="AI850" s="273"/>
      <c r="AJ850" s="273"/>
      <c r="AK850" s="273"/>
      <c r="AL850" s="273"/>
      <c r="AM850" s="273"/>
      <c r="AN850" s="273"/>
      <c r="AO850" s="273"/>
      <c r="AP850" s="1"/>
      <c r="AQ850" s="1"/>
      <c r="AR850" s="1"/>
      <c r="AS850" s="1"/>
      <c r="AT850" s="1"/>
      <c r="AU850" s="1"/>
    </row>
    <row r="851" spans="1:47" ht="12.75" customHeight="1" x14ac:dyDescent="0.35">
      <c r="A851" s="1"/>
      <c r="B851" s="1"/>
      <c r="C851" s="119"/>
      <c r="D851" s="119"/>
      <c r="E851" s="119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19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273"/>
      <c r="AI851" s="273"/>
      <c r="AJ851" s="273"/>
      <c r="AK851" s="273"/>
      <c r="AL851" s="273"/>
      <c r="AM851" s="273"/>
      <c r="AN851" s="273"/>
      <c r="AO851" s="273"/>
      <c r="AP851" s="1"/>
      <c r="AQ851" s="1"/>
      <c r="AR851" s="1"/>
      <c r="AS851" s="1"/>
      <c r="AT851" s="1"/>
      <c r="AU851" s="1"/>
    </row>
    <row r="852" spans="1:47" ht="12.75" customHeight="1" x14ac:dyDescent="0.35">
      <c r="A852" s="1"/>
      <c r="B852" s="1"/>
      <c r="C852" s="119"/>
      <c r="D852" s="119"/>
      <c r="E852" s="119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19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273"/>
      <c r="AI852" s="273"/>
      <c r="AJ852" s="273"/>
      <c r="AK852" s="273"/>
      <c r="AL852" s="273"/>
      <c r="AM852" s="273"/>
      <c r="AN852" s="273"/>
      <c r="AO852" s="273"/>
      <c r="AP852" s="1"/>
      <c r="AQ852" s="1"/>
      <c r="AR852" s="1"/>
      <c r="AS852" s="1"/>
      <c r="AT852" s="1"/>
      <c r="AU852" s="1"/>
    </row>
    <row r="853" spans="1:47" ht="12.75" customHeight="1" x14ac:dyDescent="0.35">
      <c r="A853" s="1"/>
      <c r="B853" s="1"/>
      <c r="C853" s="119"/>
      <c r="D853" s="119"/>
      <c r="E853" s="119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19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273"/>
      <c r="AI853" s="273"/>
      <c r="AJ853" s="273"/>
      <c r="AK853" s="273"/>
      <c r="AL853" s="273"/>
      <c r="AM853" s="273"/>
      <c r="AN853" s="273"/>
      <c r="AO853" s="273"/>
      <c r="AP853" s="1"/>
      <c r="AQ853" s="1"/>
      <c r="AR853" s="1"/>
      <c r="AS853" s="1"/>
      <c r="AT853" s="1"/>
      <c r="AU853" s="1"/>
    </row>
    <row r="854" spans="1:47" ht="12.75" customHeight="1" x14ac:dyDescent="0.35">
      <c r="A854" s="1"/>
      <c r="B854" s="1"/>
      <c r="C854" s="119"/>
      <c r="D854" s="119"/>
      <c r="E854" s="119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19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273"/>
      <c r="AI854" s="273"/>
      <c r="AJ854" s="273"/>
      <c r="AK854" s="273"/>
      <c r="AL854" s="273"/>
      <c r="AM854" s="273"/>
      <c r="AN854" s="273"/>
      <c r="AO854" s="273"/>
      <c r="AP854" s="1"/>
      <c r="AQ854" s="1"/>
      <c r="AR854" s="1"/>
      <c r="AS854" s="1"/>
      <c r="AT854" s="1"/>
      <c r="AU854" s="1"/>
    </row>
    <row r="855" spans="1:47" ht="12.75" customHeight="1" x14ac:dyDescent="0.35">
      <c r="A855" s="1"/>
      <c r="B855" s="1"/>
      <c r="C855" s="119"/>
      <c r="D855" s="119"/>
      <c r="E855" s="119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19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273"/>
      <c r="AI855" s="273"/>
      <c r="AJ855" s="273"/>
      <c r="AK855" s="273"/>
      <c r="AL855" s="273"/>
      <c r="AM855" s="273"/>
      <c r="AN855" s="273"/>
      <c r="AO855" s="273"/>
      <c r="AP855" s="1"/>
      <c r="AQ855" s="1"/>
      <c r="AR855" s="1"/>
      <c r="AS855" s="1"/>
      <c r="AT855" s="1"/>
      <c r="AU855" s="1"/>
    </row>
    <row r="856" spans="1:47" ht="12.75" customHeight="1" x14ac:dyDescent="0.35">
      <c r="A856" s="1"/>
      <c r="B856" s="1"/>
      <c r="C856" s="119"/>
      <c r="D856" s="119"/>
      <c r="E856" s="119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19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273"/>
      <c r="AI856" s="273"/>
      <c r="AJ856" s="273"/>
      <c r="AK856" s="273"/>
      <c r="AL856" s="273"/>
      <c r="AM856" s="273"/>
      <c r="AN856" s="273"/>
      <c r="AO856" s="273"/>
      <c r="AP856" s="1"/>
      <c r="AQ856" s="1"/>
      <c r="AR856" s="1"/>
      <c r="AS856" s="1"/>
      <c r="AT856" s="1"/>
      <c r="AU856" s="1"/>
    </row>
    <row r="857" spans="1:47" ht="12.75" customHeight="1" x14ac:dyDescent="0.35">
      <c r="A857" s="1"/>
      <c r="B857" s="1"/>
      <c r="C857" s="119"/>
      <c r="D857" s="119"/>
      <c r="E857" s="119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19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273"/>
      <c r="AI857" s="273"/>
      <c r="AJ857" s="273"/>
      <c r="AK857" s="273"/>
      <c r="AL857" s="273"/>
      <c r="AM857" s="273"/>
      <c r="AN857" s="273"/>
      <c r="AO857" s="273"/>
      <c r="AP857" s="1"/>
      <c r="AQ857" s="1"/>
      <c r="AR857" s="1"/>
      <c r="AS857" s="1"/>
      <c r="AT857" s="1"/>
      <c r="AU857" s="1"/>
    </row>
    <row r="858" spans="1:47" ht="12.75" customHeight="1" x14ac:dyDescent="0.35">
      <c r="A858" s="1"/>
      <c r="B858" s="1"/>
      <c r="C858" s="119"/>
      <c r="D858" s="119"/>
      <c r="E858" s="119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19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273"/>
      <c r="AI858" s="273"/>
      <c r="AJ858" s="273"/>
      <c r="AK858" s="273"/>
      <c r="AL858" s="273"/>
      <c r="AM858" s="273"/>
      <c r="AN858" s="273"/>
      <c r="AO858" s="273"/>
      <c r="AP858" s="1"/>
      <c r="AQ858" s="1"/>
      <c r="AR858" s="1"/>
      <c r="AS858" s="1"/>
      <c r="AT858" s="1"/>
      <c r="AU858" s="1"/>
    </row>
    <row r="859" spans="1:47" ht="12.75" customHeight="1" x14ac:dyDescent="0.35">
      <c r="A859" s="1"/>
      <c r="B859" s="1"/>
      <c r="C859" s="119"/>
      <c r="D859" s="119"/>
      <c r="E859" s="119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19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273"/>
      <c r="AI859" s="273"/>
      <c r="AJ859" s="273"/>
      <c r="AK859" s="273"/>
      <c r="AL859" s="273"/>
      <c r="AM859" s="273"/>
      <c r="AN859" s="273"/>
      <c r="AO859" s="273"/>
      <c r="AP859" s="1"/>
      <c r="AQ859" s="1"/>
      <c r="AR859" s="1"/>
      <c r="AS859" s="1"/>
      <c r="AT859" s="1"/>
      <c r="AU859" s="1"/>
    </row>
    <row r="860" spans="1:47" ht="12.75" customHeight="1" x14ac:dyDescent="0.35">
      <c r="A860" s="1"/>
      <c r="B860" s="1"/>
      <c r="C860" s="119"/>
      <c r="D860" s="119"/>
      <c r="E860" s="119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19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273"/>
      <c r="AI860" s="273"/>
      <c r="AJ860" s="273"/>
      <c r="AK860" s="273"/>
      <c r="AL860" s="273"/>
      <c r="AM860" s="273"/>
      <c r="AN860" s="273"/>
      <c r="AO860" s="273"/>
      <c r="AP860" s="1"/>
      <c r="AQ860" s="1"/>
      <c r="AR860" s="1"/>
      <c r="AS860" s="1"/>
      <c r="AT860" s="1"/>
      <c r="AU860" s="1"/>
    </row>
    <row r="861" spans="1:47" ht="12.75" customHeight="1" x14ac:dyDescent="0.35">
      <c r="A861" s="1"/>
      <c r="B861" s="1"/>
      <c r="C861" s="119"/>
      <c r="D861" s="119"/>
      <c r="E861" s="119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19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273"/>
      <c r="AI861" s="273"/>
      <c r="AJ861" s="273"/>
      <c r="AK861" s="273"/>
      <c r="AL861" s="273"/>
      <c r="AM861" s="273"/>
      <c r="AN861" s="273"/>
      <c r="AO861" s="273"/>
      <c r="AP861" s="1"/>
      <c r="AQ861" s="1"/>
      <c r="AR861" s="1"/>
      <c r="AS861" s="1"/>
      <c r="AT861" s="1"/>
      <c r="AU861" s="1"/>
    </row>
    <row r="862" spans="1:47" ht="12.75" customHeight="1" x14ac:dyDescent="0.35">
      <c r="A862" s="1"/>
      <c r="B862" s="1"/>
      <c r="C862" s="119"/>
      <c r="D862" s="119"/>
      <c r="E862" s="119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19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273"/>
      <c r="AI862" s="273"/>
      <c r="AJ862" s="273"/>
      <c r="AK862" s="273"/>
      <c r="AL862" s="273"/>
      <c r="AM862" s="273"/>
      <c r="AN862" s="273"/>
      <c r="AO862" s="273"/>
      <c r="AP862" s="1"/>
      <c r="AQ862" s="1"/>
      <c r="AR862" s="1"/>
      <c r="AS862" s="1"/>
      <c r="AT862" s="1"/>
      <c r="AU862" s="1"/>
    </row>
    <row r="863" spans="1:47" ht="12.75" customHeight="1" x14ac:dyDescent="0.35">
      <c r="A863" s="1"/>
      <c r="B863" s="1"/>
      <c r="C863" s="119"/>
      <c r="D863" s="119"/>
      <c r="E863" s="119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19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273"/>
      <c r="AI863" s="273"/>
      <c r="AJ863" s="273"/>
      <c r="AK863" s="273"/>
      <c r="AL863" s="273"/>
      <c r="AM863" s="273"/>
      <c r="AN863" s="273"/>
      <c r="AO863" s="273"/>
      <c r="AP863" s="1"/>
      <c r="AQ863" s="1"/>
      <c r="AR863" s="1"/>
      <c r="AS863" s="1"/>
      <c r="AT863" s="1"/>
      <c r="AU863" s="1"/>
    </row>
    <row r="864" spans="1:47" ht="12.75" customHeight="1" x14ac:dyDescent="0.35">
      <c r="A864" s="1"/>
      <c r="B864" s="1"/>
      <c r="C864" s="119"/>
      <c r="D864" s="119"/>
      <c r="E864" s="119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19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273"/>
      <c r="AI864" s="273"/>
      <c r="AJ864" s="273"/>
      <c r="AK864" s="273"/>
      <c r="AL864" s="273"/>
      <c r="AM864" s="273"/>
      <c r="AN864" s="273"/>
      <c r="AO864" s="273"/>
      <c r="AP864" s="1"/>
      <c r="AQ864" s="1"/>
      <c r="AR864" s="1"/>
      <c r="AS864" s="1"/>
      <c r="AT864" s="1"/>
      <c r="AU864" s="1"/>
    </row>
    <row r="865" spans="1:47" ht="12.75" customHeight="1" x14ac:dyDescent="0.35">
      <c r="A865" s="1"/>
      <c r="B865" s="1"/>
      <c r="C865" s="119"/>
      <c r="D865" s="119"/>
      <c r="E865" s="119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19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273"/>
      <c r="AI865" s="273"/>
      <c r="AJ865" s="273"/>
      <c r="AK865" s="273"/>
      <c r="AL865" s="273"/>
      <c r="AM865" s="273"/>
      <c r="AN865" s="273"/>
      <c r="AO865" s="273"/>
      <c r="AP865" s="1"/>
      <c r="AQ865" s="1"/>
      <c r="AR865" s="1"/>
      <c r="AS865" s="1"/>
      <c r="AT865" s="1"/>
      <c r="AU865" s="1"/>
    </row>
    <row r="866" spans="1:47" ht="12.75" customHeight="1" x14ac:dyDescent="0.35">
      <c r="A866" s="1"/>
      <c r="B866" s="1"/>
      <c r="C866" s="119"/>
      <c r="D866" s="119"/>
      <c r="E866" s="119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19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273"/>
      <c r="AI866" s="273"/>
      <c r="AJ866" s="273"/>
      <c r="AK866" s="273"/>
      <c r="AL866" s="273"/>
      <c r="AM866" s="273"/>
      <c r="AN866" s="273"/>
      <c r="AO866" s="273"/>
      <c r="AP866" s="1"/>
      <c r="AQ866" s="1"/>
      <c r="AR866" s="1"/>
      <c r="AS866" s="1"/>
      <c r="AT866" s="1"/>
      <c r="AU866" s="1"/>
    </row>
    <row r="867" spans="1:47" ht="12.75" customHeight="1" x14ac:dyDescent="0.35">
      <c r="A867" s="1"/>
      <c r="B867" s="1"/>
      <c r="C867" s="119"/>
      <c r="D867" s="119"/>
      <c r="E867" s="119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19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273"/>
      <c r="AI867" s="273"/>
      <c r="AJ867" s="273"/>
      <c r="AK867" s="273"/>
      <c r="AL867" s="273"/>
      <c r="AM867" s="273"/>
      <c r="AN867" s="273"/>
      <c r="AO867" s="273"/>
      <c r="AP867" s="1"/>
      <c r="AQ867" s="1"/>
      <c r="AR867" s="1"/>
      <c r="AS867" s="1"/>
      <c r="AT867" s="1"/>
      <c r="AU867" s="1"/>
    </row>
    <row r="868" spans="1:47" ht="12.75" customHeight="1" x14ac:dyDescent="0.35">
      <c r="A868" s="1"/>
      <c r="B868" s="1"/>
      <c r="C868" s="119"/>
      <c r="D868" s="119"/>
      <c r="E868" s="119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19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273"/>
      <c r="AI868" s="273"/>
      <c r="AJ868" s="273"/>
      <c r="AK868" s="273"/>
      <c r="AL868" s="273"/>
      <c r="AM868" s="273"/>
      <c r="AN868" s="273"/>
      <c r="AO868" s="273"/>
      <c r="AP868" s="1"/>
      <c r="AQ868" s="1"/>
      <c r="AR868" s="1"/>
      <c r="AS868" s="1"/>
      <c r="AT868" s="1"/>
      <c r="AU868" s="1"/>
    </row>
    <row r="869" spans="1:47" ht="12.75" customHeight="1" x14ac:dyDescent="0.35">
      <c r="A869" s="1"/>
      <c r="B869" s="1"/>
      <c r="C869" s="119"/>
      <c r="D869" s="119"/>
      <c r="E869" s="119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19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273"/>
      <c r="AI869" s="273"/>
      <c r="AJ869" s="273"/>
      <c r="AK869" s="273"/>
      <c r="AL869" s="273"/>
      <c r="AM869" s="273"/>
      <c r="AN869" s="273"/>
      <c r="AO869" s="273"/>
      <c r="AP869" s="1"/>
      <c r="AQ869" s="1"/>
      <c r="AR869" s="1"/>
      <c r="AS869" s="1"/>
      <c r="AT869" s="1"/>
      <c r="AU869" s="1"/>
    </row>
    <row r="870" spans="1:47" ht="12.75" customHeight="1" x14ac:dyDescent="0.35">
      <c r="A870" s="1"/>
      <c r="B870" s="1"/>
      <c r="C870" s="119"/>
      <c r="D870" s="119"/>
      <c r="E870" s="119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19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273"/>
      <c r="AI870" s="273"/>
      <c r="AJ870" s="273"/>
      <c r="AK870" s="273"/>
      <c r="AL870" s="273"/>
      <c r="AM870" s="273"/>
      <c r="AN870" s="273"/>
      <c r="AO870" s="273"/>
      <c r="AP870" s="1"/>
      <c r="AQ870" s="1"/>
      <c r="AR870" s="1"/>
      <c r="AS870" s="1"/>
      <c r="AT870" s="1"/>
      <c r="AU870" s="1"/>
    </row>
    <row r="871" spans="1:47" ht="12.75" customHeight="1" x14ac:dyDescent="0.35">
      <c r="A871" s="1"/>
      <c r="B871" s="1"/>
      <c r="C871" s="119"/>
      <c r="D871" s="119"/>
      <c r="E871" s="119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19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273"/>
      <c r="AI871" s="273"/>
      <c r="AJ871" s="273"/>
      <c r="AK871" s="273"/>
      <c r="AL871" s="273"/>
      <c r="AM871" s="273"/>
      <c r="AN871" s="273"/>
      <c r="AO871" s="273"/>
      <c r="AP871" s="1"/>
      <c r="AQ871" s="1"/>
      <c r="AR871" s="1"/>
      <c r="AS871" s="1"/>
      <c r="AT871" s="1"/>
      <c r="AU871" s="1"/>
    </row>
    <row r="872" spans="1:47" ht="12.75" customHeight="1" x14ac:dyDescent="0.35">
      <c r="A872" s="1"/>
      <c r="B872" s="1"/>
      <c r="C872" s="119"/>
      <c r="D872" s="119"/>
      <c r="E872" s="119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19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273"/>
      <c r="AI872" s="273"/>
      <c r="AJ872" s="273"/>
      <c r="AK872" s="273"/>
      <c r="AL872" s="273"/>
      <c r="AM872" s="273"/>
      <c r="AN872" s="273"/>
      <c r="AO872" s="273"/>
      <c r="AP872" s="1"/>
      <c r="AQ872" s="1"/>
      <c r="AR872" s="1"/>
      <c r="AS872" s="1"/>
      <c r="AT872" s="1"/>
      <c r="AU872" s="1"/>
    </row>
    <row r="873" spans="1:47" ht="12.75" customHeight="1" x14ac:dyDescent="0.35">
      <c r="A873" s="1"/>
      <c r="B873" s="1"/>
      <c r="C873" s="119"/>
      <c r="D873" s="119"/>
      <c r="E873" s="119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19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273"/>
      <c r="AI873" s="273"/>
      <c r="AJ873" s="273"/>
      <c r="AK873" s="273"/>
      <c r="AL873" s="273"/>
      <c r="AM873" s="273"/>
      <c r="AN873" s="273"/>
      <c r="AO873" s="273"/>
      <c r="AP873" s="1"/>
      <c r="AQ873" s="1"/>
      <c r="AR873" s="1"/>
      <c r="AS873" s="1"/>
      <c r="AT873" s="1"/>
      <c r="AU873" s="1"/>
    </row>
    <row r="874" spans="1:47" ht="12.75" customHeight="1" x14ac:dyDescent="0.35">
      <c r="A874" s="1"/>
      <c r="B874" s="1"/>
      <c r="C874" s="119"/>
      <c r="D874" s="119"/>
      <c r="E874" s="119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19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273"/>
      <c r="AI874" s="273"/>
      <c r="AJ874" s="273"/>
      <c r="AK874" s="273"/>
      <c r="AL874" s="273"/>
      <c r="AM874" s="273"/>
      <c r="AN874" s="273"/>
      <c r="AO874" s="273"/>
      <c r="AP874" s="1"/>
      <c r="AQ874" s="1"/>
      <c r="AR874" s="1"/>
      <c r="AS874" s="1"/>
      <c r="AT874" s="1"/>
      <c r="AU874" s="1"/>
    </row>
    <row r="875" spans="1:47" ht="12.75" customHeight="1" x14ac:dyDescent="0.35">
      <c r="A875" s="1"/>
      <c r="B875" s="1"/>
      <c r="C875" s="119"/>
      <c r="D875" s="119"/>
      <c r="E875" s="119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19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273"/>
      <c r="AI875" s="273"/>
      <c r="AJ875" s="273"/>
      <c r="AK875" s="273"/>
      <c r="AL875" s="273"/>
      <c r="AM875" s="273"/>
      <c r="AN875" s="273"/>
      <c r="AO875" s="273"/>
      <c r="AP875" s="1"/>
      <c r="AQ875" s="1"/>
      <c r="AR875" s="1"/>
      <c r="AS875" s="1"/>
      <c r="AT875" s="1"/>
      <c r="AU875" s="1"/>
    </row>
    <row r="876" spans="1:47" ht="12.75" customHeight="1" x14ac:dyDescent="0.35">
      <c r="A876" s="1"/>
      <c r="B876" s="1"/>
      <c r="C876" s="119"/>
      <c r="D876" s="119"/>
      <c r="E876" s="119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19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273"/>
      <c r="AI876" s="273"/>
      <c r="AJ876" s="273"/>
      <c r="AK876" s="273"/>
      <c r="AL876" s="273"/>
      <c r="AM876" s="273"/>
      <c r="AN876" s="273"/>
      <c r="AO876" s="273"/>
      <c r="AP876" s="1"/>
      <c r="AQ876" s="1"/>
      <c r="AR876" s="1"/>
      <c r="AS876" s="1"/>
      <c r="AT876" s="1"/>
      <c r="AU876" s="1"/>
    </row>
    <row r="877" spans="1:47" ht="12.75" customHeight="1" x14ac:dyDescent="0.35">
      <c r="A877" s="1"/>
      <c r="B877" s="1"/>
      <c r="C877" s="119"/>
      <c r="D877" s="119"/>
      <c r="E877" s="119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19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273"/>
      <c r="AI877" s="273"/>
      <c r="AJ877" s="273"/>
      <c r="AK877" s="273"/>
      <c r="AL877" s="273"/>
      <c r="AM877" s="273"/>
      <c r="AN877" s="273"/>
      <c r="AO877" s="273"/>
      <c r="AP877" s="1"/>
      <c r="AQ877" s="1"/>
      <c r="AR877" s="1"/>
      <c r="AS877" s="1"/>
      <c r="AT877" s="1"/>
      <c r="AU877" s="1"/>
    </row>
    <row r="878" spans="1:47" ht="12.75" customHeight="1" x14ac:dyDescent="0.35">
      <c r="A878" s="1"/>
      <c r="B878" s="1"/>
      <c r="C878" s="119"/>
      <c r="D878" s="119"/>
      <c r="E878" s="119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19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273"/>
      <c r="AI878" s="273"/>
      <c r="AJ878" s="273"/>
      <c r="AK878" s="273"/>
      <c r="AL878" s="273"/>
      <c r="AM878" s="273"/>
      <c r="AN878" s="273"/>
      <c r="AO878" s="273"/>
      <c r="AP878" s="1"/>
      <c r="AQ878" s="1"/>
      <c r="AR878" s="1"/>
      <c r="AS878" s="1"/>
      <c r="AT878" s="1"/>
      <c r="AU878" s="1"/>
    </row>
    <row r="879" spans="1:47" ht="12.75" customHeight="1" x14ac:dyDescent="0.35">
      <c r="A879" s="1"/>
      <c r="B879" s="1"/>
      <c r="C879" s="119"/>
      <c r="D879" s="119"/>
      <c r="E879" s="119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19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273"/>
      <c r="AI879" s="273"/>
      <c r="AJ879" s="273"/>
      <c r="AK879" s="273"/>
      <c r="AL879" s="273"/>
      <c r="AM879" s="273"/>
      <c r="AN879" s="273"/>
      <c r="AO879" s="273"/>
      <c r="AP879" s="1"/>
      <c r="AQ879" s="1"/>
      <c r="AR879" s="1"/>
      <c r="AS879" s="1"/>
      <c r="AT879" s="1"/>
      <c r="AU879" s="1"/>
    </row>
    <row r="880" spans="1:47" ht="12.75" customHeight="1" x14ac:dyDescent="0.35">
      <c r="A880" s="1"/>
      <c r="B880" s="1"/>
      <c r="C880" s="119"/>
      <c r="D880" s="119"/>
      <c r="E880" s="119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19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273"/>
      <c r="AI880" s="273"/>
      <c r="AJ880" s="273"/>
      <c r="AK880" s="273"/>
      <c r="AL880" s="273"/>
      <c r="AM880" s="273"/>
      <c r="AN880" s="273"/>
      <c r="AO880" s="273"/>
      <c r="AP880" s="1"/>
      <c r="AQ880" s="1"/>
      <c r="AR880" s="1"/>
      <c r="AS880" s="1"/>
      <c r="AT880" s="1"/>
      <c r="AU880" s="1"/>
    </row>
    <row r="881" spans="1:47" ht="12.75" customHeight="1" x14ac:dyDescent="0.35">
      <c r="A881" s="1"/>
      <c r="B881" s="1"/>
      <c r="C881" s="119"/>
      <c r="D881" s="119"/>
      <c r="E881" s="119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19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273"/>
      <c r="AI881" s="273"/>
      <c r="AJ881" s="273"/>
      <c r="AK881" s="273"/>
      <c r="AL881" s="273"/>
      <c r="AM881" s="273"/>
      <c r="AN881" s="273"/>
      <c r="AO881" s="273"/>
      <c r="AP881" s="1"/>
      <c r="AQ881" s="1"/>
      <c r="AR881" s="1"/>
      <c r="AS881" s="1"/>
      <c r="AT881" s="1"/>
      <c r="AU881" s="1"/>
    </row>
    <row r="882" spans="1:47" ht="12.75" customHeight="1" x14ac:dyDescent="0.35">
      <c r="A882" s="1"/>
      <c r="B882" s="1"/>
      <c r="C882" s="119"/>
      <c r="D882" s="119"/>
      <c r="E882" s="119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19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273"/>
      <c r="AI882" s="273"/>
      <c r="AJ882" s="273"/>
      <c r="AK882" s="273"/>
      <c r="AL882" s="273"/>
      <c r="AM882" s="273"/>
      <c r="AN882" s="273"/>
      <c r="AO882" s="273"/>
      <c r="AP882" s="1"/>
      <c r="AQ882" s="1"/>
      <c r="AR882" s="1"/>
      <c r="AS882" s="1"/>
      <c r="AT882" s="1"/>
      <c r="AU882" s="1"/>
    </row>
    <row r="883" spans="1:47" ht="12.75" customHeight="1" x14ac:dyDescent="0.35">
      <c r="A883" s="1"/>
      <c r="B883" s="1"/>
      <c r="C883" s="119"/>
      <c r="D883" s="119"/>
      <c r="E883" s="119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19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273"/>
      <c r="AI883" s="273"/>
      <c r="AJ883" s="273"/>
      <c r="AK883" s="273"/>
      <c r="AL883" s="273"/>
      <c r="AM883" s="273"/>
      <c r="AN883" s="273"/>
      <c r="AO883" s="273"/>
      <c r="AP883" s="1"/>
      <c r="AQ883" s="1"/>
      <c r="AR883" s="1"/>
      <c r="AS883" s="1"/>
      <c r="AT883" s="1"/>
      <c r="AU883" s="1"/>
    </row>
    <row r="884" spans="1:47" ht="12.75" customHeight="1" x14ac:dyDescent="0.35">
      <c r="A884" s="1"/>
      <c r="B884" s="1"/>
      <c r="C884" s="119"/>
      <c r="D884" s="119"/>
      <c r="E884" s="119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19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273"/>
      <c r="AI884" s="273"/>
      <c r="AJ884" s="273"/>
      <c r="AK884" s="273"/>
      <c r="AL884" s="273"/>
      <c r="AM884" s="273"/>
      <c r="AN884" s="273"/>
      <c r="AO884" s="273"/>
      <c r="AP884" s="1"/>
      <c r="AQ884" s="1"/>
      <c r="AR884" s="1"/>
      <c r="AS884" s="1"/>
      <c r="AT884" s="1"/>
      <c r="AU884" s="1"/>
    </row>
    <row r="885" spans="1:47" ht="12.75" customHeight="1" x14ac:dyDescent="0.35">
      <c r="A885" s="1"/>
      <c r="B885" s="1"/>
      <c r="C885" s="119"/>
      <c r="D885" s="119"/>
      <c r="E885" s="119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19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273"/>
      <c r="AI885" s="273"/>
      <c r="AJ885" s="273"/>
      <c r="AK885" s="273"/>
      <c r="AL885" s="273"/>
      <c r="AM885" s="273"/>
      <c r="AN885" s="273"/>
      <c r="AO885" s="273"/>
      <c r="AP885" s="1"/>
      <c r="AQ885" s="1"/>
      <c r="AR885" s="1"/>
      <c r="AS885" s="1"/>
      <c r="AT885" s="1"/>
      <c r="AU885" s="1"/>
    </row>
    <row r="886" spans="1:47" ht="12.75" customHeight="1" x14ac:dyDescent="0.35">
      <c r="A886" s="1"/>
      <c r="B886" s="1"/>
      <c r="C886" s="119"/>
      <c r="D886" s="119"/>
      <c r="E886" s="119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19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273"/>
      <c r="AI886" s="273"/>
      <c r="AJ886" s="273"/>
      <c r="AK886" s="273"/>
      <c r="AL886" s="273"/>
      <c r="AM886" s="273"/>
      <c r="AN886" s="273"/>
      <c r="AO886" s="273"/>
      <c r="AP886" s="1"/>
      <c r="AQ886" s="1"/>
      <c r="AR886" s="1"/>
      <c r="AS886" s="1"/>
      <c r="AT886" s="1"/>
      <c r="AU886" s="1"/>
    </row>
    <row r="887" spans="1:47" ht="12.75" customHeight="1" x14ac:dyDescent="0.35">
      <c r="A887" s="1"/>
      <c r="B887" s="1"/>
      <c r="C887" s="119"/>
      <c r="D887" s="119"/>
      <c r="E887" s="119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19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273"/>
      <c r="AI887" s="273"/>
      <c r="AJ887" s="273"/>
      <c r="AK887" s="273"/>
      <c r="AL887" s="273"/>
      <c r="AM887" s="273"/>
      <c r="AN887" s="273"/>
      <c r="AO887" s="273"/>
      <c r="AP887" s="1"/>
      <c r="AQ887" s="1"/>
      <c r="AR887" s="1"/>
      <c r="AS887" s="1"/>
      <c r="AT887" s="1"/>
      <c r="AU887" s="1"/>
    </row>
    <row r="888" spans="1:47" ht="12.75" customHeight="1" x14ac:dyDescent="0.35">
      <c r="A888" s="1"/>
      <c r="B888" s="1"/>
      <c r="C888" s="119"/>
      <c r="D888" s="119"/>
      <c r="E888" s="119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19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273"/>
      <c r="AI888" s="273"/>
      <c r="AJ888" s="273"/>
      <c r="AK888" s="273"/>
      <c r="AL888" s="273"/>
      <c r="AM888" s="273"/>
      <c r="AN888" s="273"/>
      <c r="AO888" s="273"/>
      <c r="AP888" s="1"/>
      <c r="AQ888" s="1"/>
      <c r="AR888" s="1"/>
      <c r="AS888" s="1"/>
      <c r="AT888" s="1"/>
      <c r="AU888" s="1"/>
    </row>
    <row r="889" spans="1:47" ht="12.75" customHeight="1" x14ac:dyDescent="0.35">
      <c r="A889" s="1"/>
      <c r="B889" s="1"/>
      <c r="C889" s="119"/>
      <c r="D889" s="119"/>
      <c r="E889" s="119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19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273"/>
      <c r="AI889" s="273"/>
      <c r="AJ889" s="273"/>
      <c r="AK889" s="273"/>
      <c r="AL889" s="273"/>
      <c r="AM889" s="273"/>
      <c r="AN889" s="273"/>
      <c r="AO889" s="273"/>
      <c r="AP889" s="1"/>
      <c r="AQ889" s="1"/>
      <c r="AR889" s="1"/>
      <c r="AS889" s="1"/>
      <c r="AT889" s="1"/>
      <c r="AU889" s="1"/>
    </row>
    <row r="890" spans="1:47" ht="12.75" customHeight="1" x14ac:dyDescent="0.35">
      <c r="A890" s="1"/>
      <c r="B890" s="1"/>
      <c r="C890" s="119"/>
      <c r="D890" s="119"/>
      <c r="E890" s="119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19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273"/>
      <c r="AI890" s="273"/>
      <c r="AJ890" s="273"/>
      <c r="AK890" s="273"/>
      <c r="AL890" s="273"/>
      <c r="AM890" s="273"/>
      <c r="AN890" s="273"/>
      <c r="AO890" s="273"/>
      <c r="AP890" s="1"/>
      <c r="AQ890" s="1"/>
      <c r="AR890" s="1"/>
      <c r="AS890" s="1"/>
      <c r="AT890" s="1"/>
      <c r="AU890" s="1"/>
    </row>
    <row r="891" spans="1:47" ht="12.75" customHeight="1" x14ac:dyDescent="0.35">
      <c r="A891" s="1"/>
      <c r="B891" s="1"/>
      <c r="C891" s="119"/>
      <c r="D891" s="119"/>
      <c r="E891" s="119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19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273"/>
      <c r="AI891" s="273"/>
      <c r="AJ891" s="273"/>
      <c r="AK891" s="273"/>
      <c r="AL891" s="273"/>
      <c r="AM891" s="273"/>
      <c r="AN891" s="273"/>
      <c r="AO891" s="273"/>
      <c r="AP891" s="1"/>
      <c r="AQ891" s="1"/>
      <c r="AR891" s="1"/>
      <c r="AS891" s="1"/>
      <c r="AT891" s="1"/>
      <c r="AU891" s="1"/>
    </row>
    <row r="892" spans="1:47" ht="12.75" customHeight="1" x14ac:dyDescent="0.35">
      <c r="A892" s="1"/>
      <c r="B892" s="1"/>
      <c r="C892" s="119"/>
      <c r="D892" s="119"/>
      <c r="E892" s="119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19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273"/>
      <c r="AI892" s="273"/>
      <c r="AJ892" s="273"/>
      <c r="AK892" s="273"/>
      <c r="AL892" s="273"/>
      <c r="AM892" s="273"/>
      <c r="AN892" s="273"/>
      <c r="AO892" s="273"/>
      <c r="AP892" s="1"/>
      <c r="AQ892" s="1"/>
      <c r="AR892" s="1"/>
      <c r="AS892" s="1"/>
      <c r="AT892" s="1"/>
      <c r="AU892" s="1"/>
    </row>
    <row r="893" spans="1:47" ht="12.75" customHeight="1" x14ac:dyDescent="0.35">
      <c r="A893" s="1"/>
      <c r="B893" s="1"/>
      <c r="C893" s="119"/>
      <c r="D893" s="119"/>
      <c r="E893" s="119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19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273"/>
      <c r="AI893" s="273"/>
      <c r="AJ893" s="273"/>
      <c r="AK893" s="273"/>
      <c r="AL893" s="273"/>
      <c r="AM893" s="273"/>
      <c r="AN893" s="273"/>
      <c r="AO893" s="273"/>
      <c r="AP893" s="1"/>
      <c r="AQ893" s="1"/>
      <c r="AR893" s="1"/>
      <c r="AS893" s="1"/>
      <c r="AT893" s="1"/>
      <c r="AU893" s="1"/>
    </row>
    <row r="894" spans="1:47" ht="12.75" customHeight="1" x14ac:dyDescent="0.35">
      <c r="A894" s="1"/>
      <c r="B894" s="1"/>
      <c r="C894" s="119"/>
      <c r="D894" s="119"/>
      <c r="E894" s="119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19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273"/>
      <c r="AI894" s="273"/>
      <c r="AJ894" s="273"/>
      <c r="AK894" s="273"/>
      <c r="AL894" s="273"/>
      <c r="AM894" s="273"/>
      <c r="AN894" s="273"/>
      <c r="AO894" s="273"/>
      <c r="AP894" s="1"/>
      <c r="AQ894" s="1"/>
      <c r="AR894" s="1"/>
      <c r="AS894" s="1"/>
      <c r="AT894" s="1"/>
      <c r="AU894" s="1"/>
    </row>
    <row r="895" spans="1:47" ht="12.75" customHeight="1" x14ac:dyDescent="0.35">
      <c r="A895" s="1"/>
      <c r="B895" s="1"/>
      <c r="C895" s="119"/>
      <c r="D895" s="119"/>
      <c r="E895" s="119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19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273"/>
      <c r="AI895" s="273"/>
      <c r="AJ895" s="273"/>
      <c r="AK895" s="273"/>
      <c r="AL895" s="273"/>
      <c r="AM895" s="273"/>
      <c r="AN895" s="273"/>
      <c r="AO895" s="273"/>
      <c r="AP895" s="1"/>
      <c r="AQ895" s="1"/>
      <c r="AR895" s="1"/>
      <c r="AS895" s="1"/>
      <c r="AT895" s="1"/>
      <c r="AU895" s="1"/>
    </row>
    <row r="896" spans="1:47" ht="12.75" customHeight="1" x14ac:dyDescent="0.35">
      <c r="A896" s="1"/>
      <c r="B896" s="1"/>
      <c r="C896" s="119"/>
      <c r="D896" s="119"/>
      <c r="E896" s="119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19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273"/>
      <c r="AI896" s="273"/>
      <c r="AJ896" s="273"/>
      <c r="AK896" s="273"/>
      <c r="AL896" s="273"/>
      <c r="AM896" s="273"/>
      <c r="AN896" s="273"/>
      <c r="AO896" s="273"/>
      <c r="AP896" s="1"/>
      <c r="AQ896" s="1"/>
      <c r="AR896" s="1"/>
      <c r="AS896" s="1"/>
      <c r="AT896" s="1"/>
      <c r="AU896" s="1"/>
    </row>
    <row r="897" spans="1:47" ht="12.75" customHeight="1" x14ac:dyDescent="0.35">
      <c r="A897" s="1"/>
      <c r="B897" s="1"/>
      <c r="C897" s="119"/>
      <c r="D897" s="119"/>
      <c r="E897" s="119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19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273"/>
      <c r="AI897" s="273"/>
      <c r="AJ897" s="273"/>
      <c r="AK897" s="273"/>
      <c r="AL897" s="273"/>
      <c r="AM897" s="273"/>
      <c r="AN897" s="273"/>
      <c r="AO897" s="273"/>
      <c r="AP897" s="1"/>
      <c r="AQ897" s="1"/>
      <c r="AR897" s="1"/>
      <c r="AS897" s="1"/>
      <c r="AT897" s="1"/>
      <c r="AU897" s="1"/>
    </row>
    <row r="898" spans="1:47" ht="12.75" customHeight="1" x14ac:dyDescent="0.35">
      <c r="A898" s="1"/>
      <c r="B898" s="1"/>
      <c r="C898" s="119"/>
      <c r="D898" s="119"/>
      <c r="E898" s="119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19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273"/>
      <c r="AI898" s="273"/>
      <c r="AJ898" s="273"/>
      <c r="AK898" s="273"/>
      <c r="AL898" s="273"/>
      <c r="AM898" s="273"/>
      <c r="AN898" s="273"/>
      <c r="AO898" s="273"/>
      <c r="AP898" s="1"/>
      <c r="AQ898" s="1"/>
      <c r="AR898" s="1"/>
      <c r="AS898" s="1"/>
      <c r="AT898" s="1"/>
      <c r="AU898" s="1"/>
    </row>
    <row r="899" spans="1:47" ht="12.75" customHeight="1" x14ac:dyDescent="0.35">
      <c r="A899" s="1"/>
      <c r="B899" s="1"/>
      <c r="C899" s="119"/>
      <c r="D899" s="119"/>
      <c r="E899" s="119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19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273"/>
      <c r="AI899" s="273"/>
      <c r="AJ899" s="273"/>
      <c r="AK899" s="273"/>
      <c r="AL899" s="273"/>
      <c r="AM899" s="273"/>
      <c r="AN899" s="273"/>
      <c r="AO899" s="273"/>
      <c r="AP899" s="1"/>
      <c r="AQ899" s="1"/>
      <c r="AR899" s="1"/>
      <c r="AS899" s="1"/>
      <c r="AT899" s="1"/>
      <c r="AU899" s="1"/>
    </row>
    <row r="900" spans="1:47" ht="12.75" customHeight="1" x14ac:dyDescent="0.35">
      <c r="A900" s="1"/>
      <c r="B900" s="1"/>
      <c r="C900" s="119"/>
      <c r="D900" s="119"/>
      <c r="E900" s="119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19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273"/>
      <c r="AI900" s="273"/>
      <c r="AJ900" s="273"/>
      <c r="AK900" s="273"/>
      <c r="AL900" s="273"/>
      <c r="AM900" s="273"/>
      <c r="AN900" s="273"/>
      <c r="AO900" s="273"/>
      <c r="AP900" s="1"/>
      <c r="AQ900" s="1"/>
      <c r="AR900" s="1"/>
      <c r="AS900" s="1"/>
      <c r="AT900" s="1"/>
      <c r="AU900" s="1"/>
    </row>
    <row r="901" spans="1:47" ht="12.75" customHeight="1" x14ac:dyDescent="0.35">
      <c r="A901" s="1"/>
      <c r="B901" s="1"/>
      <c r="C901" s="119"/>
      <c r="D901" s="119"/>
      <c r="E901" s="119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19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273"/>
      <c r="AI901" s="273"/>
      <c r="AJ901" s="273"/>
      <c r="AK901" s="273"/>
      <c r="AL901" s="273"/>
      <c r="AM901" s="273"/>
      <c r="AN901" s="273"/>
      <c r="AO901" s="273"/>
      <c r="AP901" s="1"/>
      <c r="AQ901" s="1"/>
      <c r="AR901" s="1"/>
      <c r="AS901" s="1"/>
      <c r="AT901" s="1"/>
      <c r="AU901" s="1"/>
    </row>
    <row r="902" spans="1:47" ht="12.75" customHeight="1" x14ac:dyDescent="0.35">
      <c r="A902" s="1"/>
      <c r="B902" s="1"/>
      <c r="C902" s="119"/>
      <c r="D902" s="119"/>
      <c r="E902" s="119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19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273"/>
      <c r="AI902" s="273"/>
      <c r="AJ902" s="273"/>
      <c r="AK902" s="273"/>
      <c r="AL902" s="273"/>
      <c r="AM902" s="273"/>
      <c r="AN902" s="273"/>
      <c r="AO902" s="273"/>
      <c r="AP902" s="1"/>
      <c r="AQ902" s="1"/>
      <c r="AR902" s="1"/>
      <c r="AS902" s="1"/>
      <c r="AT902" s="1"/>
      <c r="AU902" s="1"/>
    </row>
    <row r="903" spans="1:47" ht="12.75" customHeight="1" x14ac:dyDescent="0.35">
      <c r="A903" s="1"/>
      <c r="B903" s="1"/>
      <c r="C903" s="119"/>
      <c r="D903" s="119"/>
      <c r="E903" s="119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19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273"/>
      <c r="AI903" s="273"/>
      <c r="AJ903" s="273"/>
      <c r="AK903" s="273"/>
      <c r="AL903" s="273"/>
      <c r="AM903" s="273"/>
      <c r="AN903" s="273"/>
      <c r="AO903" s="273"/>
      <c r="AP903" s="1"/>
      <c r="AQ903" s="1"/>
      <c r="AR903" s="1"/>
      <c r="AS903" s="1"/>
      <c r="AT903" s="1"/>
      <c r="AU903" s="1"/>
    </row>
    <row r="904" spans="1:47" ht="12.75" customHeight="1" x14ac:dyDescent="0.35">
      <c r="A904" s="1"/>
      <c r="B904" s="1"/>
      <c r="C904" s="119"/>
      <c r="D904" s="119"/>
      <c r="E904" s="119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19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273"/>
      <c r="AI904" s="273"/>
      <c r="AJ904" s="273"/>
      <c r="AK904" s="273"/>
      <c r="AL904" s="273"/>
      <c r="AM904" s="273"/>
      <c r="AN904" s="273"/>
      <c r="AO904" s="273"/>
      <c r="AP904" s="1"/>
      <c r="AQ904" s="1"/>
      <c r="AR904" s="1"/>
      <c r="AS904" s="1"/>
      <c r="AT904" s="1"/>
      <c r="AU904" s="1"/>
    </row>
    <row r="905" spans="1:47" ht="12.75" customHeight="1" x14ac:dyDescent="0.35">
      <c r="A905" s="1"/>
      <c r="B905" s="1"/>
      <c r="C905" s="119"/>
      <c r="D905" s="119"/>
      <c r="E905" s="119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19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273"/>
      <c r="AI905" s="273"/>
      <c r="AJ905" s="273"/>
      <c r="AK905" s="273"/>
      <c r="AL905" s="273"/>
      <c r="AM905" s="273"/>
      <c r="AN905" s="273"/>
      <c r="AO905" s="273"/>
      <c r="AP905" s="1"/>
      <c r="AQ905" s="1"/>
      <c r="AR905" s="1"/>
      <c r="AS905" s="1"/>
      <c r="AT905" s="1"/>
      <c r="AU905" s="1"/>
    </row>
    <row r="906" spans="1:47" ht="12.75" customHeight="1" x14ac:dyDescent="0.35">
      <c r="A906" s="1"/>
      <c r="B906" s="1"/>
      <c r="C906" s="119"/>
      <c r="D906" s="119"/>
      <c r="E906" s="119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19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273"/>
      <c r="AI906" s="273"/>
      <c r="AJ906" s="273"/>
      <c r="AK906" s="273"/>
      <c r="AL906" s="273"/>
      <c r="AM906" s="273"/>
      <c r="AN906" s="273"/>
      <c r="AO906" s="273"/>
      <c r="AP906" s="1"/>
      <c r="AQ906" s="1"/>
      <c r="AR906" s="1"/>
      <c r="AS906" s="1"/>
      <c r="AT906" s="1"/>
      <c r="AU906" s="1"/>
    </row>
    <row r="907" spans="1:47" ht="12.75" customHeight="1" x14ac:dyDescent="0.35">
      <c r="A907" s="1"/>
      <c r="B907" s="1"/>
      <c r="C907" s="119"/>
      <c r="D907" s="119"/>
      <c r="E907" s="119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19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273"/>
      <c r="AI907" s="273"/>
      <c r="AJ907" s="273"/>
      <c r="AK907" s="273"/>
      <c r="AL907" s="273"/>
      <c r="AM907" s="273"/>
      <c r="AN907" s="273"/>
      <c r="AO907" s="273"/>
      <c r="AP907" s="1"/>
      <c r="AQ907" s="1"/>
      <c r="AR907" s="1"/>
      <c r="AS907" s="1"/>
      <c r="AT907" s="1"/>
      <c r="AU907" s="1"/>
    </row>
    <row r="908" spans="1:47" ht="12.75" customHeight="1" x14ac:dyDescent="0.35">
      <c r="A908" s="1"/>
      <c r="B908" s="1"/>
      <c r="C908" s="119"/>
      <c r="D908" s="119"/>
      <c r="E908" s="119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19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273"/>
      <c r="AI908" s="273"/>
      <c r="AJ908" s="273"/>
      <c r="AK908" s="273"/>
      <c r="AL908" s="273"/>
      <c r="AM908" s="273"/>
      <c r="AN908" s="273"/>
      <c r="AO908" s="273"/>
      <c r="AP908" s="1"/>
      <c r="AQ908" s="1"/>
      <c r="AR908" s="1"/>
      <c r="AS908" s="1"/>
      <c r="AT908" s="1"/>
      <c r="AU908" s="1"/>
    </row>
    <row r="909" spans="1:47" ht="12.75" customHeight="1" x14ac:dyDescent="0.35">
      <c r="A909" s="1"/>
      <c r="B909" s="1"/>
      <c r="C909" s="119"/>
      <c r="D909" s="119"/>
      <c r="E909" s="119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19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273"/>
      <c r="AI909" s="273"/>
      <c r="AJ909" s="273"/>
      <c r="AK909" s="273"/>
      <c r="AL909" s="273"/>
      <c r="AM909" s="273"/>
      <c r="AN909" s="273"/>
      <c r="AO909" s="273"/>
      <c r="AP909" s="1"/>
      <c r="AQ909" s="1"/>
      <c r="AR909" s="1"/>
      <c r="AS909" s="1"/>
      <c r="AT909" s="1"/>
      <c r="AU909" s="1"/>
    </row>
    <row r="910" spans="1:47" ht="12.75" customHeight="1" x14ac:dyDescent="0.35">
      <c r="A910" s="1"/>
      <c r="B910" s="1"/>
      <c r="C910" s="119"/>
      <c r="D910" s="119"/>
      <c r="E910" s="119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19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273"/>
      <c r="AI910" s="273"/>
      <c r="AJ910" s="273"/>
      <c r="AK910" s="273"/>
      <c r="AL910" s="273"/>
      <c r="AM910" s="273"/>
      <c r="AN910" s="273"/>
      <c r="AO910" s="273"/>
      <c r="AP910" s="1"/>
      <c r="AQ910" s="1"/>
      <c r="AR910" s="1"/>
      <c r="AS910" s="1"/>
      <c r="AT910" s="1"/>
      <c r="AU910" s="1"/>
    </row>
    <row r="911" spans="1:47" ht="12.75" customHeight="1" x14ac:dyDescent="0.35">
      <c r="A911" s="1"/>
      <c r="B911" s="1"/>
      <c r="C911" s="119"/>
      <c r="D911" s="119"/>
      <c r="E911" s="119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19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273"/>
      <c r="AI911" s="273"/>
      <c r="AJ911" s="273"/>
      <c r="AK911" s="273"/>
      <c r="AL911" s="273"/>
      <c r="AM911" s="273"/>
      <c r="AN911" s="273"/>
      <c r="AO911" s="273"/>
      <c r="AP911" s="1"/>
      <c r="AQ911" s="1"/>
      <c r="AR911" s="1"/>
      <c r="AS911" s="1"/>
      <c r="AT911" s="1"/>
      <c r="AU911" s="1"/>
    </row>
    <row r="912" spans="1:47" ht="12.75" customHeight="1" x14ac:dyDescent="0.35">
      <c r="A912" s="1"/>
      <c r="B912" s="1"/>
      <c r="C912" s="119"/>
      <c r="D912" s="119"/>
      <c r="E912" s="119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19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273"/>
      <c r="AI912" s="273"/>
      <c r="AJ912" s="273"/>
      <c r="AK912" s="273"/>
      <c r="AL912" s="273"/>
      <c r="AM912" s="273"/>
      <c r="AN912" s="273"/>
      <c r="AO912" s="273"/>
      <c r="AP912" s="1"/>
      <c r="AQ912" s="1"/>
      <c r="AR912" s="1"/>
      <c r="AS912" s="1"/>
      <c r="AT912" s="1"/>
      <c r="AU912" s="1"/>
    </row>
    <row r="913" spans="1:47" ht="12.75" customHeight="1" x14ac:dyDescent="0.35">
      <c r="A913" s="1"/>
      <c r="B913" s="1"/>
      <c r="C913" s="119"/>
      <c r="D913" s="119"/>
      <c r="E913" s="119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19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273"/>
      <c r="AI913" s="273"/>
      <c r="AJ913" s="273"/>
      <c r="AK913" s="273"/>
      <c r="AL913" s="273"/>
      <c r="AM913" s="273"/>
      <c r="AN913" s="273"/>
      <c r="AO913" s="273"/>
      <c r="AP913" s="1"/>
      <c r="AQ913" s="1"/>
      <c r="AR913" s="1"/>
      <c r="AS913" s="1"/>
      <c r="AT913" s="1"/>
      <c r="AU913" s="1"/>
    </row>
    <row r="914" spans="1:47" ht="12.75" customHeight="1" x14ac:dyDescent="0.35">
      <c r="A914" s="1"/>
      <c r="B914" s="1"/>
      <c r="C914" s="119"/>
      <c r="D914" s="119"/>
      <c r="E914" s="119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19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273"/>
      <c r="AI914" s="273"/>
      <c r="AJ914" s="273"/>
      <c r="AK914" s="273"/>
      <c r="AL914" s="273"/>
      <c r="AM914" s="273"/>
      <c r="AN914" s="273"/>
      <c r="AO914" s="273"/>
      <c r="AP914" s="1"/>
      <c r="AQ914" s="1"/>
      <c r="AR914" s="1"/>
      <c r="AS914" s="1"/>
      <c r="AT914" s="1"/>
      <c r="AU914" s="1"/>
    </row>
    <row r="915" spans="1:47" ht="12.75" customHeight="1" x14ac:dyDescent="0.35">
      <c r="A915" s="1"/>
      <c r="B915" s="1"/>
      <c r="C915" s="119"/>
      <c r="D915" s="119"/>
      <c r="E915" s="119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19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273"/>
      <c r="AI915" s="273"/>
      <c r="AJ915" s="273"/>
      <c r="AK915" s="273"/>
      <c r="AL915" s="273"/>
      <c r="AM915" s="273"/>
      <c r="AN915" s="273"/>
      <c r="AO915" s="273"/>
      <c r="AP915" s="1"/>
      <c r="AQ915" s="1"/>
      <c r="AR915" s="1"/>
      <c r="AS915" s="1"/>
      <c r="AT915" s="1"/>
      <c r="AU915" s="1"/>
    </row>
    <row r="916" spans="1:47" ht="12.75" customHeight="1" x14ac:dyDescent="0.35">
      <c r="A916" s="1"/>
      <c r="B916" s="1"/>
      <c r="C916" s="119"/>
      <c r="D916" s="119"/>
      <c r="E916" s="119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19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273"/>
      <c r="AI916" s="273"/>
      <c r="AJ916" s="273"/>
      <c r="AK916" s="273"/>
      <c r="AL916" s="273"/>
      <c r="AM916" s="273"/>
      <c r="AN916" s="273"/>
      <c r="AO916" s="273"/>
      <c r="AP916" s="1"/>
      <c r="AQ916" s="1"/>
      <c r="AR916" s="1"/>
      <c r="AS916" s="1"/>
      <c r="AT916" s="1"/>
      <c r="AU916" s="1"/>
    </row>
    <row r="917" spans="1:47" ht="12.75" customHeight="1" x14ac:dyDescent="0.35">
      <c r="A917" s="1"/>
      <c r="B917" s="1"/>
      <c r="C917" s="119"/>
      <c r="D917" s="119"/>
      <c r="E917" s="119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19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273"/>
      <c r="AI917" s="273"/>
      <c r="AJ917" s="273"/>
      <c r="AK917" s="273"/>
      <c r="AL917" s="273"/>
      <c r="AM917" s="273"/>
      <c r="AN917" s="273"/>
      <c r="AO917" s="273"/>
      <c r="AP917" s="1"/>
      <c r="AQ917" s="1"/>
      <c r="AR917" s="1"/>
      <c r="AS917" s="1"/>
      <c r="AT917" s="1"/>
      <c r="AU917" s="1"/>
    </row>
    <row r="918" spans="1:47" ht="12.75" customHeight="1" x14ac:dyDescent="0.35">
      <c r="A918" s="1"/>
      <c r="B918" s="1"/>
      <c r="C918" s="119"/>
      <c r="D918" s="119"/>
      <c r="E918" s="119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19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273"/>
      <c r="AI918" s="273"/>
      <c r="AJ918" s="273"/>
      <c r="AK918" s="273"/>
      <c r="AL918" s="273"/>
      <c r="AM918" s="273"/>
      <c r="AN918" s="273"/>
      <c r="AO918" s="273"/>
      <c r="AP918" s="1"/>
      <c r="AQ918" s="1"/>
      <c r="AR918" s="1"/>
      <c r="AS918" s="1"/>
      <c r="AT918" s="1"/>
      <c r="AU918" s="1"/>
    </row>
    <row r="919" spans="1:47" ht="12.75" customHeight="1" x14ac:dyDescent="0.35">
      <c r="A919" s="1"/>
      <c r="B919" s="1"/>
      <c r="C919" s="119"/>
      <c r="D919" s="119"/>
      <c r="E919" s="119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19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273"/>
      <c r="AI919" s="273"/>
      <c r="AJ919" s="273"/>
      <c r="AK919" s="273"/>
      <c r="AL919" s="273"/>
      <c r="AM919" s="273"/>
      <c r="AN919" s="273"/>
      <c r="AO919" s="273"/>
      <c r="AP919" s="1"/>
      <c r="AQ919" s="1"/>
      <c r="AR919" s="1"/>
      <c r="AS919" s="1"/>
      <c r="AT919" s="1"/>
      <c r="AU919" s="1"/>
    </row>
    <row r="920" spans="1:47" ht="12.75" customHeight="1" x14ac:dyDescent="0.35">
      <c r="A920" s="1"/>
      <c r="B920" s="1"/>
      <c r="C920" s="119"/>
      <c r="D920" s="119"/>
      <c r="E920" s="119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19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273"/>
      <c r="AI920" s="273"/>
      <c r="AJ920" s="273"/>
      <c r="AK920" s="273"/>
      <c r="AL920" s="273"/>
      <c r="AM920" s="273"/>
      <c r="AN920" s="273"/>
      <c r="AO920" s="273"/>
      <c r="AP920" s="1"/>
      <c r="AQ920" s="1"/>
      <c r="AR920" s="1"/>
      <c r="AS920" s="1"/>
      <c r="AT920" s="1"/>
      <c r="AU920" s="1"/>
    </row>
    <row r="921" spans="1:47" ht="12.75" customHeight="1" x14ac:dyDescent="0.35">
      <c r="A921" s="1"/>
      <c r="B921" s="1"/>
      <c r="C921" s="119"/>
      <c r="D921" s="119"/>
      <c r="E921" s="119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19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273"/>
      <c r="AI921" s="273"/>
      <c r="AJ921" s="273"/>
      <c r="AK921" s="273"/>
      <c r="AL921" s="273"/>
      <c r="AM921" s="273"/>
      <c r="AN921" s="273"/>
      <c r="AO921" s="273"/>
      <c r="AP921" s="1"/>
      <c r="AQ921" s="1"/>
      <c r="AR921" s="1"/>
      <c r="AS921" s="1"/>
      <c r="AT921" s="1"/>
      <c r="AU921" s="1"/>
    </row>
    <row r="922" spans="1:47" ht="12.75" customHeight="1" x14ac:dyDescent="0.35">
      <c r="A922" s="1"/>
      <c r="B922" s="1"/>
      <c r="C922" s="119"/>
      <c r="D922" s="119"/>
      <c r="E922" s="119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19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273"/>
      <c r="AI922" s="273"/>
      <c r="AJ922" s="273"/>
      <c r="AK922" s="273"/>
      <c r="AL922" s="273"/>
      <c r="AM922" s="273"/>
      <c r="AN922" s="273"/>
      <c r="AO922" s="273"/>
      <c r="AP922" s="1"/>
      <c r="AQ922" s="1"/>
      <c r="AR922" s="1"/>
      <c r="AS922" s="1"/>
      <c r="AT922" s="1"/>
      <c r="AU922" s="1"/>
    </row>
    <row r="923" spans="1:47" ht="12.75" customHeight="1" x14ac:dyDescent="0.35">
      <c r="A923" s="1"/>
      <c r="B923" s="1"/>
      <c r="C923" s="119"/>
      <c r="D923" s="119"/>
      <c r="E923" s="119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19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273"/>
      <c r="AI923" s="273"/>
      <c r="AJ923" s="273"/>
      <c r="AK923" s="273"/>
      <c r="AL923" s="273"/>
      <c r="AM923" s="273"/>
      <c r="AN923" s="273"/>
      <c r="AO923" s="273"/>
      <c r="AP923" s="1"/>
      <c r="AQ923" s="1"/>
      <c r="AR923" s="1"/>
      <c r="AS923" s="1"/>
      <c r="AT923" s="1"/>
      <c r="AU923" s="1"/>
    </row>
    <row r="924" spans="1:47" ht="12.75" customHeight="1" x14ac:dyDescent="0.35">
      <c r="A924" s="1"/>
      <c r="B924" s="1"/>
      <c r="C924" s="119"/>
      <c r="D924" s="119"/>
      <c r="E924" s="119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19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273"/>
      <c r="AI924" s="273"/>
      <c r="AJ924" s="273"/>
      <c r="AK924" s="273"/>
      <c r="AL924" s="273"/>
      <c r="AM924" s="273"/>
      <c r="AN924" s="273"/>
      <c r="AO924" s="273"/>
      <c r="AP924" s="1"/>
      <c r="AQ924" s="1"/>
      <c r="AR924" s="1"/>
      <c r="AS924" s="1"/>
      <c r="AT924" s="1"/>
      <c r="AU924" s="1"/>
    </row>
    <row r="925" spans="1:47" ht="12.75" customHeight="1" x14ac:dyDescent="0.35">
      <c r="A925" s="1"/>
      <c r="B925" s="1"/>
      <c r="C925" s="119"/>
      <c r="D925" s="119"/>
      <c r="E925" s="119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19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273"/>
      <c r="AI925" s="273"/>
      <c r="AJ925" s="273"/>
      <c r="AK925" s="273"/>
      <c r="AL925" s="273"/>
      <c r="AM925" s="273"/>
      <c r="AN925" s="273"/>
      <c r="AO925" s="273"/>
      <c r="AP925" s="1"/>
      <c r="AQ925" s="1"/>
      <c r="AR925" s="1"/>
      <c r="AS925" s="1"/>
      <c r="AT925" s="1"/>
      <c r="AU925" s="1"/>
    </row>
    <row r="926" spans="1:47" ht="12.75" customHeight="1" x14ac:dyDescent="0.35">
      <c r="A926" s="1"/>
      <c r="B926" s="1"/>
      <c r="C926" s="119"/>
      <c r="D926" s="119"/>
      <c r="E926" s="119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19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273"/>
      <c r="AI926" s="273"/>
      <c r="AJ926" s="273"/>
      <c r="AK926" s="273"/>
      <c r="AL926" s="273"/>
      <c r="AM926" s="273"/>
      <c r="AN926" s="273"/>
      <c r="AO926" s="273"/>
      <c r="AP926" s="1"/>
      <c r="AQ926" s="1"/>
      <c r="AR926" s="1"/>
      <c r="AS926" s="1"/>
      <c r="AT926" s="1"/>
      <c r="AU926" s="1"/>
    </row>
    <row r="927" spans="1:47" ht="12.75" customHeight="1" x14ac:dyDescent="0.35">
      <c r="A927" s="1"/>
      <c r="B927" s="1"/>
      <c r="C927" s="119"/>
      <c r="D927" s="119"/>
      <c r="E927" s="119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19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273"/>
      <c r="AI927" s="273"/>
      <c r="AJ927" s="273"/>
      <c r="AK927" s="273"/>
      <c r="AL927" s="273"/>
      <c r="AM927" s="273"/>
      <c r="AN927" s="273"/>
      <c r="AO927" s="273"/>
      <c r="AP927" s="1"/>
      <c r="AQ927" s="1"/>
      <c r="AR927" s="1"/>
      <c r="AS927" s="1"/>
      <c r="AT927" s="1"/>
      <c r="AU927" s="1"/>
    </row>
    <row r="928" spans="1:47" ht="12.75" customHeight="1" x14ac:dyDescent="0.35">
      <c r="A928" s="1"/>
      <c r="B928" s="1"/>
      <c r="C928" s="119"/>
      <c r="D928" s="119"/>
      <c r="E928" s="119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19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273"/>
      <c r="AI928" s="273"/>
      <c r="AJ928" s="273"/>
      <c r="AK928" s="273"/>
      <c r="AL928" s="273"/>
      <c r="AM928" s="273"/>
      <c r="AN928" s="273"/>
      <c r="AO928" s="273"/>
      <c r="AP928" s="1"/>
      <c r="AQ928" s="1"/>
      <c r="AR928" s="1"/>
      <c r="AS928" s="1"/>
      <c r="AT928" s="1"/>
      <c r="AU928" s="1"/>
    </row>
    <row r="929" spans="1:47" ht="12.75" customHeight="1" x14ac:dyDescent="0.35">
      <c r="A929" s="1"/>
      <c r="B929" s="1"/>
      <c r="C929" s="119"/>
      <c r="D929" s="119"/>
      <c r="E929" s="119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19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273"/>
      <c r="AI929" s="273"/>
      <c r="AJ929" s="273"/>
      <c r="AK929" s="273"/>
      <c r="AL929" s="273"/>
      <c r="AM929" s="273"/>
      <c r="AN929" s="273"/>
      <c r="AO929" s="273"/>
      <c r="AP929" s="1"/>
      <c r="AQ929" s="1"/>
      <c r="AR929" s="1"/>
      <c r="AS929" s="1"/>
      <c r="AT929" s="1"/>
      <c r="AU929" s="1"/>
    </row>
    <row r="930" spans="1:47" ht="12.75" customHeight="1" x14ac:dyDescent="0.35">
      <c r="A930" s="1"/>
      <c r="B930" s="1"/>
      <c r="C930" s="119"/>
      <c r="D930" s="119"/>
      <c r="E930" s="119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19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273"/>
      <c r="AI930" s="273"/>
      <c r="AJ930" s="273"/>
      <c r="AK930" s="273"/>
      <c r="AL930" s="273"/>
      <c r="AM930" s="273"/>
      <c r="AN930" s="273"/>
      <c r="AO930" s="273"/>
      <c r="AP930" s="1"/>
      <c r="AQ930" s="1"/>
      <c r="AR930" s="1"/>
      <c r="AS930" s="1"/>
      <c r="AT930" s="1"/>
      <c r="AU930" s="1"/>
    </row>
    <row r="931" spans="1:47" ht="12.75" customHeight="1" x14ac:dyDescent="0.35">
      <c r="A931" s="1"/>
      <c r="B931" s="1"/>
      <c r="C931" s="119"/>
      <c r="D931" s="119"/>
      <c r="E931" s="119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19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273"/>
      <c r="AI931" s="273"/>
      <c r="AJ931" s="273"/>
      <c r="AK931" s="273"/>
      <c r="AL931" s="273"/>
      <c r="AM931" s="273"/>
      <c r="AN931" s="273"/>
      <c r="AO931" s="273"/>
      <c r="AP931" s="1"/>
      <c r="AQ931" s="1"/>
      <c r="AR931" s="1"/>
      <c r="AS931" s="1"/>
      <c r="AT931" s="1"/>
      <c r="AU931" s="1"/>
    </row>
    <row r="932" spans="1:47" ht="12.75" customHeight="1" x14ac:dyDescent="0.35">
      <c r="A932" s="1"/>
      <c r="B932" s="1"/>
      <c r="C932" s="119"/>
      <c r="D932" s="119"/>
      <c r="E932" s="119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19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273"/>
      <c r="AI932" s="273"/>
      <c r="AJ932" s="273"/>
      <c r="AK932" s="273"/>
      <c r="AL932" s="273"/>
      <c r="AM932" s="273"/>
      <c r="AN932" s="273"/>
      <c r="AO932" s="273"/>
      <c r="AP932" s="1"/>
      <c r="AQ932" s="1"/>
      <c r="AR932" s="1"/>
      <c r="AS932" s="1"/>
      <c r="AT932" s="1"/>
      <c r="AU932" s="1"/>
    </row>
    <row r="933" spans="1:47" ht="12.75" customHeight="1" x14ac:dyDescent="0.35">
      <c r="A933" s="1"/>
      <c r="B933" s="1"/>
      <c r="C933" s="119"/>
      <c r="D933" s="119"/>
      <c r="E933" s="119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19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273"/>
      <c r="AI933" s="273"/>
      <c r="AJ933" s="273"/>
      <c r="AK933" s="273"/>
      <c r="AL933" s="273"/>
      <c r="AM933" s="273"/>
      <c r="AN933" s="273"/>
      <c r="AO933" s="273"/>
      <c r="AP933" s="1"/>
      <c r="AQ933" s="1"/>
      <c r="AR933" s="1"/>
      <c r="AS933" s="1"/>
      <c r="AT933" s="1"/>
      <c r="AU933" s="1"/>
    </row>
    <row r="934" spans="1:47" ht="12.75" customHeight="1" x14ac:dyDescent="0.35">
      <c r="A934" s="1"/>
      <c r="B934" s="1"/>
      <c r="C934" s="119"/>
      <c r="D934" s="119"/>
      <c r="E934" s="119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19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273"/>
      <c r="AI934" s="273"/>
      <c r="AJ934" s="273"/>
      <c r="AK934" s="273"/>
      <c r="AL934" s="273"/>
      <c r="AM934" s="273"/>
      <c r="AN934" s="273"/>
      <c r="AO934" s="273"/>
      <c r="AP934" s="1"/>
      <c r="AQ934" s="1"/>
      <c r="AR934" s="1"/>
      <c r="AS934" s="1"/>
      <c r="AT934" s="1"/>
      <c r="AU934" s="1"/>
    </row>
    <row r="935" spans="1:47" ht="12.75" customHeight="1" x14ac:dyDescent="0.35">
      <c r="A935" s="1"/>
      <c r="B935" s="1"/>
      <c r="C935" s="119"/>
      <c r="D935" s="119"/>
      <c r="E935" s="119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19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273"/>
      <c r="AI935" s="273"/>
      <c r="AJ935" s="273"/>
      <c r="AK935" s="273"/>
      <c r="AL935" s="273"/>
      <c r="AM935" s="273"/>
      <c r="AN935" s="273"/>
      <c r="AO935" s="273"/>
      <c r="AP935" s="1"/>
      <c r="AQ935" s="1"/>
      <c r="AR935" s="1"/>
      <c r="AS935" s="1"/>
      <c r="AT935" s="1"/>
      <c r="AU935" s="1"/>
    </row>
    <row r="936" spans="1:47" ht="12.75" customHeight="1" x14ac:dyDescent="0.35">
      <c r="A936" s="1"/>
      <c r="B936" s="1"/>
      <c r="C936" s="119"/>
      <c r="D936" s="119"/>
      <c r="E936" s="119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19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273"/>
      <c r="AI936" s="273"/>
      <c r="AJ936" s="273"/>
      <c r="AK936" s="273"/>
      <c r="AL936" s="273"/>
      <c r="AM936" s="273"/>
      <c r="AN936" s="273"/>
      <c r="AO936" s="273"/>
      <c r="AP936" s="1"/>
      <c r="AQ936" s="1"/>
      <c r="AR936" s="1"/>
      <c r="AS936" s="1"/>
      <c r="AT936" s="1"/>
      <c r="AU936" s="1"/>
    </row>
    <row r="937" spans="1:47" ht="12.75" customHeight="1" x14ac:dyDescent="0.35">
      <c r="A937" s="1"/>
      <c r="B937" s="1"/>
      <c r="C937" s="119"/>
      <c r="D937" s="119"/>
      <c r="E937" s="119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19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273"/>
      <c r="AI937" s="273"/>
      <c r="AJ937" s="273"/>
      <c r="AK937" s="273"/>
      <c r="AL937" s="273"/>
      <c r="AM937" s="273"/>
      <c r="AN937" s="273"/>
      <c r="AO937" s="273"/>
      <c r="AP937" s="1"/>
      <c r="AQ937" s="1"/>
      <c r="AR937" s="1"/>
      <c r="AS937" s="1"/>
      <c r="AT937" s="1"/>
      <c r="AU937" s="1"/>
    </row>
    <row r="938" spans="1:47" ht="12.75" customHeight="1" x14ac:dyDescent="0.35">
      <c r="A938" s="1"/>
      <c r="B938" s="1"/>
      <c r="C938" s="119"/>
      <c r="D938" s="119"/>
      <c r="E938" s="119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19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273"/>
      <c r="AI938" s="273"/>
      <c r="AJ938" s="273"/>
      <c r="AK938" s="273"/>
      <c r="AL938" s="273"/>
      <c r="AM938" s="273"/>
      <c r="AN938" s="273"/>
      <c r="AO938" s="273"/>
      <c r="AP938" s="1"/>
      <c r="AQ938" s="1"/>
      <c r="AR938" s="1"/>
      <c r="AS938" s="1"/>
      <c r="AT938" s="1"/>
      <c r="AU938" s="1"/>
    </row>
    <row r="939" spans="1:47" ht="12.75" customHeight="1" x14ac:dyDescent="0.35">
      <c r="A939" s="1"/>
      <c r="B939" s="1"/>
      <c r="C939" s="119"/>
      <c r="D939" s="119"/>
      <c r="E939" s="119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19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273"/>
      <c r="AI939" s="273"/>
      <c r="AJ939" s="273"/>
      <c r="AK939" s="273"/>
      <c r="AL939" s="273"/>
      <c r="AM939" s="273"/>
      <c r="AN939" s="273"/>
      <c r="AO939" s="273"/>
      <c r="AP939" s="1"/>
      <c r="AQ939" s="1"/>
      <c r="AR939" s="1"/>
      <c r="AS939" s="1"/>
      <c r="AT939" s="1"/>
      <c r="AU939" s="1"/>
    </row>
    <row r="940" spans="1:47" ht="12.75" customHeight="1" x14ac:dyDescent="0.35">
      <c r="A940" s="1"/>
      <c r="B940" s="1"/>
      <c r="C940" s="119"/>
      <c r="D940" s="119"/>
      <c r="E940" s="119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19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273"/>
      <c r="AI940" s="273"/>
      <c r="AJ940" s="273"/>
      <c r="AK940" s="273"/>
      <c r="AL940" s="273"/>
      <c r="AM940" s="273"/>
      <c r="AN940" s="273"/>
      <c r="AO940" s="273"/>
      <c r="AP940" s="1"/>
      <c r="AQ940" s="1"/>
      <c r="AR940" s="1"/>
      <c r="AS940" s="1"/>
      <c r="AT940" s="1"/>
      <c r="AU940" s="1"/>
    </row>
    <row r="941" spans="1:47" ht="12.75" customHeight="1" x14ac:dyDescent="0.35">
      <c r="A941" s="1"/>
      <c r="B941" s="1"/>
      <c r="C941" s="119"/>
      <c r="D941" s="119"/>
      <c r="E941" s="119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19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273"/>
      <c r="AI941" s="273"/>
      <c r="AJ941" s="273"/>
      <c r="AK941" s="273"/>
      <c r="AL941" s="273"/>
      <c r="AM941" s="273"/>
      <c r="AN941" s="273"/>
      <c r="AO941" s="273"/>
      <c r="AP941" s="1"/>
      <c r="AQ941" s="1"/>
      <c r="AR941" s="1"/>
      <c r="AS941" s="1"/>
      <c r="AT941" s="1"/>
      <c r="AU941" s="1"/>
    </row>
    <row r="942" spans="1:47" ht="12.75" customHeight="1" x14ac:dyDescent="0.35">
      <c r="A942" s="1"/>
      <c r="B942" s="1"/>
      <c r="C942" s="119"/>
      <c r="D942" s="119"/>
      <c r="E942" s="119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19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273"/>
      <c r="AI942" s="273"/>
      <c r="AJ942" s="273"/>
      <c r="AK942" s="273"/>
      <c r="AL942" s="273"/>
      <c r="AM942" s="273"/>
      <c r="AN942" s="273"/>
      <c r="AO942" s="273"/>
      <c r="AP942" s="1"/>
      <c r="AQ942" s="1"/>
      <c r="AR942" s="1"/>
      <c r="AS942" s="1"/>
      <c r="AT942" s="1"/>
      <c r="AU942" s="1"/>
    </row>
    <row r="943" spans="1:47" ht="12.75" customHeight="1" x14ac:dyDescent="0.35">
      <c r="A943" s="1"/>
      <c r="B943" s="1"/>
      <c r="C943" s="119"/>
      <c r="D943" s="119"/>
      <c r="E943" s="119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19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273"/>
      <c r="AI943" s="273"/>
      <c r="AJ943" s="273"/>
      <c r="AK943" s="273"/>
      <c r="AL943" s="273"/>
      <c r="AM943" s="273"/>
      <c r="AN943" s="273"/>
      <c r="AO943" s="273"/>
      <c r="AP943" s="1"/>
      <c r="AQ943" s="1"/>
      <c r="AR943" s="1"/>
      <c r="AS943" s="1"/>
      <c r="AT943" s="1"/>
      <c r="AU943" s="1"/>
    </row>
    <row r="944" spans="1:47" ht="12.75" customHeight="1" x14ac:dyDescent="0.35">
      <c r="A944" s="1"/>
      <c r="B944" s="1"/>
      <c r="C944" s="119"/>
      <c r="D944" s="119"/>
      <c r="E944" s="119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19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273"/>
      <c r="AI944" s="273"/>
      <c r="AJ944" s="273"/>
      <c r="AK944" s="273"/>
      <c r="AL944" s="273"/>
      <c r="AM944" s="273"/>
      <c r="AN944" s="273"/>
      <c r="AO944" s="273"/>
      <c r="AP944" s="1"/>
      <c r="AQ944" s="1"/>
      <c r="AR944" s="1"/>
      <c r="AS944" s="1"/>
      <c r="AT944" s="1"/>
      <c r="AU944" s="1"/>
    </row>
    <row r="945" spans="1:47" ht="12.75" customHeight="1" x14ac:dyDescent="0.35">
      <c r="A945" s="1"/>
      <c r="B945" s="1"/>
      <c r="C945" s="119"/>
      <c r="D945" s="119"/>
      <c r="E945" s="119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19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273"/>
      <c r="AI945" s="273"/>
      <c r="AJ945" s="273"/>
      <c r="AK945" s="273"/>
      <c r="AL945" s="273"/>
      <c r="AM945" s="273"/>
      <c r="AN945" s="273"/>
      <c r="AO945" s="273"/>
      <c r="AP945" s="1"/>
      <c r="AQ945" s="1"/>
      <c r="AR945" s="1"/>
      <c r="AS945" s="1"/>
      <c r="AT945" s="1"/>
      <c r="AU945" s="1"/>
    </row>
    <row r="946" spans="1:47" ht="12.75" customHeight="1" x14ac:dyDescent="0.35">
      <c r="A946" s="1"/>
      <c r="B946" s="1"/>
      <c r="C946" s="119"/>
      <c r="D946" s="119"/>
      <c r="E946" s="119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19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273"/>
      <c r="AI946" s="273"/>
      <c r="AJ946" s="273"/>
      <c r="AK946" s="273"/>
      <c r="AL946" s="273"/>
      <c r="AM946" s="273"/>
      <c r="AN946" s="273"/>
      <c r="AO946" s="273"/>
      <c r="AP946" s="1"/>
      <c r="AQ946" s="1"/>
      <c r="AR946" s="1"/>
      <c r="AS946" s="1"/>
      <c r="AT946" s="1"/>
      <c r="AU946" s="1"/>
    </row>
    <row r="947" spans="1:47" ht="12.75" customHeight="1" x14ac:dyDescent="0.35">
      <c r="A947" s="1"/>
      <c r="B947" s="1"/>
      <c r="C947" s="119"/>
      <c r="D947" s="119"/>
      <c r="E947" s="119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19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273"/>
      <c r="AI947" s="273"/>
      <c r="AJ947" s="273"/>
      <c r="AK947" s="273"/>
      <c r="AL947" s="273"/>
      <c r="AM947" s="273"/>
      <c r="AN947" s="273"/>
      <c r="AO947" s="273"/>
      <c r="AP947" s="1"/>
      <c r="AQ947" s="1"/>
      <c r="AR947" s="1"/>
      <c r="AS947" s="1"/>
      <c r="AT947" s="1"/>
      <c r="AU947" s="1"/>
    </row>
    <row r="948" spans="1:47" ht="12.75" customHeight="1" x14ac:dyDescent="0.35">
      <c r="A948" s="1"/>
      <c r="B948" s="1"/>
      <c r="C948" s="119"/>
      <c r="D948" s="119"/>
      <c r="E948" s="119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19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273"/>
      <c r="AI948" s="273"/>
      <c r="AJ948" s="273"/>
      <c r="AK948" s="273"/>
      <c r="AL948" s="273"/>
      <c r="AM948" s="273"/>
      <c r="AN948" s="273"/>
      <c r="AO948" s="273"/>
      <c r="AP948" s="1"/>
      <c r="AQ948" s="1"/>
      <c r="AR948" s="1"/>
      <c r="AS948" s="1"/>
      <c r="AT948" s="1"/>
      <c r="AU948" s="1"/>
    </row>
    <row r="949" spans="1:47" ht="12.75" customHeight="1" x14ac:dyDescent="0.35">
      <c r="A949" s="1"/>
      <c r="B949" s="1"/>
      <c r="C949" s="119"/>
      <c r="D949" s="119"/>
      <c r="E949" s="119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19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273"/>
      <c r="AI949" s="273"/>
      <c r="AJ949" s="273"/>
      <c r="AK949" s="273"/>
      <c r="AL949" s="273"/>
      <c r="AM949" s="273"/>
      <c r="AN949" s="273"/>
      <c r="AO949" s="273"/>
      <c r="AP949" s="1"/>
      <c r="AQ949" s="1"/>
      <c r="AR949" s="1"/>
      <c r="AS949" s="1"/>
      <c r="AT949" s="1"/>
      <c r="AU949" s="1"/>
    </row>
    <row r="950" spans="1:47" ht="12.75" customHeight="1" x14ac:dyDescent="0.35">
      <c r="A950" s="1"/>
      <c r="B950" s="1"/>
      <c r="C950" s="119"/>
      <c r="D950" s="119"/>
      <c r="E950" s="119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19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273"/>
      <c r="AI950" s="273"/>
      <c r="AJ950" s="273"/>
      <c r="AK950" s="273"/>
      <c r="AL950" s="273"/>
      <c r="AM950" s="273"/>
      <c r="AN950" s="273"/>
      <c r="AO950" s="273"/>
      <c r="AP950" s="1"/>
      <c r="AQ950" s="1"/>
      <c r="AR950" s="1"/>
      <c r="AS950" s="1"/>
      <c r="AT950" s="1"/>
      <c r="AU950" s="1"/>
    </row>
    <row r="951" spans="1:47" ht="12.75" customHeight="1" x14ac:dyDescent="0.35">
      <c r="A951" s="1"/>
      <c r="B951" s="1"/>
      <c r="C951" s="119"/>
      <c r="D951" s="119"/>
      <c r="E951" s="119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19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273"/>
      <c r="AI951" s="273"/>
      <c r="AJ951" s="273"/>
      <c r="AK951" s="273"/>
      <c r="AL951" s="273"/>
      <c r="AM951" s="273"/>
      <c r="AN951" s="273"/>
      <c r="AO951" s="273"/>
      <c r="AP951" s="1"/>
      <c r="AQ951" s="1"/>
      <c r="AR951" s="1"/>
      <c r="AS951" s="1"/>
      <c r="AT951" s="1"/>
      <c r="AU951" s="1"/>
    </row>
    <row r="952" spans="1:47" ht="12.75" customHeight="1" x14ac:dyDescent="0.35">
      <c r="A952" s="1"/>
      <c r="B952" s="1"/>
      <c r="C952" s="119"/>
      <c r="D952" s="119"/>
      <c r="E952" s="119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19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273"/>
      <c r="AI952" s="273"/>
      <c r="AJ952" s="273"/>
      <c r="AK952" s="273"/>
      <c r="AL952" s="273"/>
      <c r="AM952" s="273"/>
      <c r="AN952" s="273"/>
      <c r="AO952" s="273"/>
      <c r="AP952" s="1"/>
      <c r="AQ952" s="1"/>
      <c r="AR952" s="1"/>
      <c r="AS952" s="1"/>
      <c r="AT952" s="1"/>
      <c r="AU952" s="1"/>
    </row>
    <row r="953" spans="1:47" ht="12.75" customHeight="1" x14ac:dyDescent="0.35">
      <c r="A953" s="1"/>
      <c r="B953" s="1"/>
      <c r="C953" s="119"/>
      <c r="D953" s="119"/>
      <c r="E953" s="119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19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273"/>
      <c r="AI953" s="273"/>
      <c r="AJ953" s="273"/>
      <c r="AK953" s="273"/>
      <c r="AL953" s="273"/>
      <c r="AM953" s="273"/>
      <c r="AN953" s="273"/>
      <c r="AO953" s="273"/>
      <c r="AP953" s="1"/>
      <c r="AQ953" s="1"/>
      <c r="AR953" s="1"/>
      <c r="AS953" s="1"/>
      <c r="AT953" s="1"/>
      <c r="AU953" s="1"/>
    </row>
    <row r="954" spans="1:47" ht="12.75" customHeight="1" x14ac:dyDescent="0.35">
      <c r="A954" s="1"/>
      <c r="B954" s="1"/>
      <c r="C954" s="119"/>
      <c r="D954" s="119"/>
      <c r="E954" s="119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19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273"/>
      <c r="AI954" s="273"/>
      <c r="AJ954" s="273"/>
      <c r="AK954" s="273"/>
      <c r="AL954" s="273"/>
      <c r="AM954" s="273"/>
      <c r="AN954" s="273"/>
      <c r="AO954" s="273"/>
      <c r="AP954" s="1"/>
      <c r="AQ954" s="1"/>
      <c r="AR954" s="1"/>
      <c r="AS954" s="1"/>
      <c r="AT954" s="1"/>
      <c r="AU954" s="1"/>
    </row>
    <row r="955" spans="1:47" ht="12.75" customHeight="1" x14ac:dyDescent="0.35">
      <c r="A955" s="1"/>
      <c r="B955" s="1"/>
      <c r="C955" s="119"/>
      <c r="D955" s="119"/>
      <c r="E955" s="119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19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273"/>
      <c r="AI955" s="273"/>
      <c r="AJ955" s="273"/>
      <c r="AK955" s="273"/>
      <c r="AL955" s="273"/>
      <c r="AM955" s="273"/>
      <c r="AN955" s="273"/>
      <c r="AO955" s="273"/>
      <c r="AP955" s="1"/>
      <c r="AQ955" s="1"/>
      <c r="AR955" s="1"/>
      <c r="AS955" s="1"/>
      <c r="AT955" s="1"/>
      <c r="AU955" s="1"/>
    </row>
    <row r="956" spans="1:47" ht="12.75" customHeight="1" x14ac:dyDescent="0.35">
      <c r="A956" s="1"/>
      <c r="B956" s="1"/>
      <c r="C956" s="119"/>
      <c r="D956" s="119"/>
      <c r="E956" s="119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19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273"/>
      <c r="AI956" s="273"/>
      <c r="AJ956" s="273"/>
      <c r="AK956" s="273"/>
      <c r="AL956" s="273"/>
      <c r="AM956" s="273"/>
      <c r="AN956" s="273"/>
      <c r="AO956" s="273"/>
      <c r="AP956" s="1"/>
      <c r="AQ956" s="1"/>
      <c r="AR956" s="1"/>
      <c r="AS956" s="1"/>
      <c r="AT956" s="1"/>
      <c r="AU956" s="1"/>
    </row>
    <row r="957" spans="1:47" ht="12.75" customHeight="1" x14ac:dyDescent="0.35">
      <c r="A957" s="1"/>
      <c r="B957" s="1"/>
      <c r="C957" s="119"/>
      <c r="D957" s="119"/>
      <c r="E957" s="119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19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273"/>
      <c r="AI957" s="273"/>
      <c r="AJ957" s="273"/>
      <c r="AK957" s="273"/>
      <c r="AL957" s="273"/>
      <c r="AM957" s="273"/>
      <c r="AN957" s="273"/>
      <c r="AO957" s="273"/>
      <c r="AP957" s="1"/>
      <c r="AQ957" s="1"/>
      <c r="AR957" s="1"/>
      <c r="AS957" s="1"/>
      <c r="AT957" s="1"/>
      <c r="AU957" s="1"/>
    </row>
    <row r="958" spans="1:47" ht="12.75" customHeight="1" x14ac:dyDescent="0.35">
      <c r="A958" s="1"/>
      <c r="B958" s="1"/>
      <c r="C958" s="119"/>
      <c r="D958" s="119"/>
      <c r="E958" s="119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19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273"/>
      <c r="AI958" s="273"/>
      <c r="AJ958" s="273"/>
      <c r="AK958" s="273"/>
      <c r="AL958" s="273"/>
      <c r="AM958" s="273"/>
      <c r="AN958" s="273"/>
      <c r="AO958" s="273"/>
      <c r="AP958" s="1"/>
      <c r="AQ958" s="1"/>
      <c r="AR958" s="1"/>
      <c r="AS958" s="1"/>
      <c r="AT958" s="1"/>
      <c r="AU958" s="1"/>
    </row>
    <row r="959" spans="1:47" ht="12.75" customHeight="1" x14ac:dyDescent="0.35">
      <c r="A959" s="1"/>
      <c r="B959" s="1"/>
      <c r="C959" s="119"/>
      <c r="D959" s="119"/>
      <c r="E959" s="119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19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273"/>
      <c r="AI959" s="273"/>
      <c r="AJ959" s="273"/>
      <c r="AK959" s="273"/>
      <c r="AL959" s="273"/>
      <c r="AM959" s="273"/>
      <c r="AN959" s="273"/>
      <c r="AO959" s="273"/>
      <c r="AP959" s="1"/>
      <c r="AQ959" s="1"/>
      <c r="AR959" s="1"/>
      <c r="AS959" s="1"/>
      <c r="AT959" s="1"/>
      <c r="AU959" s="1"/>
    </row>
    <row r="960" spans="1:47" ht="12.75" customHeight="1" x14ac:dyDescent="0.35">
      <c r="A960" s="1"/>
      <c r="B960" s="1"/>
      <c r="C960" s="119"/>
      <c r="D960" s="119"/>
      <c r="E960" s="119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19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273"/>
      <c r="AI960" s="273"/>
      <c r="AJ960" s="273"/>
      <c r="AK960" s="273"/>
      <c r="AL960" s="273"/>
      <c r="AM960" s="273"/>
      <c r="AN960" s="273"/>
      <c r="AO960" s="273"/>
      <c r="AP960" s="1"/>
      <c r="AQ960" s="1"/>
      <c r="AR960" s="1"/>
      <c r="AS960" s="1"/>
      <c r="AT960" s="1"/>
      <c r="AU960" s="1"/>
    </row>
    <row r="961" spans="1:47" ht="12.75" customHeight="1" x14ac:dyDescent="0.35">
      <c r="A961" s="1"/>
      <c r="B961" s="1"/>
      <c r="C961" s="119"/>
      <c r="D961" s="119"/>
      <c r="E961" s="119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19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273"/>
      <c r="AI961" s="273"/>
      <c r="AJ961" s="273"/>
      <c r="AK961" s="273"/>
      <c r="AL961" s="273"/>
      <c r="AM961" s="273"/>
      <c r="AN961" s="273"/>
      <c r="AO961" s="273"/>
      <c r="AP961" s="1"/>
      <c r="AQ961" s="1"/>
      <c r="AR961" s="1"/>
      <c r="AS961" s="1"/>
      <c r="AT961" s="1"/>
      <c r="AU961" s="1"/>
    </row>
    <row r="962" spans="1:47" ht="12.75" customHeight="1" x14ac:dyDescent="0.35">
      <c r="A962" s="1"/>
      <c r="B962" s="1"/>
      <c r="C962" s="119"/>
      <c r="D962" s="119"/>
      <c r="E962" s="119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19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273"/>
      <c r="AI962" s="273"/>
      <c r="AJ962" s="273"/>
      <c r="AK962" s="273"/>
      <c r="AL962" s="273"/>
      <c r="AM962" s="273"/>
      <c r="AN962" s="273"/>
      <c r="AO962" s="273"/>
      <c r="AP962" s="1"/>
      <c r="AQ962" s="1"/>
      <c r="AR962" s="1"/>
      <c r="AS962" s="1"/>
      <c r="AT962" s="1"/>
      <c r="AU962" s="1"/>
    </row>
    <row r="963" spans="1:47" ht="12.75" customHeight="1" x14ac:dyDescent="0.35">
      <c r="A963" s="1"/>
      <c r="B963" s="1"/>
      <c r="C963" s="119"/>
      <c r="D963" s="119"/>
      <c r="E963" s="119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19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273"/>
      <c r="AI963" s="273"/>
      <c r="AJ963" s="273"/>
      <c r="AK963" s="273"/>
      <c r="AL963" s="273"/>
      <c r="AM963" s="273"/>
      <c r="AN963" s="273"/>
      <c r="AO963" s="273"/>
      <c r="AP963" s="1"/>
      <c r="AQ963" s="1"/>
      <c r="AR963" s="1"/>
      <c r="AS963" s="1"/>
      <c r="AT963" s="1"/>
      <c r="AU963" s="1"/>
    </row>
    <row r="964" spans="1:47" ht="12.75" customHeight="1" x14ac:dyDescent="0.35">
      <c r="A964" s="1"/>
      <c r="B964" s="1"/>
      <c r="C964" s="119"/>
      <c r="D964" s="119"/>
      <c r="E964" s="119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19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273"/>
      <c r="AI964" s="273"/>
      <c r="AJ964" s="273"/>
      <c r="AK964" s="273"/>
      <c r="AL964" s="273"/>
      <c r="AM964" s="273"/>
      <c r="AN964" s="273"/>
      <c r="AO964" s="273"/>
      <c r="AP964" s="1"/>
      <c r="AQ964" s="1"/>
      <c r="AR964" s="1"/>
      <c r="AS964" s="1"/>
      <c r="AT964" s="1"/>
      <c r="AU964" s="1"/>
    </row>
    <row r="965" spans="1:47" ht="12.75" customHeight="1" x14ac:dyDescent="0.35">
      <c r="A965" s="1"/>
      <c r="B965" s="1"/>
      <c r="C965" s="119"/>
      <c r="D965" s="119"/>
      <c r="E965" s="119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19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273"/>
      <c r="AI965" s="273"/>
      <c r="AJ965" s="273"/>
      <c r="AK965" s="273"/>
      <c r="AL965" s="273"/>
      <c r="AM965" s="273"/>
      <c r="AN965" s="273"/>
      <c r="AO965" s="273"/>
      <c r="AP965" s="1"/>
      <c r="AQ965" s="1"/>
      <c r="AR965" s="1"/>
      <c r="AS965" s="1"/>
      <c r="AT965" s="1"/>
      <c r="AU965" s="1"/>
    </row>
    <row r="966" spans="1:47" ht="12.75" customHeight="1" x14ac:dyDescent="0.35">
      <c r="A966" s="1"/>
      <c r="B966" s="1"/>
      <c r="C966" s="119"/>
      <c r="D966" s="119"/>
      <c r="E966" s="119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19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273"/>
      <c r="AI966" s="273"/>
      <c r="AJ966" s="273"/>
      <c r="AK966" s="273"/>
      <c r="AL966" s="273"/>
      <c r="AM966" s="273"/>
      <c r="AN966" s="273"/>
      <c r="AO966" s="273"/>
      <c r="AP966" s="1"/>
      <c r="AQ966" s="1"/>
      <c r="AR966" s="1"/>
      <c r="AS966" s="1"/>
      <c r="AT966" s="1"/>
      <c r="AU966" s="1"/>
    </row>
    <row r="967" spans="1:47" ht="12.75" customHeight="1" x14ac:dyDescent="0.35">
      <c r="A967" s="1"/>
      <c r="B967" s="1"/>
      <c r="C967" s="119"/>
      <c r="D967" s="119"/>
      <c r="E967" s="119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19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273"/>
      <c r="AI967" s="273"/>
      <c r="AJ967" s="273"/>
      <c r="AK967" s="273"/>
      <c r="AL967" s="273"/>
      <c r="AM967" s="273"/>
      <c r="AN967" s="273"/>
      <c r="AO967" s="273"/>
      <c r="AP967" s="1"/>
      <c r="AQ967" s="1"/>
      <c r="AR967" s="1"/>
      <c r="AS967" s="1"/>
      <c r="AT967" s="1"/>
      <c r="AU967" s="1"/>
    </row>
    <row r="968" spans="1:47" ht="12.75" customHeight="1" x14ac:dyDescent="0.35">
      <c r="A968" s="1"/>
      <c r="B968" s="1"/>
      <c r="C968" s="119"/>
      <c r="D968" s="119"/>
      <c r="E968" s="119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19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273"/>
      <c r="AI968" s="273"/>
      <c r="AJ968" s="273"/>
      <c r="AK968" s="273"/>
      <c r="AL968" s="273"/>
      <c r="AM968" s="273"/>
      <c r="AN968" s="273"/>
      <c r="AO968" s="273"/>
      <c r="AP968" s="1"/>
      <c r="AQ968" s="1"/>
      <c r="AR968" s="1"/>
      <c r="AS968" s="1"/>
      <c r="AT968" s="1"/>
      <c r="AU968" s="1"/>
    </row>
    <row r="969" spans="1:47" ht="12.75" customHeight="1" x14ac:dyDescent="0.35">
      <c r="A969" s="1"/>
      <c r="B969" s="1"/>
      <c r="C969" s="119"/>
      <c r="D969" s="119"/>
      <c r="E969" s="119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19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273"/>
      <c r="AI969" s="273"/>
      <c r="AJ969" s="273"/>
      <c r="AK969" s="273"/>
      <c r="AL969" s="273"/>
      <c r="AM969" s="273"/>
      <c r="AN969" s="273"/>
      <c r="AO969" s="273"/>
      <c r="AP969" s="1"/>
      <c r="AQ969" s="1"/>
      <c r="AR969" s="1"/>
      <c r="AS969" s="1"/>
      <c r="AT969" s="1"/>
      <c r="AU969" s="1"/>
    </row>
    <row r="970" spans="1:47" ht="12.75" customHeight="1" x14ac:dyDescent="0.35">
      <c r="A970" s="1"/>
      <c r="B970" s="1"/>
      <c r="C970" s="119"/>
      <c r="D970" s="119"/>
      <c r="E970" s="119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19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273"/>
      <c r="AI970" s="273"/>
      <c r="AJ970" s="273"/>
      <c r="AK970" s="273"/>
      <c r="AL970" s="273"/>
      <c r="AM970" s="273"/>
      <c r="AN970" s="273"/>
      <c r="AO970" s="273"/>
      <c r="AP970" s="1"/>
      <c r="AQ970" s="1"/>
      <c r="AR970" s="1"/>
      <c r="AS970" s="1"/>
      <c r="AT970" s="1"/>
      <c r="AU970" s="1"/>
    </row>
    <row r="971" spans="1:47" ht="12.75" customHeight="1" x14ac:dyDescent="0.35">
      <c r="A971" s="1"/>
      <c r="B971" s="1"/>
      <c r="C971" s="119"/>
      <c r="D971" s="119"/>
      <c r="E971" s="119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19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273"/>
      <c r="AI971" s="273"/>
      <c r="AJ971" s="273"/>
      <c r="AK971" s="273"/>
      <c r="AL971" s="273"/>
      <c r="AM971" s="273"/>
      <c r="AN971" s="273"/>
      <c r="AO971" s="273"/>
      <c r="AP971" s="1"/>
      <c r="AQ971" s="1"/>
      <c r="AR971" s="1"/>
      <c r="AS971" s="1"/>
      <c r="AT971" s="1"/>
      <c r="AU971" s="1"/>
    </row>
    <row r="972" spans="1:47" ht="12.75" customHeight="1" x14ac:dyDescent="0.35">
      <c r="A972" s="1"/>
      <c r="B972" s="1"/>
      <c r="C972" s="119"/>
      <c r="D972" s="119"/>
      <c r="E972" s="119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19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273"/>
      <c r="AI972" s="273"/>
      <c r="AJ972" s="273"/>
      <c r="AK972" s="273"/>
      <c r="AL972" s="273"/>
      <c r="AM972" s="273"/>
      <c r="AN972" s="273"/>
      <c r="AO972" s="273"/>
      <c r="AP972" s="1"/>
      <c r="AQ972" s="1"/>
      <c r="AR972" s="1"/>
      <c r="AS972" s="1"/>
      <c r="AT972" s="1"/>
      <c r="AU972" s="1"/>
    </row>
    <row r="973" spans="1:47" ht="12.75" customHeight="1" x14ac:dyDescent="0.35">
      <c r="A973" s="1"/>
      <c r="B973" s="1"/>
      <c r="C973" s="119"/>
      <c r="D973" s="119"/>
      <c r="E973" s="119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19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273"/>
      <c r="AI973" s="273"/>
      <c r="AJ973" s="273"/>
      <c r="AK973" s="273"/>
      <c r="AL973" s="273"/>
      <c r="AM973" s="273"/>
      <c r="AN973" s="273"/>
      <c r="AO973" s="273"/>
      <c r="AP973" s="1"/>
      <c r="AQ973" s="1"/>
      <c r="AR973" s="1"/>
      <c r="AS973" s="1"/>
      <c r="AT973" s="1"/>
      <c r="AU973" s="1"/>
    </row>
    <row r="974" spans="1:47" ht="12.75" customHeight="1" x14ac:dyDescent="0.35">
      <c r="A974" s="1"/>
      <c r="B974" s="1"/>
      <c r="C974" s="119"/>
      <c r="D974" s="119"/>
      <c r="E974" s="119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19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273"/>
      <c r="AI974" s="273"/>
      <c r="AJ974" s="273"/>
      <c r="AK974" s="273"/>
      <c r="AL974" s="273"/>
      <c r="AM974" s="273"/>
      <c r="AN974" s="273"/>
      <c r="AO974" s="273"/>
      <c r="AP974" s="1"/>
      <c r="AQ974" s="1"/>
      <c r="AR974" s="1"/>
      <c r="AS974" s="1"/>
      <c r="AT974" s="1"/>
      <c r="AU974" s="1"/>
    </row>
    <row r="975" spans="1:47" ht="12.75" customHeight="1" x14ac:dyDescent="0.35">
      <c r="A975" s="1"/>
      <c r="B975" s="1"/>
      <c r="C975" s="119"/>
      <c r="D975" s="119"/>
      <c r="E975" s="119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19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273"/>
      <c r="AI975" s="273"/>
      <c r="AJ975" s="273"/>
      <c r="AK975" s="273"/>
      <c r="AL975" s="273"/>
      <c r="AM975" s="273"/>
      <c r="AN975" s="273"/>
      <c r="AO975" s="273"/>
      <c r="AP975" s="1"/>
      <c r="AQ975" s="1"/>
      <c r="AR975" s="1"/>
      <c r="AS975" s="1"/>
      <c r="AT975" s="1"/>
      <c r="AU975" s="1"/>
    </row>
    <row r="976" spans="1:47" ht="12.75" customHeight="1" x14ac:dyDescent="0.35">
      <c r="A976" s="1"/>
      <c r="B976" s="1"/>
      <c r="C976" s="119"/>
      <c r="D976" s="119"/>
      <c r="E976" s="119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19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273"/>
      <c r="AI976" s="273"/>
      <c r="AJ976" s="273"/>
      <c r="AK976" s="273"/>
      <c r="AL976" s="273"/>
      <c r="AM976" s="273"/>
      <c r="AN976" s="273"/>
      <c r="AO976" s="273"/>
      <c r="AP976" s="1"/>
      <c r="AQ976" s="1"/>
      <c r="AR976" s="1"/>
      <c r="AS976" s="1"/>
      <c r="AT976" s="1"/>
      <c r="AU976" s="1"/>
    </row>
    <row r="977" spans="1:47" ht="12.75" customHeight="1" x14ac:dyDescent="0.35">
      <c r="A977" s="1"/>
      <c r="B977" s="1"/>
      <c r="C977" s="119"/>
      <c r="D977" s="119"/>
      <c r="E977" s="119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19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273"/>
      <c r="AI977" s="273"/>
      <c r="AJ977" s="273"/>
      <c r="AK977" s="273"/>
      <c r="AL977" s="273"/>
      <c r="AM977" s="273"/>
      <c r="AN977" s="273"/>
      <c r="AO977" s="273"/>
      <c r="AP977" s="1"/>
      <c r="AQ977" s="1"/>
      <c r="AR977" s="1"/>
      <c r="AS977" s="1"/>
      <c r="AT977" s="1"/>
      <c r="AU977" s="1"/>
    </row>
    <row r="978" spans="1:47" ht="12.75" customHeight="1" x14ac:dyDescent="0.35">
      <c r="A978" s="1"/>
      <c r="B978" s="1"/>
      <c r="C978" s="119"/>
      <c r="D978" s="119"/>
      <c r="E978" s="119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19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273"/>
      <c r="AI978" s="273"/>
      <c r="AJ978" s="273"/>
      <c r="AK978" s="273"/>
      <c r="AL978" s="273"/>
      <c r="AM978" s="273"/>
      <c r="AN978" s="273"/>
      <c r="AO978" s="273"/>
      <c r="AP978" s="1"/>
      <c r="AQ978" s="1"/>
      <c r="AR978" s="1"/>
      <c r="AS978" s="1"/>
      <c r="AT978" s="1"/>
      <c r="AU978" s="1"/>
    </row>
    <row r="979" spans="1:47" ht="12.75" customHeight="1" x14ac:dyDescent="0.35">
      <c r="A979" s="1"/>
      <c r="B979" s="1"/>
      <c r="C979" s="119"/>
      <c r="D979" s="119"/>
      <c r="E979" s="119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19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273"/>
      <c r="AI979" s="273"/>
      <c r="AJ979" s="273"/>
      <c r="AK979" s="273"/>
      <c r="AL979" s="273"/>
      <c r="AM979" s="273"/>
      <c r="AN979" s="273"/>
      <c r="AO979" s="273"/>
      <c r="AP979" s="1"/>
      <c r="AQ979" s="1"/>
      <c r="AR979" s="1"/>
      <c r="AS979" s="1"/>
      <c r="AT979" s="1"/>
      <c r="AU979" s="1"/>
    </row>
    <row r="980" spans="1:47" ht="12.75" customHeight="1" x14ac:dyDescent="0.35">
      <c r="A980" s="1"/>
      <c r="B980" s="1"/>
      <c r="C980" s="119"/>
      <c r="D980" s="119"/>
      <c r="E980" s="119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19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273"/>
      <c r="AI980" s="273"/>
      <c r="AJ980" s="273"/>
      <c r="AK980" s="273"/>
      <c r="AL980" s="273"/>
      <c r="AM980" s="273"/>
      <c r="AN980" s="273"/>
      <c r="AO980" s="273"/>
      <c r="AP980" s="1"/>
      <c r="AQ980" s="1"/>
      <c r="AR980" s="1"/>
      <c r="AS980" s="1"/>
      <c r="AT980" s="1"/>
      <c r="AU980" s="1"/>
    </row>
    <row r="981" spans="1:47" ht="12.75" customHeight="1" x14ac:dyDescent="0.35">
      <c r="A981" s="1"/>
      <c r="B981" s="1"/>
      <c r="C981" s="119"/>
      <c r="D981" s="119"/>
      <c r="E981" s="119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19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273"/>
      <c r="AI981" s="273"/>
      <c r="AJ981" s="273"/>
      <c r="AK981" s="273"/>
      <c r="AL981" s="273"/>
      <c r="AM981" s="273"/>
      <c r="AN981" s="273"/>
      <c r="AO981" s="273"/>
      <c r="AP981" s="1"/>
      <c r="AQ981" s="1"/>
      <c r="AR981" s="1"/>
      <c r="AS981" s="1"/>
      <c r="AT981" s="1"/>
      <c r="AU981" s="1"/>
    </row>
    <row r="982" spans="1:47" ht="12.75" customHeight="1" x14ac:dyDescent="0.35">
      <c r="A982" s="1"/>
      <c r="B982" s="1"/>
      <c r="C982" s="119"/>
      <c r="D982" s="119"/>
      <c r="E982" s="119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19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273"/>
      <c r="AI982" s="273"/>
      <c r="AJ982" s="273"/>
      <c r="AK982" s="273"/>
      <c r="AL982" s="273"/>
      <c r="AM982" s="273"/>
      <c r="AN982" s="273"/>
      <c r="AO982" s="273"/>
      <c r="AP982" s="1"/>
      <c r="AQ982" s="1"/>
      <c r="AR982" s="1"/>
      <c r="AS982" s="1"/>
      <c r="AT982" s="1"/>
      <c r="AU982" s="1"/>
    </row>
    <row r="983" spans="1:47" ht="12.75" customHeight="1" x14ac:dyDescent="0.35">
      <c r="A983" s="1"/>
      <c r="B983" s="1"/>
      <c r="C983" s="119"/>
      <c r="D983" s="119"/>
      <c r="E983" s="119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19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273"/>
      <c r="AI983" s="273"/>
      <c r="AJ983" s="273"/>
      <c r="AK983" s="273"/>
      <c r="AL983" s="273"/>
      <c r="AM983" s="273"/>
      <c r="AN983" s="273"/>
      <c r="AO983" s="273"/>
      <c r="AP983" s="1"/>
      <c r="AQ983" s="1"/>
      <c r="AR983" s="1"/>
      <c r="AS983" s="1"/>
      <c r="AT983" s="1"/>
      <c r="AU983" s="1"/>
    </row>
    <row r="984" spans="1:47" ht="12.75" customHeight="1" x14ac:dyDescent="0.35">
      <c r="A984" s="1"/>
      <c r="B984" s="1"/>
      <c r="C984" s="119"/>
      <c r="D984" s="119"/>
      <c r="E984" s="119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19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273"/>
      <c r="AI984" s="273"/>
      <c r="AJ984" s="273"/>
      <c r="AK984" s="273"/>
      <c r="AL984" s="273"/>
      <c r="AM984" s="273"/>
      <c r="AN984" s="273"/>
      <c r="AO984" s="273"/>
      <c r="AP984" s="1"/>
      <c r="AQ984" s="1"/>
      <c r="AR984" s="1"/>
      <c r="AS984" s="1"/>
      <c r="AT984" s="1"/>
      <c r="AU984" s="1"/>
    </row>
    <row r="985" spans="1:47" ht="12.75" customHeight="1" x14ac:dyDescent="0.35">
      <c r="A985" s="1"/>
      <c r="B985" s="1"/>
      <c r="C985" s="119"/>
      <c r="D985" s="119"/>
      <c r="E985" s="119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19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273"/>
      <c r="AI985" s="273"/>
      <c r="AJ985" s="273"/>
      <c r="AK985" s="273"/>
      <c r="AL985" s="273"/>
      <c r="AM985" s="273"/>
      <c r="AN985" s="273"/>
      <c r="AO985" s="273"/>
      <c r="AP985" s="1"/>
      <c r="AQ985" s="1"/>
      <c r="AR985" s="1"/>
      <c r="AS985" s="1"/>
      <c r="AT985" s="1"/>
      <c r="AU985" s="1"/>
    </row>
    <row r="986" spans="1:47" ht="12.75" customHeight="1" x14ac:dyDescent="0.35">
      <c r="A986" s="1"/>
      <c r="B986" s="1"/>
      <c r="C986" s="119"/>
      <c r="D986" s="119"/>
      <c r="E986" s="119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19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273"/>
      <c r="AI986" s="273"/>
      <c r="AJ986" s="273"/>
      <c r="AK986" s="273"/>
      <c r="AL986" s="273"/>
      <c r="AM986" s="273"/>
      <c r="AN986" s="273"/>
      <c r="AO986" s="273"/>
      <c r="AP986" s="1"/>
      <c r="AQ986" s="1"/>
      <c r="AR986" s="1"/>
      <c r="AS986" s="1"/>
      <c r="AT986" s="1"/>
      <c r="AU986" s="1"/>
    </row>
    <row r="987" spans="1:47" ht="12.75" customHeight="1" x14ac:dyDescent="0.35">
      <c r="A987" s="1"/>
      <c r="B987" s="1"/>
      <c r="C987" s="119"/>
      <c r="D987" s="119"/>
      <c r="E987" s="119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19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273"/>
      <c r="AI987" s="273"/>
      <c r="AJ987" s="273"/>
      <c r="AK987" s="273"/>
      <c r="AL987" s="273"/>
      <c r="AM987" s="273"/>
      <c r="AN987" s="273"/>
      <c r="AO987" s="273"/>
      <c r="AP987" s="1"/>
      <c r="AQ987" s="1"/>
      <c r="AR987" s="1"/>
      <c r="AS987" s="1"/>
      <c r="AT987" s="1"/>
      <c r="AU987" s="1"/>
    </row>
    <row r="988" spans="1:47" ht="12.75" customHeight="1" x14ac:dyDescent="0.35">
      <c r="A988" s="1"/>
      <c r="B988" s="1"/>
      <c r="C988" s="119"/>
      <c r="D988" s="119"/>
      <c r="E988" s="119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19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273"/>
      <c r="AI988" s="273"/>
      <c r="AJ988" s="273"/>
      <c r="AK988" s="273"/>
      <c r="AL988" s="273"/>
      <c r="AM988" s="273"/>
      <c r="AN988" s="273"/>
      <c r="AO988" s="273"/>
      <c r="AP988" s="1"/>
      <c r="AQ988" s="1"/>
      <c r="AR988" s="1"/>
      <c r="AS988" s="1"/>
      <c r="AT988" s="1"/>
      <c r="AU988" s="1"/>
    </row>
    <row r="989" spans="1:47" ht="12.75" customHeight="1" x14ac:dyDescent="0.35">
      <c r="A989" s="1"/>
      <c r="B989" s="1"/>
      <c r="C989" s="119"/>
      <c r="D989" s="119"/>
      <c r="E989" s="119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19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273"/>
      <c r="AI989" s="273"/>
      <c r="AJ989" s="273"/>
      <c r="AK989" s="273"/>
      <c r="AL989" s="273"/>
      <c r="AM989" s="273"/>
      <c r="AN989" s="273"/>
      <c r="AO989" s="273"/>
      <c r="AP989" s="1"/>
      <c r="AQ989" s="1"/>
      <c r="AR989" s="1"/>
      <c r="AS989" s="1"/>
      <c r="AT989" s="1"/>
      <c r="AU989" s="1"/>
    </row>
    <row r="990" spans="1:47" ht="12.75" customHeight="1" x14ac:dyDescent="0.35">
      <c r="A990" s="1"/>
      <c r="B990" s="1"/>
      <c r="C990" s="119"/>
      <c r="D990" s="119"/>
      <c r="E990" s="119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19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273"/>
      <c r="AI990" s="273"/>
      <c r="AJ990" s="273"/>
      <c r="AK990" s="273"/>
      <c r="AL990" s="273"/>
      <c r="AM990" s="273"/>
      <c r="AN990" s="273"/>
      <c r="AO990" s="273"/>
      <c r="AP990" s="1"/>
      <c r="AQ990" s="1"/>
      <c r="AR990" s="1"/>
      <c r="AS990" s="1"/>
      <c r="AT990" s="1"/>
      <c r="AU990" s="1"/>
    </row>
    <row r="991" spans="1:47" ht="12.75" customHeight="1" x14ac:dyDescent="0.35">
      <c r="A991" s="1"/>
      <c r="B991" s="1"/>
      <c r="C991" s="119"/>
      <c r="D991" s="119"/>
      <c r="E991" s="119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19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273"/>
      <c r="AI991" s="273"/>
      <c r="AJ991" s="273"/>
      <c r="AK991" s="273"/>
      <c r="AL991" s="273"/>
      <c r="AM991" s="273"/>
      <c r="AN991" s="273"/>
      <c r="AO991" s="273"/>
      <c r="AP991" s="1"/>
      <c r="AQ991" s="1"/>
      <c r="AR991" s="1"/>
      <c r="AS991" s="1"/>
      <c r="AT991" s="1"/>
      <c r="AU991" s="1"/>
    </row>
    <row r="992" spans="1:47" ht="12.75" customHeight="1" x14ac:dyDescent="0.35">
      <c r="A992" s="1"/>
      <c r="B992" s="1"/>
      <c r="C992" s="119"/>
      <c r="D992" s="119"/>
      <c r="E992" s="119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19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273"/>
      <c r="AI992" s="273"/>
      <c r="AJ992" s="273"/>
      <c r="AK992" s="273"/>
      <c r="AL992" s="273"/>
      <c r="AM992" s="273"/>
      <c r="AN992" s="273"/>
      <c r="AO992" s="273"/>
      <c r="AP992" s="1"/>
      <c r="AQ992" s="1"/>
      <c r="AR992" s="1"/>
      <c r="AS992" s="1"/>
      <c r="AT992" s="1"/>
      <c r="AU992" s="1"/>
    </row>
    <row r="993" spans="1:47" ht="12.75" customHeight="1" x14ac:dyDescent="0.35">
      <c r="A993" s="1"/>
      <c r="B993" s="1"/>
      <c r="C993" s="119"/>
      <c r="D993" s="119"/>
      <c r="E993" s="119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19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273"/>
      <c r="AI993" s="273"/>
      <c r="AJ993" s="273"/>
      <c r="AK993" s="273"/>
      <c r="AL993" s="273"/>
      <c r="AM993" s="273"/>
      <c r="AN993" s="273"/>
      <c r="AO993" s="273"/>
      <c r="AP993" s="1"/>
      <c r="AQ993" s="1"/>
      <c r="AR993" s="1"/>
      <c r="AS993" s="1"/>
      <c r="AT993" s="1"/>
      <c r="AU993" s="1"/>
    </row>
    <row r="994" spans="1:47" ht="12.75" customHeight="1" x14ac:dyDescent="0.35">
      <c r="A994" s="1"/>
      <c r="B994" s="1"/>
      <c r="C994" s="119"/>
      <c r="D994" s="119"/>
      <c r="E994" s="119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19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273"/>
      <c r="AI994" s="273"/>
      <c r="AJ994" s="273"/>
      <c r="AK994" s="273"/>
      <c r="AL994" s="273"/>
      <c r="AM994" s="273"/>
      <c r="AN994" s="273"/>
      <c r="AO994" s="273"/>
      <c r="AP994" s="1"/>
      <c r="AQ994" s="1"/>
      <c r="AR994" s="1"/>
      <c r="AS994" s="1"/>
      <c r="AT994" s="1"/>
      <c r="AU994" s="1"/>
    </row>
    <row r="995" spans="1:47" ht="12.75" customHeight="1" x14ac:dyDescent="0.35">
      <c r="A995" s="1"/>
      <c r="B995" s="1"/>
      <c r="C995" s="119"/>
      <c r="D995" s="119"/>
      <c r="E995" s="119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19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273"/>
      <c r="AI995" s="273"/>
      <c r="AJ995" s="273"/>
      <c r="AK995" s="273"/>
      <c r="AL995" s="273"/>
      <c r="AM995" s="273"/>
      <c r="AN995" s="273"/>
      <c r="AO995" s="273"/>
      <c r="AP995" s="1"/>
      <c r="AQ995" s="1"/>
      <c r="AR995" s="1"/>
      <c r="AS995" s="1"/>
      <c r="AT995" s="1"/>
      <c r="AU995" s="1"/>
    </row>
    <row r="996" spans="1:47" ht="12.75" customHeight="1" x14ac:dyDescent="0.35">
      <c r="A996" s="1"/>
      <c r="B996" s="1"/>
      <c r="C996" s="119"/>
      <c r="D996" s="119"/>
      <c r="E996" s="119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19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273"/>
      <c r="AI996" s="273"/>
      <c r="AJ996" s="273"/>
      <c r="AK996" s="273"/>
      <c r="AL996" s="273"/>
      <c r="AM996" s="273"/>
      <c r="AN996" s="273"/>
      <c r="AO996" s="273"/>
      <c r="AP996" s="1"/>
      <c r="AQ996" s="1"/>
      <c r="AR996" s="1"/>
      <c r="AS996" s="1"/>
      <c r="AT996" s="1"/>
      <c r="AU996" s="1"/>
    </row>
    <row r="997" spans="1:47" ht="12.75" customHeight="1" x14ac:dyDescent="0.35">
      <c r="A997" s="1"/>
      <c r="B997" s="1"/>
      <c r="C997" s="119"/>
      <c r="D997" s="119"/>
      <c r="E997" s="119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19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273"/>
      <c r="AI997" s="273"/>
      <c r="AJ997" s="273"/>
      <c r="AK997" s="273"/>
      <c r="AL997" s="273"/>
      <c r="AM997" s="273"/>
      <c r="AN997" s="273"/>
      <c r="AO997" s="273"/>
      <c r="AP997" s="1"/>
      <c r="AQ997" s="1"/>
      <c r="AR997" s="1"/>
      <c r="AS997" s="1"/>
      <c r="AT997" s="1"/>
      <c r="AU997" s="1"/>
    </row>
    <row r="998" spans="1:47" ht="12.75" customHeight="1" x14ac:dyDescent="0.35">
      <c r="A998" s="1"/>
      <c r="B998" s="1"/>
      <c r="C998" s="119"/>
      <c r="D998" s="119"/>
      <c r="E998" s="119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19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273"/>
      <c r="AI998" s="273"/>
      <c r="AJ998" s="273"/>
      <c r="AK998" s="273"/>
      <c r="AL998" s="273"/>
      <c r="AM998" s="273"/>
      <c r="AN998" s="273"/>
      <c r="AO998" s="273"/>
      <c r="AP998" s="1"/>
      <c r="AQ998" s="1"/>
      <c r="AR998" s="1"/>
      <c r="AS998" s="1"/>
      <c r="AT998" s="1"/>
      <c r="AU998" s="1"/>
    </row>
    <row r="999" spans="1:47" ht="12.75" customHeight="1" x14ac:dyDescent="0.35">
      <c r="A999" s="1"/>
      <c r="B999" s="1"/>
      <c r="C999" s="119"/>
      <c r="D999" s="119"/>
      <c r="E999" s="119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19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273"/>
      <c r="AI999" s="273"/>
      <c r="AJ999" s="273"/>
      <c r="AK999" s="273"/>
      <c r="AL999" s="273"/>
      <c r="AM999" s="273"/>
      <c r="AN999" s="273"/>
      <c r="AO999" s="273"/>
      <c r="AP999" s="1"/>
      <c r="AQ999" s="1"/>
      <c r="AR999" s="1"/>
      <c r="AS999" s="1"/>
      <c r="AT999" s="1"/>
      <c r="AU999" s="1"/>
    </row>
    <row r="1000" spans="1:47" ht="12.75" customHeight="1" x14ac:dyDescent="0.35">
      <c r="A1000" s="1"/>
      <c r="B1000" s="1"/>
      <c r="C1000" s="119"/>
      <c r="D1000" s="119"/>
      <c r="E1000" s="119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19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273"/>
      <c r="AI1000" s="273"/>
      <c r="AJ1000" s="273"/>
      <c r="AK1000" s="273"/>
      <c r="AL1000" s="273"/>
      <c r="AM1000" s="273"/>
      <c r="AN1000" s="273"/>
      <c r="AO1000" s="273"/>
      <c r="AP1000" s="1"/>
      <c r="AQ1000" s="1"/>
      <c r="AR1000" s="1"/>
      <c r="AS1000" s="1"/>
      <c r="AT1000" s="1"/>
      <c r="AU1000" s="1"/>
    </row>
  </sheetData>
  <autoFilter ref="A1:AO67" xr:uid="{00000000-0009-0000-0000-000007000000}"/>
  <mergeCells count="3">
    <mergeCell ref="AR2:AS2"/>
    <mergeCell ref="AT2:AU2"/>
    <mergeCell ref="AS14:AT14"/>
  </mergeCells>
  <conditionalFormatting sqref="B2:D295">
    <cfRule type="expression" dxfId="31" priority="1">
      <formula>$D2="X Vender"</formula>
    </cfRule>
  </conditionalFormatting>
  <conditionalFormatting sqref="B2:D295">
    <cfRule type="expression" dxfId="30" priority="2">
      <formula>$D2="Bloqueado"</formula>
    </cfRule>
  </conditionalFormatting>
  <conditionalFormatting sqref="B2:D295">
    <cfRule type="expression" dxfId="29" priority="3">
      <formula>$D2="Vendido"</formula>
    </cfRule>
  </conditionalFormatting>
  <conditionalFormatting sqref="B2:D295">
    <cfRule type="expression" dxfId="28" priority="4">
      <formula>$D2="Reservado"</formula>
    </cfRule>
  </conditionalFormatting>
  <pageMargins left="0.74803149606299213" right="0.74803149606299213" top="0.98425196850393704" bottom="0.98425196850393704" header="0" footer="0"/>
  <pageSetup scale="60"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700-000000000000}">
          <x14:formula1>
            <xm:f>Catalogo!$B$2:$B$6</xm:f>
          </x14:formula1>
          <xm:sqref>D1:D1000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F243E"/>
  </sheetPr>
  <dimension ref="A1:Z1000"/>
  <sheetViews>
    <sheetView showGridLines="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14.453125" defaultRowHeight="15" customHeight="1" outlineLevelCol="1" x14ac:dyDescent="0.35"/>
  <cols>
    <col min="1" max="1" width="5.1796875" customWidth="1"/>
    <col min="2" max="2" width="10.1796875" customWidth="1"/>
    <col min="3" max="3" width="8.1796875" customWidth="1"/>
    <col min="4" max="4" width="11" customWidth="1"/>
    <col min="5" max="5" width="7.6328125" hidden="1" customWidth="1"/>
    <col min="6" max="6" width="14.36328125" hidden="1" customWidth="1"/>
    <col min="7" max="10" width="11.453125" hidden="1" customWidth="1"/>
    <col min="11" max="11" width="9.1796875" customWidth="1"/>
    <col min="12" max="14" width="8.1796875" customWidth="1" outlineLevel="1"/>
    <col min="15" max="15" width="12.6328125" hidden="1" customWidth="1" outlineLevel="1"/>
    <col min="16" max="16" width="8.6328125" hidden="1" customWidth="1" outlineLevel="1"/>
    <col min="17" max="18" width="17.1796875" hidden="1" customWidth="1" outlineLevel="1"/>
    <col min="19" max="19" width="15.36328125" customWidth="1"/>
    <col min="20" max="20" width="11.6328125" customWidth="1"/>
    <col min="21" max="21" width="16.453125" customWidth="1"/>
    <col min="22" max="26" width="11.453125" customWidth="1"/>
  </cols>
  <sheetData>
    <row r="1" spans="1:26" ht="14.25" customHeight="1" x14ac:dyDescent="0.5">
      <c r="A1" s="338" t="s">
        <v>213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49"/>
    </row>
    <row r="2" spans="1:26" ht="14.25" customHeight="1" x14ac:dyDescent="0.5">
      <c r="A2" s="338" t="s">
        <v>214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49"/>
    </row>
    <row r="3" spans="1:26" ht="14.25" hidden="1" customHeight="1" x14ac:dyDescent="0.45">
      <c r="A3" s="274"/>
      <c r="B3" s="275"/>
      <c r="C3" s="275"/>
      <c r="D3" s="275"/>
      <c r="E3" s="275"/>
      <c r="F3" s="276">
        <v>5</v>
      </c>
      <c r="G3" s="276">
        <v>6</v>
      </c>
      <c r="H3" s="276">
        <v>7</v>
      </c>
      <c r="I3" s="276">
        <v>8</v>
      </c>
      <c r="J3" s="276">
        <v>9</v>
      </c>
      <c r="K3" s="276">
        <v>10</v>
      </c>
      <c r="L3" s="276">
        <v>11</v>
      </c>
      <c r="M3" s="276">
        <v>12</v>
      </c>
      <c r="N3" s="276">
        <v>13</v>
      </c>
      <c r="O3" s="276">
        <v>14</v>
      </c>
      <c r="P3" s="276">
        <v>15</v>
      </c>
      <c r="Q3" s="276">
        <v>16</v>
      </c>
      <c r="R3" s="276">
        <v>17</v>
      </c>
      <c r="S3" s="276">
        <v>18</v>
      </c>
      <c r="T3" s="276">
        <v>19</v>
      </c>
      <c r="U3" s="276">
        <v>20</v>
      </c>
    </row>
    <row r="4" spans="1:26" ht="29.25" hidden="1" customHeight="1" x14ac:dyDescent="0.35">
      <c r="A4" s="350" t="s">
        <v>71</v>
      </c>
      <c r="B4" s="351"/>
      <c r="C4" s="277"/>
      <c r="D4" s="328" t="s">
        <v>215</v>
      </c>
      <c r="E4" s="352"/>
      <c r="F4" s="319"/>
      <c r="G4" s="353" t="s">
        <v>216</v>
      </c>
      <c r="H4" s="352"/>
      <c r="I4" s="352"/>
      <c r="J4" s="352"/>
      <c r="K4" s="319"/>
      <c r="L4" s="354" t="s">
        <v>75</v>
      </c>
      <c r="M4" s="355"/>
      <c r="N4" s="355"/>
      <c r="O4" s="355"/>
      <c r="P4" s="355"/>
      <c r="Q4" s="355"/>
      <c r="R4" s="356"/>
      <c r="S4" s="357" t="s">
        <v>217</v>
      </c>
      <c r="T4" s="329"/>
      <c r="U4" s="278"/>
      <c r="V4" s="279"/>
      <c r="W4" s="279"/>
      <c r="X4" s="279"/>
      <c r="Y4" s="279"/>
      <c r="Z4" s="279"/>
    </row>
    <row r="5" spans="1:26" ht="14.25" customHeight="1" x14ac:dyDescent="0.35">
      <c r="A5" s="124" t="s">
        <v>81</v>
      </c>
      <c r="B5" s="124" t="s">
        <v>82</v>
      </c>
      <c r="C5" s="125" t="s">
        <v>148</v>
      </c>
      <c r="D5" s="126" t="s">
        <v>84</v>
      </c>
      <c r="E5" s="127" t="s">
        <v>85</v>
      </c>
      <c r="F5" s="280" t="s">
        <v>145</v>
      </c>
      <c r="G5" s="205" t="s">
        <v>149</v>
      </c>
      <c r="H5" s="126" t="s">
        <v>33</v>
      </c>
      <c r="I5" s="126" t="s">
        <v>42</v>
      </c>
      <c r="J5" s="205" t="s">
        <v>41</v>
      </c>
      <c r="K5" s="205" t="s">
        <v>43</v>
      </c>
      <c r="L5" s="126" t="s">
        <v>44</v>
      </c>
      <c r="M5" s="127" t="s">
        <v>8</v>
      </c>
      <c r="N5" s="132" t="s">
        <v>47</v>
      </c>
      <c r="O5" s="127" t="s">
        <v>89</v>
      </c>
      <c r="P5" s="127" t="s">
        <v>91</v>
      </c>
      <c r="Q5" s="127" t="s">
        <v>94</v>
      </c>
      <c r="R5" s="281" t="s">
        <v>95</v>
      </c>
      <c r="S5" s="282" t="s">
        <v>107</v>
      </c>
      <c r="T5" s="283" t="s">
        <v>16</v>
      </c>
      <c r="U5" s="284" t="s">
        <v>113</v>
      </c>
      <c r="V5" s="279"/>
      <c r="W5" s="279"/>
      <c r="X5" s="279"/>
      <c r="Y5" s="279"/>
      <c r="Z5" s="279"/>
    </row>
    <row r="6" spans="1:26" ht="14.25" customHeight="1" x14ac:dyDescent="0.35">
      <c r="A6" s="285">
        <f>'T. Generadora'!A3</f>
        <v>1</v>
      </c>
      <c r="B6" s="285">
        <f>'T. Generadora'!B3</f>
        <v>201</v>
      </c>
      <c r="C6" s="285">
        <f>+'T. Generadora'!C3</f>
        <v>1</v>
      </c>
      <c r="D6" s="285" t="str">
        <f>'T. Generadora'!D3</f>
        <v>Madison</v>
      </c>
      <c r="E6" s="285">
        <f>'T. Generadora'!E3</f>
        <v>2</v>
      </c>
      <c r="F6" s="286" t="str">
        <f>'T. Generadora'!G3</f>
        <v>1 M</v>
      </c>
      <c r="G6" s="286">
        <f>'T. Generadora'!H3</f>
        <v>30</v>
      </c>
      <c r="H6" s="286">
        <f>'T. Generadora'!I3</f>
        <v>5</v>
      </c>
      <c r="I6" s="286">
        <f>'T. Generadora'!J3</f>
        <v>0</v>
      </c>
      <c r="J6" s="286">
        <f>+'T. Generadora'!K3</f>
        <v>0</v>
      </c>
      <c r="K6" s="287">
        <f>'T. Generadora'!L3</f>
        <v>35</v>
      </c>
      <c r="L6" s="287">
        <f>'T. Generadora'!M3</f>
        <v>1</v>
      </c>
      <c r="M6" s="288">
        <f>'T. Generadora'!N3</f>
        <v>1</v>
      </c>
      <c r="N6" s="287">
        <f>'T. Generadora'!T3</f>
        <v>1</v>
      </c>
      <c r="O6" s="287">
        <f>'T. Generadora'!O3</f>
        <v>0</v>
      </c>
      <c r="P6" s="287">
        <f>'T. Generadora'!Q3</f>
        <v>0</v>
      </c>
      <c r="Q6" s="287">
        <f>'T. Generadora'!U3</f>
        <v>0</v>
      </c>
      <c r="R6" s="287">
        <f>'T. Generadora'!V3</f>
        <v>0</v>
      </c>
      <c r="S6" s="289">
        <f>'T. Generadora'!AT3</f>
        <v>1670000</v>
      </c>
      <c r="T6" s="289">
        <f>+'T. Generadora'!AP3</f>
        <v>47714.285714285717</v>
      </c>
      <c r="U6" s="285" t="str">
        <f>'Control Ventas'!D2</f>
        <v>X Vender</v>
      </c>
    </row>
    <row r="7" spans="1:26" ht="14.25" customHeight="1" x14ac:dyDescent="0.35">
      <c r="A7" s="285">
        <f>'T. Generadora'!A4</f>
        <v>2</v>
      </c>
      <c r="B7" s="285">
        <f>'T. Generadora'!B4</f>
        <v>202</v>
      </c>
      <c r="C7" s="285">
        <f>+'T. Generadora'!C4</f>
        <v>1</v>
      </c>
      <c r="D7" s="285" t="str">
        <f>'T. Generadora'!D4</f>
        <v>Madison</v>
      </c>
      <c r="E7" s="285">
        <f>'T. Generadora'!E4</f>
        <v>2</v>
      </c>
      <c r="F7" s="286" t="str">
        <f>'T. Generadora'!G4</f>
        <v>2 M</v>
      </c>
      <c r="G7" s="286">
        <f>'T. Generadora'!H4</f>
        <v>59</v>
      </c>
      <c r="H7" s="286">
        <f>'T. Generadora'!I4</f>
        <v>8</v>
      </c>
      <c r="I7" s="286">
        <f>'T. Generadora'!J4</f>
        <v>0</v>
      </c>
      <c r="J7" s="286">
        <f>+'T. Generadora'!K4</f>
        <v>0</v>
      </c>
      <c r="K7" s="287">
        <f>'T. Generadora'!L4</f>
        <v>67</v>
      </c>
      <c r="L7" s="287">
        <f>'T. Generadora'!M4</f>
        <v>2</v>
      </c>
      <c r="M7" s="288">
        <f>'T. Generadora'!N4</f>
        <v>2</v>
      </c>
      <c r="N7" s="287">
        <f>'T. Generadora'!T4</f>
        <v>1</v>
      </c>
      <c r="O7" s="287">
        <f>'T. Generadora'!O4</f>
        <v>0</v>
      </c>
      <c r="P7" s="287">
        <f>'T. Generadora'!Q4</f>
        <v>0</v>
      </c>
      <c r="Q7" s="287">
        <f>'T. Generadora'!U4</f>
        <v>0</v>
      </c>
      <c r="R7" s="287">
        <f>'T. Generadora'!V4</f>
        <v>0</v>
      </c>
      <c r="S7" s="289">
        <f>'T. Generadora'!AT4</f>
        <v>2840000</v>
      </c>
      <c r="T7" s="289">
        <f>+'T. Generadora'!AP4</f>
        <v>42388.059701492537</v>
      </c>
      <c r="U7" s="285" t="str">
        <f>'Control Ventas'!D3</f>
        <v>X Vender</v>
      </c>
    </row>
    <row r="8" spans="1:26" ht="14.25" customHeight="1" x14ac:dyDescent="0.35">
      <c r="A8" s="285">
        <f>'T. Generadora'!A5</f>
        <v>3</v>
      </c>
      <c r="B8" s="285">
        <f>'T. Generadora'!B5</f>
        <v>203</v>
      </c>
      <c r="C8" s="285">
        <f>+'T. Generadora'!C5</f>
        <v>1</v>
      </c>
      <c r="D8" s="285" t="str">
        <f>'T. Generadora'!D5</f>
        <v>Madison</v>
      </c>
      <c r="E8" s="285">
        <f>'T. Generadora'!E5</f>
        <v>2</v>
      </c>
      <c r="F8" s="286" t="str">
        <f>'T. Generadora'!G5</f>
        <v>3 M</v>
      </c>
      <c r="G8" s="286">
        <f>'T. Generadora'!H5</f>
        <v>57</v>
      </c>
      <c r="H8" s="286">
        <f>'T. Generadora'!I5</f>
        <v>7</v>
      </c>
      <c r="I8" s="286">
        <f>'T. Generadora'!J5</f>
        <v>0</v>
      </c>
      <c r="J8" s="286">
        <f>+'T. Generadora'!K5</f>
        <v>0</v>
      </c>
      <c r="K8" s="287">
        <f>'T. Generadora'!L5</f>
        <v>64</v>
      </c>
      <c r="L8" s="287">
        <f>'T. Generadora'!M5</f>
        <v>2</v>
      </c>
      <c r="M8" s="288">
        <f>'T. Generadora'!N5</f>
        <v>2</v>
      </c>
      <c r="N8" s="287">
        <f>'T. Generadora'!T5</f>
        <v>1</v>
      </c>
      <c r="O8" s="287">
        <f>'T. Generadora'!O5</f>
        <v>0</v>
      </c>
      <c r="P8" s="287">
        <f>'T. Generadora'!Q5</f>
        <v>0</v>
      </c>
      <c r="Q8" s="287">
        <f>'T. Generadora'!U5</f>
        <v>0</v>
      </c>
      <c r="R8" s="287">
        <f>'T. Generadora'!V5</f>
        <v>0</v>
      </c>
      <c r="S8" s="289">
        <f>'T. Generadora'!AT5</f>
        <v>2750000</v>
      </c>
      <c r="T8" s="289">
        <f>+'T. Generadora'!AP5</f>
        <v>42968.75</v>
      </c>
      <c r="U8" s="285" t="str">
        <f>'Control Ventas'!D4</f>
        <v>X Vender</v>
      </c>
    </row>
    <row r="9" spans="1:26" ht="14.25" customHeight="1" x14ac:dyDescent="0.35">
      <c r="A9" s="285">
        <f>'T. Generadora'!A6</f>
        <v>4</v>
      </c>
      <c r="B9" s="285">
        <f>'T. Generadora'!B6</f>
        <v>204</v>
      </c>
      <c r="C9" s="285">
        <f>+'T. Generadora'!C6</f>
        <v>1</v>
      </c>
      <c r="D9" s="285" t="str">
        <f>'T. Generadora'!D6</f>
        <v>Madison</v>
      </c>
      <c r="E9" s="285">
        <f>'T. Generadora'!E6</f>
        <v>2</v>
      </c>
      <c r="F9" s="286" t="str">
        <f>'T. Generadora'!G6</f>
        <v>4 M</v>
      </c>
      <c r="G9" s="286">
        <f>'T. Generadora'!H6</f>
        <v>59</v>
      </c>
      <c r="H9" s="286">
        <f>'T. Generadora'!I6</f>
        <v>13</v>
      </c>
      <c r="I9" s="286">
        <f>'T. Generadora'!J6</f>
        <v>0</v>
      </c>
      <c r="J9" s="286">
        <f>+'T. Generadora'!K6</f>
        <v>0</v>
      </c>
      <c r="K9" s="287">
        <f>'T. Generadora'!L6</f>
        <v>72</v>
      </c>
      <c r="L9" s="287">
        <f>'T. Generadora'!M6</f>
        <v>2</v>
      </c>
      <c r="M9" s="288">
        <f>'T. Generadora'!N6</f>
        <v>2</v>
      </c>
      <c r="N9" s="287">
        <f>'T. Generadora'!T6</f>
        <v>2</v>
      </c>
      <c r="O9" s="287">
        <f>'T. Generadora'!O6</f>
        <v>0</v>
      </c>
      <c r="P9" s="287">
        <f>'T. Generadora'!Q6</f>
        <v>0</v>
      </c>
      <c r="Q9" s="287">
        <f>'T. Generadora'!U6</f>
        <v>0</v>
      </c>
      <c r="R9" s="287">
        <f>'T. Generadora'!V6</f>
        <v>0</v>
      </c>
      <c r="S9" s="289">
        <f>'T. Generadora'!AT6</f>
        <v>2970000</v>
      </c>
      <c r="T9" s="289">
        <f>+'T. Generadora'!AP6</f>
        <v>41250</v>
      </c>
      <c r="U9" s="285" t="str">
        <f>'Control Ventas'!D5</f>
        <v>X Vender</v>
      </c>
    </row>
    <row r="10" spans="1:26" ht="14.25" customHeight="1" x14ac:dyDescent="0.35">
      <c r="A10" s="285">
        <f>'T. Generadora'!A7</f>
        <v>5</v>
      </c>
      <c r="B10" s="285">
        <f>'T. Generadora'!B7</f>
        <v>205</v>
      </c>
      <c r="C10" s="285">
        <f>+'T. Generadora'!C7</f>
        <v>1</v>
      </c>
      <c r="D10" s="285" t="str">
        <f>'T. Generadora'!D7</f>
        <v>Madison</v>
      </c>
      <c r="E10" s="285">
        <f>'T. Generadora'!E7</f>
        <v>2</v>
      </c>
      <c r="F10" s="286" t="str">
        <f>'T. Generadora'!G7</f>
        <v>5 M</v>
      </c>
      <c r="G10" s="286">
        <f>'T. Generadora'!H7</f>
        <v>56</v>
      </c>
      <c r="H10" s="286">
        <f>'T. Generadora'!I7</f>
        <v>12</v>
      </c>
      <c r="I10" s="286">
        <f>'T. Generadora'!J7</f>
        <v>0</v>
      </c>
      <c r="J10" s="286">
        <f>+'T. Generadora'!K7</f>
        <v>0</v>
      </c>
      <c r="K10" s="287">
        <f>'T. Generadora'!L7</f>
        <v>68</v>
      </c>
      <c r="L10" s="287">
        <f>'T. Generadora'!M7</f>
        <v>2</v>
      </c>
      <c r="M10" s="288">
        <f>'T. Generadora'!N7</f>
        <v>2</v>
      </c>
      <c r="N10" s="287">
        <f>'T. Generadora'!T7</f>
        <v>1</v>
      </c>
      <c r="O10" s="287">
        <f>'T. Generadora'!O7</f>
        <v>0</v>
      </c>
      <c r="P10" s="287">
        <f>'T. Generadora'!Q7</f>
        <v>0</v>
      </c>
      <c r="Q10" s="287">
        <f>'T. Generadora'!U7</f>
        <v>0</v>
      </c>
      <c r="R10" s="287">
        <f>'T. Generadora'!V7</f>
        <v>0</v>
      </c>
      <c r="S10" s="289">
        <f>'T. Generadora'!AT7</f>
        <v>2870000</v>
      </c>
      <c r="T10" s="289">
        <f>+'T. Generadora'!AP7</f>
        <v>42205.882352941175</v>
      </c>
      <c r="U10" s="285" t="str">
        <f>'Control Ventas'!D6</f>
        <v>X Vender</v>
      </c>
    </row>
    <row r="11" spans="1:26" ht="14.25" customHeight="1" x14ac:dyDescent="0.35">
      <c r="A11" s="285">
        <f>'T. Generadora'!A8</f>
        <v>6</v>
      </c>
      <c r="B11" s="285">
        <f>'T. Generadora'!B8</f>
        <v>206</v>
      </c>
      <c r="C11" s="285">
        <f>+'T. Generadora'!C8</f>
        <v>1</v>
      </c>
      <c r="D11" s="285" t="str">
        <f>'T. Generadora'!D8</f>
        <v>Madison</v>
      </c>
      <c r="E11" s="285">
        <f>'T. Generadora'!E8</f>
        <v>2</v>
      </c>
      <c r="F11" s="286" t="str">
        <f>'T. Generadora'!G8</f>
        <v>6 M</v>
      </c>
      <c r="G11" s="286">
        <f>'T. Generadora'!H8</f>
        <v>52</v>
      </c>
      <c r="H11" s="286">
        <f>'T. Generadora'!I8</f>
        <v>7</v>
      </c>
      <c r="I11" s="286">
        <f>'T. Generadora'!J8</f>
        <v>0</v>
      </c>
      <c r="J11" s="286">
        <f>+'T. Generadora'!K8</f>
        <v>0</v>
      </c>
      <c r="K11" s="287">
        <f>'T. Generadora'!L8</f>
        <v>59</v>
      </c>
      <c r="L11" s="287">
        <f>'T. Generadora'!M8</f>
        <v>2</v>
      </c>
      <c r="M11" s="288">
        <f>'T. Generadora'!N8</f>
        <v>2</v>
      </c>
      <c r="N11" s="287">
        <f>'T. Generadora'!T8</f>
        <v>1</v>
      </c>
      <c r="O11" s="287">
        <f>'T. Generadora'!O8</f>
        <v>0</v>
      </c>
      <c r="P11" s="287">
        <f>'T. Generadora'!Q8</f>
        <v>0</v>
      </c>
      <c r="Q11" s="287">
        <f>'T. Generadora'!U8</f>
        <v>0</v>
      </c>
      <c r="R11" s="287">
        <f>'T. Generadora'!V8</f>
        <v>0</v>
      </c>
      <c r="S11" s="289">
        <f>'T. Generadora'!AT8</f>
        <v>2610000</v>
      </c>
      <c r="T11" s="289">
        <f>+'T. Generadora'!AP8</f>
        <v>44237.288135593219</v>
      </c>
      <c r="U11" s="285" t="str">
        <f>'Control Ventas'!D7</f>
        <v>X Vender</v>
      </c>
    </row>
    <row r="12" spans="1:26" ht="14.25" customHeight="1" x14ac:dyDescent="0.35">
      <c r="A12" s="285">
        <f>'T. Generadora'!A9</f>
        <v>7</v>
      </c>
      <c r="B12" s="285">
        <f>'T. Generadora'!B9</f>
        <v>207</v>
      </c>
      <c r="C12" s="285">
        <f>+'T. Generadora'!C9</f>
        <v>1</v>
      </c>
      <c r="D12" s="285" t="str">
        <f>'T. Generadora'!D9</f>
        <v>Madison</v>
      </c>
      <c r="E12" s="285">
        <f>'T. Generadora'!E9</f>
        <v>2</v>
      </c>
      <c r="F12" s="286" t="str">
        <f>'T. Generadora'!G9</f>
        <v>7 M</v>
      </c>
      <c r="G12" s="286">
        <f>'T. Generadora'!H9</f>
        <v>64</v>
      </c>
      <c r="H12" s="286">
        <f>'T. Generadora'!I9</f>
        <v>7</v>
      </c>
      <c r="I12" s="286">
        <f>'T. Generadora'!J9</f>
        <v>0</v>
      </c>
      <c r="J12" s="286">
        <f>+'T. Generadora'!K9</f>
        <v>0</v>
      </c>
      <c r="K12" s="287">
        <f>'T. Generadora'!L9</f>
        <v>71</v>
      </c>
      <c r="L12" s="287">
        <f>'T. Generadora'!M9</f>
        <v>2</v>
      </c>
      <c r="M12" s="288">
        <f>'T. Generadora'!N9</f>
        <v>2</v>
      </c>
      <c r="N12" s="287">
        <f>'T. Generadora'!T9</f>
        <v>2</v>
      </c>
      <c r="O12" s="287">
        <f>'T. Generadora'!O9</f>
        <v>0</v>
      </c>
      <c r="P12" s="287">
        <f>'T. Generadora'!Q9</f>
        <v>0</v>
      </c>
      <c r="Q12" s="287">
        <f>'T. Generadora'!U9</f>
        <v>0</v>
      </c>
      <c r="R12" s="287">
        <f>'T. Generadora'!V9</f>
        <v>0</v>
      </c>
      <c r="S12" s="289">
        <f>'T. Generadora'!AT9</f>
        <v>2960000</v>
      </c>
      <c r="T12" s="289">
        <f>+'T. Generadora'!AP9</f>
        <v>41690.140845070426</v>
      </c>
      <c r="U12" s="285" t="str">
        <f>'Control Ventas'!D8</f>
        <v>X Vender</v>
      </c>
    </row>
    <row r="13" spans="1:26" ht="14.25" customHeight="1" x14ac:dyDescent="0.35">
      <c r="A13" s="285">
        <f>'T. Generadora'!A10</f>
        <v>8</v>
      </c>
      <c r="B13" s="285">
        <f>'T. Generadora'!B10</f>
        <v>208</v>
      </c>
      <c r="C13" s="285">
        <f>+'T. Generadora'!C10</f>
        <v>1</v>
      </c>
      <c r="D13" s="285" t="str">
        <f>'T. Generadora'!D10</f>
        <v>Madison</v>
      </c>
      <c r="E13" s="285">
        <f>'T. Generadora'!E10</f>
        <v>2</v>
      </c>
      <c r="F13" s="286" t="str">
        <f>'T. Generadora'!G10</f>
        <v>8 M</v>
      </c>
      <c r="G13" s="286">
        <f>'T. Generadora'!H10</f>
        <v>34</v>
      </c>
      <c r="H13" s="286">
        <f>'T. Generadora'!I10</f>
        <v>3</v>
      </c>
      <c r="I13" s="286">
        <f>'T. Generadora'!J10</f>
        <v>0</v>
      </c>
      <c r="J13" s="286">
        <f>+'T. Generadora'!K10</f>
        <v>0</v>
      </c>
      <c r="K13" s="287">
        <f>'T. Generadora'!L10</f>
        <v>37</v>
      </c>
      <c r="L13" s="287">
        <f>'T. Generadora'!M10</f>
        <v>1</v>
      </c>
      <c r="M13" s="288">
        <f>'T. Generadora'!N10</f>
        <v>1</v>
      </c>
      <c r="N13" s="287">
        <f>'T. Generadora'!T10</f>
        <v>1</v>
      </c>
      <c r="O13" s="287">
        <f>'T. Generadora'!O10</f>
        <v>0</v>
      </c>
      <c r="P13" s="287">
        <f>'T. Generadora'!Q10</f>
        <v>0</v>
      </c>
      <c r="Q13" s="287">
        <f>'T. Generadora'!U10</f>
        <v>0</v>
      </c>
      <c r="R13" s="287">
        <f>'T. Generadora'!V10</f>
        <v>0</v>
      </c>
      <c r="S13" s="289">
        <f>'T. Generadora'!AT10</f>
        <v>1780000</v>
      </c>
      <c r="T13" s="289">
        <f>+'T. Generadora'!AP10</f>
        <v>48108.108108108107</v>
      </c>
      <c r="U13" s="285" t="str">
        <f>'Control Ventas'!D9</f>
        <v>X Vender</v>
      </c>
    </row>
    <row r="14" spans="1:26" ht="14.25" customHeight="1" x14ac:dyDescent="0.35">
      <c r="A14" s="285">
        <f>'T. Generadora'!A11</f>
        <v>9</v>
      </c>
      <c r="B14" s="285">
        <f>'T. Generadora'!B11</f>
        <v>301</v>
      </c>
      <c r="C14" s="285">
        <f>+'T. Generadora'!C11</f>
        <v>1</v>
      </c>
      <c r="D14" s="285" t="str">
        <f>'T. Generadora'!D11</f>
        <v>Madison</v>
      </c>
      <c r="E14" s="285">
        <f>'T. Generadora'!E11</f>
        <v>3</v>
      </c>
      <c r="F14" s="286" t="str">
        <f>'T. Generadora'!G11</f>
        <v>1 M</v>
      </c>
      <c r="G14" s="286">
        <f>'T. Generadora'!H11</f>
        <v>30</v>
      </c>
      <c r="H14" s="286">
        <f>'T. Generadora'!I11</f>
        <v>5</v>
      </c>
      <c r="I14" s="286">
        <f>'T. Generadora'!J11</f>
        <v>0</v>
      </c>
      <c r="J14" s="286">
        <f>+'T. Generadora'!K11</f>
        <v>0</v>
      </c>
      <c r="K14" s="287">
        <f>'T. Generadora'!L11</f>
        <v>35</v>
      </c>
      <c r="L14" s="287">
        <f>'T. Generadora'!M11</f>
        <v>1</v>
      </c>
      <c r="M14" s="288">
        <f>'T. Generadora'!N11</f>
        <v>1</v>
      </c>
      <c r="N14" s="287">
        <f>'T. Generadora'!T11</f>
        <v>1</v>
      </c>
      <c r="O14" s="287">
        <f>'T. Generadora'!O11</f>
        <v>0</v>
      </c>
      <c r="P14" s="287">
        <f>'T. Generadora'!Q11</f>
        <v>0</v>
      </c>
      <c r="Q14" s="287">
        <f>'T. Generadora'!U11</f>
        <v>0</v>
      </c>
      <c r="R14" s="287">
        <f>'T. Generadora'!V11</f>
        <v>0</v>
      </c>
      <c r="S14" s="289">
        <f>'T. Generadora'!AT11</f>
        <v>1690000</v>
      </c>
      <c r="T14" s="289">
        <f>+'T. Generadora'!AP11</f>
        <v>48285.714285714283</v>
      </c>
      <c r="U14" s="285" t="str">
        <f>'Control Ventas'!D10</f>
        <v>X Vender</v>
      </c>
    </row>
    <row r="15" spans="1:26" ht="14.25" customHeight="1" x14ac:dyDescent="0.35">
      <c r="A15" s="285">
        <f>'T. Generadora'!A12</f>
        <v>10</v>
      </c>
      <c r="B15" s="285">
        <f>'T. Generadora'!B12</f>
        <v>302</v>
      </c>
      <c r="C15" s="285">
        <f>+'T. Generadora'!C12</f>
        <v>1</v>
      </c>
      <c r="D15" s="285" t="str">
        <f>'T. Generadora'!D12</f>
        <v>Madison</v>
      </c>
      <c r="E15" s="285">
        <f>'T. Generadora'!E12</f>
        <v>3</v>
      </c>
      <c r="F15" s="286" t="str">
        <f>'T. Generadora'!G12</f>
        <v>2 M</v>
      </c>
      <c r="G15" s="286">
        <f>'T. Generadora'!H12</f>
        <v>59</v>
      </c>
      <c r="H15" s="286">
        <f>'T. Generadora'!I12</f>
        <v>8</v>
      </c>
      <c r="I15" s="286">
        <f>'T. Generadora'!J12</f>
        <v>0</v>
      </c>
      <c r="J15" s="286">
        <f>+'T. Generadora'!K12</f>
        <v>0</v>
      </c>
      <c r="K15" s="287">
        <f>'T. Generadora'!L12</f>
        <v>67</v>
      </c>
      <c r="L15" s="287">
        <f>'T. Generadora'!M12</f>
        <v>2</v>
      </c>
      <c r="M15" s="288">
        <f>'T. Generadora'!N12</f>
        <v>2</v>
      </c>
      <c r="N15" s="287">
        <f>'T. Generadora'!T12</f>
        <v>1</v>
      </c>
      <c r="O15" s="287">
        <f>'T. Generadora'!O12</f>
        <v>0</v>
      </c>
      <c r="P15" s="287">
        <f>'T. Generadora'!Q12</f>
        <v>0</v>
      </c>
      <c r="Q15" s="287">
        <f>'T. Generadora'!U12</f>
        <v>0</v>
      </c>
      <c r="R15" s="287">
        <f>'T. Generadora'!V12</f>
        <v>0</v>
      </c>
      <c r="S15" s="289">
        <f>'T. Generadora'!AT12</f>
        <v>2870000</v>
      </c>
      <c r="T15" s="289">
        <f>+'T. Generadora'!AP12</f>
        <v>42835.820895522389</v>
      </c>
      <c r="U15" s="285" t="str">
        <f>'Control Ventas'!D11</f>
        <v>X Vender</v>
      </c>
    </row>
    <row r="16" spans="1:26" ht="14.25" customHeight="1" x14ac:dyDescent="0.35">
      <c r="A16" s="285">
        <f>'T. Generadora'!A13</f>
        <v>11</v>
      </c>
      <c r="B16" s="285">
        <f>'T. Generadora'!B13</f>
        <v>303</v>
      </c>
      <c r="C16" s="285">
        <f>+'T. Generadora'!C13</f>
        <v>1</v>
      </c>
      <c r="D16" s="285" t="str">
        <f>'T. Generadora'!D13</f>
        <v>Madison</v>
      </c>
      <c r="E16" s="285">
        <f>'T. Generadora'!E13</f>
        <v>3</v>
      </c>
      <c r="F16" s="286" t="str">
        <f>'T. Generadora'!G13</f>
        <v>3 M</v>
      </c>
      <c r="G16" s="286">
        <f>'T. Generadora'!H13</f>
        <v>57</v>
      </c>
      <c r="H16" s="286">
        <f>'T. Generadora'!I13</f>
        <v>7</v>
      </c>
      <c r="I16" s="286">
        <f>'T. Generadora'!J13</f>
        <v>0</v>
      </c>
      <c r="J16" s="286">
        <f>+'T. Generadora'!K13</f>
        <v>0</v>
      </c>
      <c r="K16" s="287">
        <f>'T. Generadora'!L13</f>
        <v>64</v>
      </c>
      <c r="L16" s="287">
        <f>'T. Generadora'!M13</f>
        <v>2</v>
      </c>
      <c r="M16" s="288">
        <f>'T. Generadora'!N13</f>
        <v>2</v>
      </c>
      <c r="N16" s="287">
        <f>'T. Generadora'!T13</f>
        <v>1</v>
      </c>
      <c r="O16" s="287">
        <f>'T. Generadora'!O13</f>
        <v>0</v>
      </c>
      <c r="P16" s="287">
        <f>'T. Generadora'!Q13</f>
        <v>0</v>
      </c>
      <c r="Q16" s="287">
        <f>'T. Generadora'!U13</f>
        <v>0</v>
      </c>
      <c r="R16" s="287">
        <f>'T. Generadora'!V13</f>
        <v>0</v>
      </c>
      <c r="S16" s="289">
        <f>'T. Generadora'!AT13</f>
        <v>2770000</v>
      </c>
      <c r="T16" s="289">
        <f>+'T. Generadora'!AP13</f>
        <v>43281.25</v>
      </c>
      <c r="U16" s="285" t="str">
        <f>'Control Ventas'!D12</f>
        <v>X Vender</v>
      </c>
    </row>
    <row r="17" spans="1:21" ht="14.25" customHeight="1" x14ac:dyDescent="0.35">
      <c r="A17" s="285">
        <f>'T. Generadora'!A14</f>
        <v>12</v>
      </c>
      <c r="B17" s="285">
        <f>'T. Generadora'!B14</f>
        <v>304</v>
      </c>
      <c r="C17" s="285">
        <f>+'T. Generadora'!C14</f>
        <v>1</v>
      </c>
      <c r="D17" s="285" t="str">
        <f>'T. Generadora'!D14</f>
        <v>Madison</v>
      </c>
      <c r="E17" s="285">
        <f>'T. Generadora'!E14</f>
        <v>3</v>
      </c>
      <c r="F17" s="286" t="str">
        <f>'T. Generadora'!G14</f>
        <v>4 M</v>
      </c>
      <c r="G17" s="286">
        <f>'T. Generadora'!H14</f>
        <v>59</v>
      </c>
      <c r="H17" s="286">
        <f>'T. Generadora'!I14</f>
        <v>13</v>
      </c>
      <c r="I17" s="286">
        <f>'T. Generadora'!J14</f>
        <v>0</v>
      </c>
      <c r="J17" s="286">
        <f>+'T. Generadora'!K14</f>
        <v>0</v>
      </c>
      <c r="K17" s="287">
        <f>'T. Generadora'!L14</f>
        <v>72</v>
      </c>
      <c r="L17" s="287">
        <f>'T. Generadora'!M14</f>
        <v>2</v>
      </c>
      <c r="M17" s="288">
        <f>'T. Generadora'!N14</f>
        <v>2</v>
      </c>
      <c r="N17" s="287">
        <f>'T. Generadora'!T14</f>
        <v>2</v>
      </c>
      <c r="O17" s="287">
        <f>'T. Generadora'!O14</f>
        <v>0</v>
      </c>
      <c r="P17" s="287">
        <f>'T. Generadora'!Q14</f>
        <v>0</v>
      </c>
      <c r="Q17" s="287">
        <f>'T. Generadora'!U14</f>
        <v>0</v>
      </c>
      <c r="R17" s="287">
        <f>'T. Generadora'!V14</f>
        <v>0</v>
      </c>
      <c r="S17" s="289">
        <f>'T. Generadora'!AT14</f>
        <v>3000000</v>
      </c>
      <c r="T17" s="289">
        <f>+'T. Generadora'!AP14</f>
        <v>41666.666666666664</v>
      </c>
      <c r="U17" s="285" t="str">
        <f>'Control Ventas'!D13</f>
        <v>X Vender</v>
      </c>
    </row>
    <row r="18" spans="1:21" ht="14.25" customHeight="1" x14ac:dyDescent="0.35">
      <c r="A18" s="285">
        <f>'T. Generadora'!A15</f>
        <v>13</v>
      </c>
      <c r="B18" s="285">
        <f>'T. Generadora'!B15</f>
        <v>305</v>
      </c>
      <c r="C18" s="285">
        <f>+'T. Generadora'!C15</f>
        <v>1</v>
      </c>
      <c r="D18" s="285" t="str">
        <f>'T. Generadora'!D15</f>
        <v>Madison</v>
      </c>
      <c r="E18" s="285">
        <f>'T. Generadora'!E15</f>
        <v>3</v>
      </c>
      <c r="F18" s="286" t="str">
        <f>'T. Generadora'!G15</f>
        <v>5 M</v>
      </c>
      <c r="G18" s="286">
        <f>'T. Generadora'!H15</f>
        <v>56</v>
      </c>
      <c r="H18" s="286">
        <f>'T. Generadora'!I15</f>
        <v>12</v>
      </c>
      <c r="I18" s="286">
        <f>'T. Generadora'!J15</f>
        <v>0</v>
      </c>
      <c r="J18" s="286">
        <f>+'T. Generadora'!K15</f>
        <v>0</v>
      </c>
      <c r="K18" s="287">
        <f>'T. Generadora'!L15</f>
        <v>68</v>
      </c>
      <c r="L18" s="287">
        <f>'T. Generadora'!M15</f>
        <v>2</v>
      </c>
      <c r="M18" s="288">
        <f>'T. Generadora'!N15</f>
        <v>2</v>
      </c>
      <c r="N18" s="287">
        <f>'T. Generadora'!T15</f>
        <v>1</v>
      </c>
      <c r="O18" s="287">
        <f>'T. Generadora'!O15</f>
        <v>0</v>
      </c>
      <c r="P18" s="287">
        <f>'T. Generadora'!Q15</f>
        <v>0</v>
      </c>
      <c r="Q18" s="287">
        <f>'T. Generadora'!U15</f>
        <v>0</v>
      </c>
      <c r="R18" s="287">
        <f>'T. Generadora'!V15</f>
        <v>0</v>
      </c>
      <c r="S18" s="289">
        <f>'T. Generadora'!AT15</f>
        <v>2900000</v>
      </c>
      <c r="T18" s="289">
        <f>+'T. Generadora'!AP15</f>
        <v>42647.058823529413</v>
      </c>
      <c r="U18" s="285" t="str">
        <f>'Control Ventas'!D14</f>
        <v>X Vender</v>
      </c>
    </row>
    <row r="19" spans="1:21" ht="14.25" customHeight="1" x14ac:dyDescent="0.35">
      <c r="A19" s="285">
        <f>'T. Generadora'!A16</f>
        <v>14</v>
      </c>
      <c r="B19" s="285">
        <f>'T. Generadora'!B16</f>
        <v>306</v>
      </c>
      <c r="C19" s="285">
        <f>+'T. Generadora'!C16</f>
        <v>1</v>
      </c>
      <c r="D19" s="285" t="str">
        <f>'T. Generadora'!D16</f>
        <v>Madison</v>
      </c>
      <c r="E19" s="285">
        <f>'T. Generadora'!E16</f>
        <v>3</v>
      </c>
      <c r="F19" s="286" t="str">
        <f>'T. Generadora'!G16</f>
        <v>6 M</v>
      </c>
      <c r="G19" s="286">
        <f>'T. Generadora'!H16</f>
        <v>52</v>
      </c>
      <c r="H19" s="286">
        <f>'T. Generadora'!I16</f>
        <v>7</v>
      </c>
      <c r="I19" s="286">
        <f>'T. Generadora'!J16</f>
        <v>0</v>
      </c>
      <c r="J19" s="286">
        <f>+'T. Generadora'!K16</f>
        <v>0</v>
      </c>
      <c r="K19" s="287">
        <f>'T. Generadora'!L16</f>
        <v>59</v>
      </c>
      <c r="L19" s="287">
        <f>'T. Generadora'!M16</f>
        <v>2</v>
      </c>
      <c r="M19" s="288">
        <f>'T. Generadora'!N16</f>
        <v>2</v>
      </c>
      <c r="N19" s="287">
        <f>'T. Generadora'!T16</f>
        <v>1</v>
      </c>
      <c r="O19" s="287">
        <f>'T. Generadora'!O16</f>
        <v>0</v>
      </c>
      <c r="P19" s="287">
        <f>'T. Generadora'!Q16</f>
        <v>0</v>
      </c>
      <c r="Q19" s="287">
        <f>'T. Generadora'!U16</f>
        <v>0</v>
      </c>
      <c r="R19" s="287">
        <f>'T. Generadora'!V16</f>
        <v>0</v>
      </c>
      <c r="S19" s="289">
        <f>'T. Generadora'!AT16</f>
        <v>2640000</v>
      </c>
      <c r="T19" s="289">
        <f>+'T. Generadora'!AP16</f>
        <v>44745.762711864409</v>
      </c>
      <c r="U19" s="285" t="str">
        <f>'Control Ventas'!D15</f>
        <v>X Vender</v>
      </c>
    </row>
    <row r="20" spans="1:21" ht="14.25" customHeight="1" x14ac:dyDescent="0.35">
      <c r="A20" s="285">
        <f>'T. Generadora'!A17</f>
        <v>15</v>
      </c>
      <c r="B20" s="285">
        <f>'T. Generadora'!B17</f>
        <v>307</v>
      </c>
      <c r="C20" s="285">
        <f>+'T. Generadora'!C17</f>
        <v>1</v>
      </c>
      <c r="D20" s="285" t="str">
        <f>'T. Generadora'!D17</f>
        <v>Madison</v>
      </c>
      <c r="E20" s="285">
        <f>'T. Generadora'!E17</f>
        <v>3</v>
      </c>
      <c r="F20" s="286" t="str">
        <f>'T. Generadora'!G17</f>
        <v>7 M</v>
      </c>
      <c r="G20" s="286">
        <f>'T. Generadora'!H17</f>
        <v>64</v>
      </c>
      <c r="H20" s="286">
        <f>'T. Generadora'!I17</f>
        <v>7</v>
      </c>
      <c r="I20" s="286">
        <f>'T. Generadora'!J17</f>
        <v>0</v>
      </c>
      <c r="J20" s="286">
        <f>+'T. Generadora'!K17</f>
        <v>0</v>
      </c>
      <c r="K20" s="287">
        <f>'T. Generadora'!L17</f>
        <v>71</v>
      </c>
      <c r="L20" s="287">
        <f>'T. Generadora'!M17</f>
        <v>2</v>
      </c>
      <c r="M20" s="288">
        <f>'T. Generadora'!N17</f>
        <v>2</v>
      </c>
      <c r="N20" s="287">
        <f>'T. Generadora'!T17</f>
        <v>2</v>
      </c>
      <c r="O20" s="287">
        <f>'T. Generadora'!O17</f>
        <v>0</v>
      </c>
      <c r="P20" s="287">
        <f>'T. Generadora'!Q17</f>
        <v>0</v>
      </c>
      <c r="Q20" s="287">
        <f>'T. Generadora'!U17</f>
        <v>0</v>
      </c>
      <c r="R20" s="287">
        <f>'T. Generadora'!V17</f>
        <v>0</v>
      </c>
      <c r="S20" s="289">
        <f>'T. Generadora'!AT17</f>
        <v>2980000</v>
      </c>
      <c r="T20" s="289">
        <f>+'T. Generadora'!AP17</f>
        <v>41971.830985915491</v>
      </c>
      <c r="U20" s="285" t="str">
        <f>'Control Ventas'!D16</f>
        <v>X Vender</v>
      </c>
    </row>
    <row r="21" spans="1:21" ht="14.25" customHeight="1" x14ac:dyDescent="0.35">
      <c r="A21" s="285">
        <f>'T. Generadora'!A18</f>
        <v>16</v>
      </c>
      <c r="B21" s="285">
        <f>'T. Generadora'!B18</f>
        <v>308</v>
      </c>
      <c r="C21" s="285">
        <f>+'T. Generadora'!C18</f>
        <v>1</v>
      </c>
      <c r="D21" s="285" t="str">
        <f>'T. Generadora'!D18</f>
        <v>Madison</v>
      </c>
      <c r="E21" s="285">
        <f>'T. Generadora'!E18</f>
        <v>3</v>
      </c>
      <c r="F21" s="286" t="str">
        <f>'T. Generadora'!G18</f>
        <v>8 M</v>
      </c>
      <c r="G21" s="286">
        <f>'T. Generadora'!H18</f>
        <v>34</v>
      </c>
      <c r="H21" s="286">
        <f>'T. Generadora'!I18</f>
        <v>3</v>
      </c>
      <c r="I21" s="286">
        <f>'T. Generadora'!J18</f>
        <v>0</v>
      </c>
      <c r="J21" s="286">
        <f>+'T. Generadora'!K18</f>
        <v>0</v>
      </c>
      <c r="K21" s="287">
        <f>'T. Generadora'!L18</f>
        <v>37</v>
      </c>
      <c r="L21" s="287">
        <f>'T. Generadora'!M18</f>
        <v>1</v>
      </c>
      <c r="M21" s="288">
        <f>'T. Generadora'!N18</f>
        <v>1</v>
      </c>
      <c r="N21" s="287">
        <f>'T. Generadora'!T18</f>
        <v>1</v>
      </c>
      <c r="O21" s="287">
        <f>'T. Generadora'!O18</f>
        <v>0</v>
      </c>
      <c r="P21" s="287">
        <f>'T. Generadora'!Q18</f>
        <v>0</v>
      </c>
      <c r="Q21" s="287">
        <f>'T. Generadora'!U18</f>
        <v>0</v>
      </c>
      <c r="R21" s="287">
        <f>'T. Generadora'!V18</f>
        <v>0</v>
      </c>
      <c r="S21" s="289">
        <f>'T. Generadora'!AT18</f>
        <v>1790000</v>
      </c>
      <c r="T21" s="289">
        <f>+'T. Generadora'!AP18</f>
        <v>48378.37837837838</v>
      </c>
      <c r="U21" s="285" t="str">
        <f>'Control Ventas'!D17</f>
        <v>X Vender</v>
      </c>
    </row>
    <row r="22" spans="1:21" ht="14.25" customHeight="1" x14ac:dyDescent="0.35">
      <c r="A22" s="285">
        <f>'T. Generadora'!A19</f>
        <v>17</v>
      </c>
      <c r="B22" s="285">
        <f>'T. Generadora'!B19</f>
        <v>401</v>
      </c>
      <c r="C22" s="285">
        <f>+'T. Generadora'!C19</f>
        <v>1</v>
      </c>
      <c r="D22" s="285" t="str">
        <f>'T. Generadora'!D19</f>
        <v>Madison</v>
      </c>
      <c r="E22" s="285">
        <f>'T. Generadora'!E19</f>
        <v>4</v>
      </c>
      <c r="F22" s="286" t="str">
        <f>'T. Generadora'!G19</f>
        <v>1 M</v>
      </c>
      <c r="G22" s="286">
        <f>'T. Generadora'!H19</f>
        <v>30</v>
      </c>
      <c r="H22" s="286">
        <f>'T. Generadora'!I19</f>
        <v>5</v>
      </c>
      <c r="I22" s="286">
        <f>'T. Generadora'!J19</f>
        <v>0</v>
      </c>
      <c r="J22" s="286">
        <f>+'T. Generadora'!K19</f>
        <v>0</v>
      </c>
      <c r="K22" s="287">
        <f>'T. Generadora'!L19</f>
        <v>35</v>
      </c>
      <c r="L22" s="287">
        <f>'T. Generadora'!M19</f>
        <v>1</v>
      </c>
      <c r="M22" s="288">
        <f>'T. Generadora'!N19</f>
        <v>1</v>
      </c>
      <c r="N22" s="287">
        <f>'T. Generadora'!T19</f>
        <v>1</v>
      </c>
      <c r="O22" s="287">
        <f>'T. Generadora'!O19</f>
        <v>0</v>
      </c>
      <c r="P22" s="287">
        <f>'T. Generadora'!Q19</f>
        <v>0</v>
      </c>
      <c r="Q22" s="287">
        <f>'T. Generadora'!U19</f>
        <v>0</v>
      </c>
      <c r="R22" s="287">
        <f>'T. Generadora'!V19</f>
        <v>0</v>
      </c>
      <c r="S22" s="289">
        <f>'T. Generadora'!AT19</f>
        <v>1700000</v>
      </c>
      <c r="T22" s="289">
        <f>+'T. Generadora'!AP19</f>
        <v>48571.428571428572</v>
      </c>
      <c r="U22" s="285" t="str">
        <f>'Control Ventas'!D18</f>
        <v>X Vender</v>
      </c>
    </row>
    <row r="23" spans="1:21" ht="14.25" customHeight="1" x14ac:dyDescent="0.35">
      <c r="A23" s="285">
        <f>'T. Generadora'!A20</f>
        <v>18</v>
      </c>
      <c r="B23" s="285">
        <f>'T. Generadora'!B20</f>
        <v>402</v>
      </c>
      <c r="C23" s="285">
        <f>+'T. Generadora'!C20</f>
        <v>1</v>
      </c>
      <c r="D23" s="285" t="str">
        <f>'T. Generadora'!D20</f>
        <v>Madison</v>
      </c>
      <c r="E23" s="285">
        <f>'T. Generadora'!E20</f>
        <v>4</v>
      </c>
      <c r="F23" s="286" t="str">
        <f>'T. Generadora'!G20</f>
        <v>2 M</v>
      </c>
      <c r="G23" s="286">
        <f>'T. Generadora'!H20</f>
        <v>59</v>
      </c>
      <c r="H23" s="286">
        <f>'T. Generadora'!I20</f>
        <v>8</v>
      </c>
      <c r="I23" s="286">
        <f>'T. Generadora'!J20</f>
        <v>0</v>
      </c>
      <c r="J23" s="286">
        <f>+'T. Generadora'!K20</f>
        <v>0</v>
      </c>
      <c r="K23" s="287">
        <f>'T. Generadora'!L20</f>
        <v>67</v>
      </c>
      <c r="L23" s="287">
        <f>'T. Generadora'!M20</f>
        <v>2</v>
      </c>
      <c r="M23" s="288">
        <f>'T. Generadora'!N20</f>
        <v>2</v>
      </c>
      <c r="N23" s="287">
        <f>'T. Generadora'!T20</f>
        <v>1</v>
      </c>
      <c r="O23" s="287">
        <f>'T. Generadora'!O20</f>
        <v>0</v>
      </c>
      <c r="P23" s="287">
        <f>'T. Generadora'!Q20</f>
        <v>0</v>
      </c>
      <c r="Q23" s="287">
        <f>'T. Generadora'!U20</f>
        <v>0</v>
      </c>
      <c r="R23" s="287">
        <f>'T. Generadora'!V20</f>
        <v>0</v>
      </c>
      <c r="S23" s="289">
        <f>'T. Generadora'!AT20</f>
        <v>2900000</v>
      </c>
      <c r="T23" s="289">
        <f>+'T. Generadora'!AP20</f>
        <v>43283.582089552241</v>
      </c>
      <c r="U23" s="285" t="str">
        <f>'Control Ventas'!D19</f>
        <v>X Vender</v>
      </c>
    </row>
    <row r="24" spans="1:21" ht="14.25" customHeight="1" x14ac:dyDescent="0.35">
      <c r="A24" s="285">
        <f>'T. Generadora'!A21</f>
        <v>19</v>
      </c>
      <c r="B24" s="285">
        <f>'T. Generadora'!B21</f>
        <v>403</v>
      </c>
      <c r="C24" s="285">
        <f>+'T. Generadora'!C21</f>
        <v>1</v>
      </c>
      <c r="D24" s="285" t="str">
        <f>'T. Generadora'!D21</f>
        <v>Madison</v>
      </c>
      <c r="E24" s="285">
        <f>'T. Generadora'!E21</f>
        <v>4</v>
      </c>
      <c r="F24" s="286" t="str">
        <f>'T. Generadora'!G21</f>
        <v>3 M</v>
      </c>
      <c r="G24" s="286">
        <f>'T. Generadora'!H21</f>
        <v>57</v>
      </c>
      <c r="H24" s="286">
        <f>'T. Generadora'!I21</f>
        <v>7</v>
      </c>
      <c r="I24" s="286">
        <f>'T. Generadora'!J21</f>
        <v>0</v>
      </c>
      <c r="J24" s="286">
        <f>+'T. Generadora'!K21</f>
        <v>0</v>
      </c>
      <c r="K24" s="287">
        <f>'T. Generadora'!L21</f>
        <v>64</v>
      </c>
      <c r="L24" s="287">
        <f>'T. Generadora'!M21</f>
        <v>2</v>
      </c>
      <c r="M24" s="288">
        <f>'T. Generadora'!N21</f>
        <v>2</v>
      </c>
      <c r="N24" s="287">
        <f>'T. Generadora'!T21</f>
        <v>1</v>
      </c>
      <c r="O24" s="287">
        <f>'T. Generadora'!O21</f>
        <v>0</v>
      </c>
      <c r="P24" s="287">
        <f>'T. Generadora'!Q21</f>
        <v>0</v>
      </c>
      <c r="Q24" s="287">
        <f>'T. Generadora'!U21</f>
        <v>0</v>
      </c>
      <c r="R24" s="287">
        <f>'T. Generadora'!V21</f>
        <v>0</v>
      </c>
      <c r="S24" s="289">
        <f>'T. Generadora'!AT21</f>
        <v>2800000</v>
      </c>
      <c r="T24" s="289">
        <f>+'T. Generadora'!AP21</f>
        <v>43750</v>
      </c>
      <c r="U24" s="285" t="str">
        <f>'Control Ventas'!D20</f>
        <v>X Vender</v>
      </c>
    </row>
    <row r="25" spans="1:21" ht="14.25" customHeight="1" x14ac:dyDescent="0.35">
      <c r="A25" s="285">
        <f>'T. Generadora'!A22</f>
        <v>20</v>
      </c>
      <c r="B25" s="285">
        <f>'T. Generadora'!B22</f>
        <v>404</v>
      </c>
      <c r="C25" s="285">
        <f>+'T. Generadora'!C22</f>
        <v>1</v>
      </c>
      <c r="D25" s="285" t="str">
        <f>'T. Generadora'!D22</f>
        <v>Madison</v>
      </c>
      <c r="E25" s="285">
        <f>'T. Generadora'!E22</f>
        <v>4</v>
      </c>
      <c r="F25" s="286" t="str">
        <f>'T. Generadora'!G22</f>
        <v>4 M</v>
      </c>
      <c r="G25" s="286">
        <f>'T. Generadora'!H22</f>
        <v>59</v>
      </c>
      <c r="H25" s="286">
        <f>'T. Generadora'!I22</f>
        <v>13</v>
      </c>
      <c r="I25" s="286">
        <f>'T. Generadora'!J22</f>
        <v>0</v>
      </c>
      <c r="J25" s="286">
        <f>+'T. Generadora'!K22</f>
        <v>0</v>
      </c>
      <c r="K25" s="287">
        <f>'T. Generadora'!L22</f>
        <v>72</v>
      </c>
      <c r="L25" s="287">
        <f>'T. Generadora'!M22</f>
        <v>2</v>
      </c>
      <c r="M25" s="288">
        <f>'T. Generadora'!N22</f>
        <v>2</v>
      </c>
      <c r="N25" s="287">
        <f>'T. Generadora'!T22</f>
        <v>2</v>
      </c>
      <c r="O25" s="287">
        <f>'T. Generadora'!O22</f>
        <v>0</v>
      </c>
      <c r="P25" s="287">
        <f>'T. Generadora'!Q22</f>
        <v>0</v>
      </c>
      <c r="Q25" s="287">
        <f>'T. Generadora'!U22</f>
        <v>0</v>
      </c>
      <c r="R25" s="287">
        <f>'T. Generadora'!V22</f>
        <v>0</v>
      </c>
      <c r="S25" s="289">
        <f>'T. Generadora'!AT22</f>
        <v>3030000</v>
      </c>
      <c r="T25" s="289">
        <f>+'T. Generadora'!AP22</f>
        <v>42083.333333333336</v>
      </c>
      <c r="U25" s="285" t="str">
        <f>'Control Ventas'!D21</f>
        <v>X Vender</v>
      </c>
    </row>
    <row r="26" spans="1:21" ht="14.25" customHeight="1" x14ac:dyDescent="0.35">
      <c r="A26" s="285">
        <f>'T. Generadora'!A23</f>
        <v>21</v>
      </c>
      <c r="B26" s="285">
        <f>'T. Generadora'!B23</f>
        <v>405</v>
      </c>
      <c r="C26" s="285">
        <f>+'T. Generadora'!C23</f>
        <v>1</v>
      </c>
      <c r="D26" s="285" t="str">
        <f>'T. Generadora'!D23</f>
        <v>Madison</v>
      </c>
      <c r="E26" s="285">
        <f>'T. Generadora'!E23</f>
        <v>4</v>
      </c>
      <c r="F26" s="286" t="str">
        <f>'T. Generadora'!G23</f>
        <v>5 M</v>
      </c>
      <c r="G26" s="286">
        <f>'T. Generadora'!H23</f>
        <v>56</v>
      </c>
      <c r="H26" s="286">
        <f>'T. Generadora'!I23</f>
        <v>12</v>
      </c>
      <c r="I26" s="286">
        <f>'T. Generadora'!J23</f>
        <v>0</v>
      </c>
      <c r="J26" s="286">
        <f>+'T. Generadora'!K23</f>
        <v>0</v>
      </c>
      <c r="K26" s="287">
        <f>'T. Generadora'!L23</f>
        <v>68</v>
      </c>
      <c r="L26" s="287">
        <f>'T. Generadora'!M23</f>
        <v>2</v>
      </c>
      <c r="M26" s="288">
        <f>'T. Generadora'!N23</f>
        <v>2</v>
      </c>
      <c r="N26" s="287">
        <f>'T. Generadora'!T23</f>
        <v>1</v>
      </c>
      <c r="O26" s="287">
        <f>'T. Generadora'!O23</f>
        <v>0</v>
      </c>
      <c r="P26" s="287">
        <f>'T. Generadora'!Q23</f>
        <v>0</v>
      </c>
      <c r="Q26" s="287">
        <f>'T. Generadora'!U23</f>
        <v>0</v>
      </c>
      <c r="R26" s="287">
        <f>'T. Generadora'!V23</f>
        <v>0</v>
      </c>
      <c r="S26" s="289">
        <f>'T. Generadora'!AT23</f>
        <v>2930000</v>
      </c>
      <c r="T26" s="289">
        <f>+'T. Generadora'!AP23</f>
        <v>43088.23529411765</v>
      </c>
      <c r="U26" s="285" t="str">
        <f>'Control Ventas'!D22</f>
        <v>X Vender</v>
      </c>
    </row>
    <row r="27" spans="1:21" ht="14.25" customHeight="1" x14ac:dyDescent="0.35">
      <c r="A27" s="285">
        <f>'T. Generadora'!A24</f>
        <v>22</v>
      </c>
      <c r="B27" s="285">
        <f>'T. Generadora'!B24</f>
        <v>406</v>
      </c>
      <c r="C27" s="285">
        <f>+'T. Generadora'!C24</f>
        <v>1</v>
      </c>
      <c r="D27" s="285" t="str">
        <f>'T. Generadora'!D24</f>
        <v>Madison</v>
      </c>
      <c r="E27" s="285">
        <f>'T. Generadora'!E24</f>
        <v>4</v>
      </c>
      <c r="F27" s="286" t="str">
        <f>'T. Generadora'!G24</f>
        <v>6 M</v>
      </c>
      <c r="G27" s="286">
        <f>'T. Generadora'!H24</f>
        <v>52</v>
      </c>
      <c r="H27" s="286">
        <f>'T. Generadora'!I24</f>
        <v>7</v>
      </c>
      <c r="I27" s="286">
        <f>'T. Generadora'!J24</f>
        <v>0</v>
      </c>
      <c r="J27" s="286">
        <f>+'T. Generadora'!K24</f>
        <v>0</v>
      </c>
      <c r="K27" s="287">
        <f>'T. Generadora'!L24</f>
        <v>59</v>
      </c>
      <c r="L27" s="287">
        <f>'T. Generadora'!M24</f>
        <v>2</v>
      </c>
      <c r="M27" s="288">
        <f>'T. Generadora'!N24</f>
        <v>2</v>
      </c>
      <c r="N27" s="287">
        <f>'T. Generadora'!T24</f>
        <v>1</v>
      </c>
      <c r="O27" s="287">
        <f>'T. Generadora'!O24</f>
        <v>0</v>
      </c>
      <c r="P27" s="287">
        <f>'T. Generadora'!Q24</f>
        <v>0</v>
      </c>
      <c r="Q27" s="287">
        <f>'T. Generadora'!U24</f>
        <v>0</v>
      </c>
      <c r="R27" s="287">
        <f>'T. Generadora'!V24</f>
        <v>0</v>
      </c>
      <c r="S27" s="289">
        <f>'T. Generadora'!AT24</f>
        <v>2660000</v>
      </c>
      <c r="T27" s="289">
        <f>+'T. Generadora'!AP24</f>
        <v>45084.745762711864</v>
      </c>
      <c r="U27" s="285" t="str">
        <f>'Control Ventas'!D23</f>
        <v>X Vender</v>
      </c>
    </row>
    <row r="28" spans="1:21" ht="14.25" customHeight="1" x14ac:dyDescent="0.35">
      <c r="A28" s="285">
        <f>'T. Generadora'!A25</f>
        <v>23</v>
      </c>
      <c r="B28" s="285">
        <f>'T. Generadora'!B25</f>
        <v>407</v>
      </c>
      <c r="C28" s="285">
        <f>+'T. Generadora'!C25</f>
        <v>1</v>
      </c>
      <c r="D28" s="285" t="str">
        <f>'T. Generadora'!D25</f>
        <v>Madison</v>
      </c>
      <c r="E28" s="285">
        <f>'T. Generadora'!E25</f>
        <v>4</v>
      </c>
      <c r="F28" s="286" t="str">
        <f>'T. Generadora'!G25</f>
        <v>7 M</v>
      </c>
      <c r="G28" s="286">
        <f>'T. Generadora'!H25</f>
        <v>64</v>
      </c>
      <c r="H28" s="286">
        <f>'T. Generadora'!I25</f>
        <v>7</v>
      </c>
      <c r="I28" s="286">
        <f>'T. Generadora'!J25</f>
        <v>0</v>
      </c>
      <c r="J28" s="286">
        <f>+'T. Generadora'!K25</f>
        <v>0</v>
      </c>
      <c r="K28" s="287">
        <f>'T. Generadora'!L25</f>
        <v>71</v>
      </c>
      <c r="L28" s="287">
        <f>'T. Generadora'!M25</f>
        <v>2</v>
      </c>
      <c r="M28" s="288">
        <f>'T. Generadora'!N25</f>
        <v>2</v>
      </c>
      <c r="N28" s="287">
        <f>'T. Generadora'!T25</f>
        <v>2</v>
      </c>
      <c r="O28" s="287">
        <f>'T. Generadora'!O25</f>
        <v>0</v>
      </c>
      <c r="P28" s="287">
        <f>'T. Generadora'!Q25</f>
        <v>0</v>
      </c>
      <c r="Q28" s="287">
        <f>'T. Generadora'!U25</f>
        <v>0</v>
      </c>
      <c r="R28" s="287">
        <f>'T. Generadora'!V25</f>
        <v>0</v>
      </c>
      <c r="S28" s="289">
        <f>'T. Generadora'!AT25</f>
        <v>3010000</v>
      </c>
      <c r="T28" s="289">
        <f>+'T. Generadora'!AP25</f>
        <v>42394.366197183095</v>
      </c>
      <c r="U28" s="285" t="str">
        <f>'Control Ventas'!D24</f>
        <v>X Vender</v>
      </c>
    </row>
    <row r="29" spans="1:21" ht="14.25" customHeight="1" x14ac:dyDescent="0.35">
      <c r="A29" s="285">
        <f>'T. Generadora'!A26</f>
        <v>24</v>
      </c>
      <c r="B29" s="285">
        <f>'T. Generadora'!B26</f>
        <v>408</v>
      </c>
      <c r="C29" s="285">
        <f>+'T. Generadora'!C26</f>
        <v>1</v>
      </c>
      <c r="D29" s="285" t="str">
        <f>'T. Generadora'!D26</f>
        <v>Madison</v>
      </c>
      <c r="E29" s="285">
        <f>'T. Generadora'!E26</f>
        <v>4</v>
      </c>
      <c r="F29" s="286" t="str">
        <f>'T. Generadora'!G26</f>
        <v>8 M</v>
      </c>
      <c r="G29" s="286">
        <f>'T. Generadora'!H26</f>
        <v>34</v>
      </c>
      <c r="H29" s="286">
        <f>'T. Generadora'!I26</f>
        <v>3</v>
      </c>
      <c r="I29" s="286">
        <f>'T. Generadora'!J26</f>
        <v>0</v>
      </c>
      <c r="J29" s="286">
        <f>+'T. Generadora'!K26</f>
        <v>0</v>
      </c>
      <c r="K29" s="287">
        <f>'T. Generadora'!L26</f>
        <v>37</v>
      </c>
      <c r="L29" s="287">
        <f>'T. Generadora'!M26</f>
        <v>1</v>
      </c>
      <c r="M29" s="288">
        <f>'T. Generadora'!N26</f>
        <v>1</v>
      </c>
      <c r="N29" s="287">
        <f>'T. Generadora'!T26</f>
        <v>1</v>
      </c>
      <c r="O29" s="287">
        <f>'T. Generadora'!O26</f>
        <v>0</v>
      </c>
      <c r="P29" s="287">
        <f>'T. Generadora'!Q26</f>
        <v>0</v>
      </c>
      <c r="Q29" s="287">
        <f>'T. Generadora'!U26</f>
        <v>0</v>
      </c>
      <c r="R29" s="287">
        <f>'T. Generadora'!V26</f>
        <v>0</v>
      </c>
      <c r="S29" s="289">
        <f>'T. Generadora'!AT26</f>
        <v>1810000</v>
      </c>
      <c r="T29" s="289">
        <f>+'T. Generadora'!AP26</f>
        <v>48918.91891891892</v>
      </c>
      <c r="U29" s="285" t="str">
        <f>'Control Ventas'!D25</f>
        <v>X Vender</v>
      </c>
    </row>
    <row r="30" spans="1:21" ht="14.25" customHeight="1" x14ac:dyDescent="0.35">
      <c r="A30" s="285">
        <f>'T. Generadora'!A27</f>
        <v>25</v>
      </c>
      <c r="B30" s="285">
        <f>'T. Generadora'!B27</f>
        <v>501</v>
      </c>
      <c r="C30" s="285">
        <f>+'T. Generadora'!C27</f>
        <v>1</v>
      </c>
      <c r="D30" s="285" t="str">
        <f>'T. Generadora'!D27</f>
        <v>Madison</v>
      </c>
      <c r="E30" s="285">
        <f>'T. Generadora'!E27</f>
        <v>5</v>
      </c>
      <c r="F30" s="286" t="str">
        <f>'T. Generadora'!G27</f>
        <v>1 M</v>
      </c>
      <c r="G30" s="286">
        <f>'T. Generadora'!H27</f>
        <v>30</v>
      </c>
      <c r="H30" s="286">
        <f>'T. Generadora'!I27</f>
        <v>5</v>
      </c>
      <c r="I30" s="286">
        <f>'T. Generadora'!J27</f>
        <v>0</v>
      </c>
      <c r="J30" s="286">
        <f>+'T. Generadora'!K27</f>
        <v>0</v>
      </c>
      <c r="K30" s="287">
        <f>'T. Generadora'!L27</f>
        <v>35</v>
      </c>
      <c r="L30" s="287">
        <f>'T. Generadora'!M27</f>
        <v>1</v>
      </c>
      <c r="M30" s="288">
        <f>'T. Generadora'!N27</f>
        <v>1</v>
      </c>
      <c r="N30" s="287">
        <f>'T. Generadora'!T27</f>
        <v>1</v>
      </c>
      <c r="O30" s="287">
        <f>'T. Generadora'!O27</f>
        <v>0</v>
      </c>
      <c r="P30" s="287">
        <f>'T. Generadora'!Q27</f>
        <v>0</v>
      </c>
      <c r="Q30" s="287">
        <f>'T. Generadora'!U27</f>
        <v>0</v>
      </c>
      <c r="R30" s="287">
        <f>'T. Generadora'!V27</f>
        <v>0</v>
      </c>
      <c r="S30" s="289">
        <f>'T. Generadora'!AT27</f>
        <v>1720000</v>
      </c>
      <c r="T30" s="289">
        <f>+'T. Generadora'!AP27</f>
        <v>49142.857142857145</v>
      </c>
      <c r="U30" s="285" t="str">
        <f>'Control Ventas'!D26</f>
        <v>X Vender</v>
      </c>
    </row>
    <row r="31" spans="1:21" ht="14.25" customHeight="1" x14ac:dyDescent="0.35">
      <c r="A31" s="285">
        <f>'T. Generadora'!A28</f>
        <v>26</v>
      </c>
      <c r="B31" s="285">
        <f>'T. Generadora'!B28</f>
        <v>502</v>
      </c>
      <c r="C31" s="285">
        <f>+'T. Generadora'!C28</f>
        <v>1</v>
      </c>
      <c r="D31" s="285" t="str">
        <f>'T. Generadora'!D28</f>
        <v>Madison</v>
      </c>
      <c r="E31" s="285">
        <f>'T. Generadora'!E28</f>
        <v>5</v>
      </c>
      <c r="F31" s="286" t="str">
        <f>'T. Generadora'!G28</f>
        <v>2 M</v>
      </c>
      <c r="G31" s="286">
        <f>'T. Generadora'!H28</f>
        <v>59</v>
      </c>
      <c r="H31" s="286">
        <f>'T. Generadora'!I28</f>
        <v>8</v>
      </c>
      <c r="I31" s="286">
        <f>'T. Generadora'!J28</f>
        <v>0</v>
      </c>
      <c r="J31" s="286">
        <f>+'T. Generadora'!K28</f>
        <v>0</v>
      </c>
      <c r="K31" s="287">
        <f>'T. Generadora'!L28</f>
        <v>67</v>
      </c>
      <c r="L31" s="287">
        <f>'T. Generadora'!M28</f>
        <v>2</v>
      </c>
      <c r="M31" s="288">
        <f>'T. Generadora'!N28</f>
        <v>2</v>
      </c>
      <c r="N31" s="287">
        <f>'T. Generadora'!T28</f>
        <v>1</v>
      </c>
      <c r="O31" s="287">
        <f>'T. Generadora'!O28</f>
        <v>0</v>
      </c>
      <c r="P31" s="287">
        <f>'T. Generadora'!Q28</f>
        <v>0</v>
      </c>
      <c r="Q31" s="287">
        <f>'T. Generadora'!U28</f>
        <v>0</v>
      </c>
      <c r="R31" s="287">
        <f>'T. Generadora'!V28</f>
        <v>0</v>
      </c>
      <c r="S31" s="289">
        <f>'T. Generadora'!AT28</f>
        <v>2930000</v>
      </c>
      <c r="T31" s="289">
        <f>+'T. Generadora'!AP28</f>
        <v>43731.343283582093</v>
      </c>
      <c r="U31" s="285" t="str">
        <f>'Control Ventas'!D27</f>
        <v>X Vender</v>
      </c>
    </row>
    <row r="32" spans="1:21" ht="14.25" customHeight="1" x14ac:dyDescent="0.35">
      <c r="A32" s="285">
        <f>'T. Generadora'!A29</f>
        <v>27</v>
      </c>
      <c r="B32" s="285">
        <f>'T. Generadora'!B29</f>
        <v>503</v>
      </c>
      <c r="C32" s="285">
        <f>+'T. Generadora'!C29</f>
        <v>1</v>
      </c>
      <c r="D32" s="285" t="str">
        <f>'T. Generadora'!D29</f>
        <v>Madison</v>
      </c>
      <c r="E32" s="285">
        <f>'T. Generadora'!E29</f>
        <v>5</v>
      </c>
      <c r="F32" s="286" t="str">
        <f>'T. Generadora'!G29</f>
        <v>3 M</v>
      </c>
      <c r="G32" s="286">
        <f>'T. Generadora'!H29</f>
        <v>57</v>
      </c>
      <c r="H32" s="286">
        <f>'T. Generadora'!I29</f>
        <v>7</v>
      </c>
      <c r="I32" s="286">
        <f>'T. Generadora'!J29</f>
        <v>0</v>
      </c>
      <c r="J32" s="286">
        <f>+'T. Generadora'!K29</f>
        <v>0</v>
      </c>
      <c r="K32" s="287">
        <f>'T. Generadora'!L29</f>
        <v>64</v>
      </c>
      <c r="L32" s="287">
        <f>'T. Generadora'!M29</f>
        <v>2</v>
      </c>
      <c r="M32" s="288">
        <f>'T. Generadora'!N29</f>
        <v>2</v>
      </c>
      <c r="N32" s="287">
        <f>'T. Generadora'!T29</f>
        <v>1</v>
      </c>
      <c r="O32" s="287">
        <f>'T. Generadora'!O29</f>
        <v>0</v>
      </c>
      <c r="P32" s="287">
        <f>'T. Generadora'!Q29</f>
        <v>0</v>
      </c>
      <c r="Q32" s="287">
        <f>'T. Generadora'!U29</f>
        <v>0</v>
      </c>
      <c r="R32" s="287">
        <f>'T. Generadora'!V29</f>
        <v>0</v>
      </c>
      <c r="S32" s="289">
        <f>'T. Generadora'!AT29</f>
        <v>2830000</v>
      </c>
      <c r="T32" s="289">
        <f>+'T. Generadora'!AP29</f>
        <v>44218.75</v>
      </c>
      <c r="U32" s="285" t="str">
        <f>'Control Ventas'!D28</f>
        <v>X Vender</v>
      </c>
    </row>
    <row r="33" spans="1:21" ht="14.25" customHeight="1" x14ac:dyDescent="0.35">
      <c r="A33" s="285">
        <f>'T. Generadora'!A30</f>
        <v>28</v>
      </c>
      <c r="B33" s="285">
        <f>'T. Generadora'!B30</f>
        <v>504</v>
      </c>
      <c r="C33" s="285">
        <f>+'T. Generadora'!C30</f>
        <v>1</v>
      </c>
      <c r="D33" s="285" t="str">
        <f>'T. Generadora'!D30</f>
        <v>Madison</v>
      </c>
      <c r="E33" s="285">
        <f>'T. Generadora'!E30</f>
        <v>5</v>
      </c>
      <c r="F33" s="286" t="str">
        <f>'T. Generadora'!G30</f>
        <v>4 M</v>
      </c>
      <c r="G33" s="286">
        <f>'T. Generadora'!H30</f>
        <v>59</v>
      </c>
      <c r="H33" s="286">
        <f>'T. Generadora'!I30</f>
        <v>13</v>
      </c>
      <c r="I33" s="286">
        <f>'T. Generadora'!J30</f>
        <v>0</v>
      </c>
      <c r="J33" s="286">
        <f>+'T. Generadora'!K30</f>
        <v>0</v>
      </c>
      <c r="K33" s="287">
        <f>'T. Generadora'!L30</f>
        <v>72</v>
      </c>
      <c r="L33" s="287">
        <f>'T. Generadora'!M30</f>
        <v>2</v>
      </c>
      <c r="M33" s="288">
        <f>'T. Generadora'!N30</f>
        <v>2</v>
      </c>
      <c r="N33" s="287">
        <f>'T. Generadora'!T30</f>
        <v>2</v>
      </c>
      <c r="O33" s="287">
        <f>'T. Generadora'!O30</f>
        <v>0</v>
      </c>
      <c r="P33" s="287">
        <f>'T. Generadora'!Q30</f>
        <v>0</v>
      </c>
      <c r="Q33" s="287">
        <f>'T. Generadora'!U30</f>
        <v>0</v>
      </c>
      <c r="R33" s="287">
        <f>'T. Generadora'!V30</f>
        <v>0</v>
      </c>
      <c r="S33" s="289">
        <f>'T. Generadora'!AT30</f>
        <v>3060000</v>
      </c>
      <c r="T33" s="289">
        <f>+'T. Generadora'!AP30</f>
        <v>42500</v>
      </c>
      <c r="U33" s="285" t="str">
        <f>'Control Ventas'!D29</f>
        <v>X Vender</v>
      </c>
    </row>
    <row r="34" spans="1:21" ht="14.25" customHeight="1" x14ac:dyDescent="0.35">
      <c r="A34" s="285">
        <f>'T. Generadora'!A31</f>
        <v>29</v>
      </c>
      <c r="B34" s="285">
        <f>'T. Generadora'!B31</f>
        <v>505</v>
      </c>
      <c r="C34" s="285">
        <f>+'T. Generadora'!C31</f>
        <v>1</v>
      </c>
      <c r="D34" s="285" t="str">
        <f>'T. Generadora'!D31</f>
        <v>Madison</v>
      </c>
      <c r="E34" s="285">
        <f>'T. Generadora'!E31</f>
        <v>5</v>
      </c>
      <c r="F34" s="286" t="str">
        <f>'T. Generadora'!G31</f>
        <v>5 M</v>
      </c>
      <c r="G34" s="286">
        <f>'T. Generadora'!H31</f>
        <v>56</v>
      </c>
      <c r="H34" s="286">
        <f>'T. Generadora'!I31</f>
        <v>12</v>
      </c>
      <c r="I34" s="286">
        <f>'T. Generadora'!J31</f>
        <v>0</v>
      </c>
      <c r="J34" s="286">
        <f>+'T. Generadora'!K31</f>
        <v>0</v>
      </c>
      <c r="K34" s="287">
        <f>'T. Generadora'!L31</f>
        <v>68</v>
      </c>
      <c r="L34" s="287">
        <f>'T. Generadora'!M31</f>
        <v>2</v>
      </c>
      <c r="M34" s="288">
        <f>'T. Generadora'!N31</f>
        <v>2</v>
      </c>
      <c r="N34" s="287">
        <f>'T. Generadora'!T31</f>
        <v>1</v>
      </c>
      <c r="O34" s="287">
        <f>'T. Generadora'!O31</f>
        <v>0</v>
      </c>
      <c r="P34" s="287">
        <f>'T. Generadora'!Q31</f>
        <v>0</v>
      </c>
      <c r="Q34" s="287">
        <f>'T. Generadora'!U31</f>
        <v>0</v>
      </c>
      <c r="R34" s="287">
        <f>'T. Generadora'!V31</f>
        <v>0</v>
      </c>
      <c r="S34" s="289">
        <f>'T. Generadora'!AT31</f>
        <v>2950000</v>
      </c>
      <c r="T34" s="289">
        <f>+'T. Generadora'!AP31</f>
        <v>43382.352941176468</v>
      </c>
      <c r="U34" s="285" t="str">
        <f>'Control Ventas'!D30</f>
        <v>X Vender</v>
      </c>
    </row>
    <row r="35" spans="1:21" ht="14.25" customHeight="1" x14ac:dyDescent="0.35">
      <c r="A35" s="285">
        <f>'T. Generadora'!A32</f>
        <v>30</v>
      </c>
      <c r="B35" s="285">
        <f>'T. Generadora'!B32</f>
        <v>506</v>
      </c>
      <c r="C35" s="285">
        <f>+'T. Generadora'!C32</f>
        <v>1</v>
      </c>
      <c r="D35" s="285" t="str">
        <f>'T. Generadora'!D32</f>
        <v>Madison</v>
      </c>
      <c r="E35" s="285">
        <f>'T. Generadora'!E32</f>
        <v>5</v>
      </c>
      <c r="F35" s="286" t="str">
        <f>'T. Generadora'!G32</f>
        <v>6 M</v>
      </c>
      <c r="G35" s="286">
        <f>'T. Generadora'!H32</f>
        <v>52</v>
      </c>
      <c r="H35" s="286">
        <f>'T. Generadora'!I32</f>
        <v>7</v>
      </c>
      <c r="I35" s="286">
        <f>'T. Generadora'!J32</f>
        <v>0</v>
      </c>
      <c r="J35" s="286">
        <f>+'T. Generadora'!K32</f>
        <v>0</v>
      </c>
      <c r="K35" s="287">
        <f>'T. Generadora'!L32</f>
        <v>59</v>
      </c>
      <c r="L35" s="287">
        <f>'T. Generadora'!M32</f>
        <v>2</v>
      </c>
      <c r="M35" s="288">
        <f>'T. Generadora'!N32</f>
        <v>2</v>
      </c>
      <c r="N35" s="287">
        <f>'T. Generadora'!T32</f>
        <v>1</v>
      </c>
      <c r="O35" s="287">
        <f>'T. Generadora'!O32</f>
        <v>0</v>
      </c>
      <c r="P35" s="287">
        <f>'T. Generadora'!Q32</f>
        <v>0</v>
      </c>
      <c r="Q35" s="287">
        <f>'T. Generadora'!U32</f>
        <v>0</v>
      </c>
      <c r="R35" s="287">
        <f>'T. Generadora'!V32</f>
        <v>0</v>
      </c>
      <c r="S35" s="289">
        <f>'T. Generadora'!AT32</f>
        <v>2690000</v>
      </c>
      <c r="T35" s="289">
        <f>+'T. Generadora'!AP32</f>
        <v>45593.220338983054</v>
      </c>
      <c r="U35" s="285" t="str">
        <f>'Control Ventas'!D31</f>
        <v>X Vender</v>
      </c>
    </row>
    <row r="36" spans="1:21" ht="14.25" customHeight="1" x14ac:dyDescent="0.35">
      <c r="A36" s="285">
        <f>'T. Generadora'!A33</f>
        <v>31</v>
      </c>
      <c r="B36" s="285">
        <f>'T. Generadora'!B33</f>
        <v>507</v>
      </c>
      <c r="C36" s="285">
        <f>+'T. Generadora'!C33</f>
        <v>1</v>
      </c>
      <c r="D36" s="285" t="str">
        <f>'T. Generadora'!D33</f>
        <v>Madison</v>
      </c>
      <c r="E36" s="285">
        <f>'T. Generadora'!E33</f>
        <v>5</v>
      </c>
      <c r="F36" s="286" t="str">
        <f>'T. Generadora'!G33</f>
        <v>7 M</v>
      </c>
      <c r="G36" s="286">
        <f>'T. Generadora'!H33</f>
        <v>64</v>
      </c>
      <c r="H36" s="286">
        <f>'T. Generadora'!I33</f>
        <v>7</v>
      </c>
      <c r="I36" s="286">
        <f>'T. Generadora'!J33</f>
        <v>0</v>
      </c>
      <c r="J36" s="286">
        <f>+'T. Generadora'!K33</f>
        <v>0</v>
      </c>
      <c r="K36" s="287">
        <f>'T. Generadora'!L33</f>
        <v>71</v>
      </c>
      <c r="L36" s="287">
        <f>'T. Generadora'!M33</f>
        <v>2</v>
      </c>
      <c r="M36" s="288">
        <f>'T. Generadora'!N33</f>
        <v>2</v>
      </c>
      <c r="N36" s="287">
        <f>'T. Generadora'!T33</f>
        <v>2</v>
      </c>
      <c r="O36" s="287">
        <f>'T. Generadora'!O33</f>
        <v>0</v>
      </c>
      <c r="P36" s="287">
        <f>'T. Generadora'!Q33</f>
        <v>0</v>
      </c>
      <c r="Q36" s="287">
        <f>'T. Generadora'!U33</f>
        <v>0</v>
      </c>
      <c r="R36" s="287">
        <f>'T. Generadora'!V33</f>
        <v>0</v>
      </c>
      <c r="S36" s="289">
        <f>'T. Generadora'!AT33</f>
        <v>3040000</v>
      </c>
      <c r="T36" s="289">
        <f>+'T. Generadora'!AP33</f>
        <v>42816.901408450707</v>
      </c>
      <c r="U36" s="285" t="str">
        <f>'Control Ventas'!D32</f>
        <v>X Vender</v>
      </c>
    </row>
    <row r="37" spans="1:21" ht="14.25" customHeight="1" x14ac:dyDescent="0.35">
      <c r="A37" s="285">
        <f>'T. Generadora'!A34</f>
        <v>32</v>
      </c>
      <c r="B37" s="285">
        <f>'T. Generadora'!B34</f>
        <v>508</v>
      </c>
      <c r="C37" s="285">
        <f>+'T. Generadora'!C34</f>
        <v>1</v>
      </c>
      <c r="D37" s="285" t="str">
        <f>'T. Generadora'!D34</f>
        <v>Madison</v>
      </c>
      <c r="E37" s="285">
        <f>'T. Generadora'!E34</f>
        <v>5</v>
      </c>
      <c r="F37" s="286" t="str">
        <f>'T. Generadora'!G34</f>
        <v>8 M</v>
      </c>
      <c r="G37" s="286">
        <f>'T. Generadora'!H34</f>
        <v>34</v>
      </c>
      <c r="H37" s="286">
        <f>'T. Generadora'!I34</f>
        <v>3</v>
      </c>
      <c r="I37" s="286">
        <f>'T. Generadora'!J34</f>
        <v>0</v>
      </c>
      <c r="J37" s="286">
        <f>+'T. Generadora'!K34</f>
        <v>0</v>
      </c>
      <c r="K37" s="287">
        <f>'T. Generadora'!L34</f>
        <v>37</v>
      </c>
      <c r="L37" s="287">
        <f>'T. Generadora'!M34</f>
        <v>1</v>
      </c>
      <c r="M37" s="288">
        <f>'T. Generadora'!N34</f>
        <v>1</v>
      </c>
      <c r="N37" s="287">
        <f>'T. Generadora'!T34</f>
        <v>1</v>
      </c>
      <c r="O37" s="287">
        <f>'T. Generadora'!O34</f>
        <v>0</v>
      </c>
      <c r="P37" s="287">
        <f>'T. Generadora'!Q34</f>
        <v>0</v>
      </c>
      <c r="Q37" s="287">
        <f>'T. Generadora'!U34</f>
        <v>0</v>
      </c>
      <c r="R37" s="287">
        <f>'T. Generadora'!V34</f>
        <v>0</v>
      </c>
      <c r="S37" s="289">
        <f>'T. Generadora'!AT34</f>
        <v>1830000</v>
      </c>
      <c r="T37" s="289">
        <f>+'T. Generadora'!AP34</f>
        <v>49459.45945945946</v>
      </c>
      <c r="U37" s="285" t="str">
        <f>'Control Ventas'!D33</f>
        <v>X Vender</v>
      </c>
    </row>
    <row r="38" spans="1:21" ht="14.25" customHeight="1" x14ac:dyDescent="0.35">
      <c r="A38" s="285">
        <f>'T. Generadora'!A35</f>
        <v>33</v>
      </c>
      <c r="B38" s="285">
        <f>'T. Generadora'!B35</f>
        <v>601</v>
      </c>
      <c r="C38" s="285">
        <f>+'T. Generadora'!C35</f>
        <v>1</v>
      </c>
      <c r="D38" s="285" t="str">
        <f>'T. Generadora'!D35</f>
        <v>Madison</v>
      </c>
      <c r="E38" s="285">
        <f>'T. Generadora'!E35</f>
        <v>6</v>
      </c>
      <c r="F38" s="286" t="str">
        <f>'T. Generadora'!G35</f>
        <v>1 M</v>
      </c>
      <c r="G38" s="286">
        <f>'T. Generadora'!H35</f>
        <v>30</v>
      </c>
      <c r="H38" s="286">
        <f>'T. Generadora'!I35</f>
        <v>5</v>
      </c>
      <c r="I38" s="286">
        <f>'T. Generadora'!J35</f>
        <v>0</v>
      </c>
      <c r="J38" s="286">
        <f>+'T. Generadora'!K35</f>
        <v>0</v>
      </c>
      <c r="K38" s="287">
        <f>'T. Generadora'!L35</f>
        <v>35</v>
      </c>
      <c r="L38" s="287">
        <f>'T. Generadora'!M35</f>
        <v>1</v>
      </c>
      <c r="M38" s="288">
        <f>'T. Generadora'!N35</f>
        <v>1</v>
      </c>
      <c r="N38" s="287">
        <f>'T. Generadora'!T35</f>
        <v>1</v>
      </c>
      <c r="O38" s="287">
        <f>'T. Generadora'!O35</f>
        <v>0</v>
      </c>
      <c r="P38" s="287">
        <f>'T. Generadora'!Q35</f>
        <v>0</v>
      </c>
      <c r="Q38" s="287">
        <f>'T. Generadora'!U35</f>
        <v>0</v>
      </c>
      <c r="R38" s="287">
        <f>'T. Generadora'!V35</f>
        <v>0</v>
      </c>
      <c r="S38" s="289">
        <f>'T. Generadora'!AT35</f>
        <v>1740000</v>
      </c>
      <c r="T38" s="289">
        <f>+'T. Generadora'!AP35</f>
        <v>49714.285714285717</v>
      </c>
      <c r="U38" s="285" t="str">
        <f>'Control Ventas'!D34</f>
        <v>X Vender</v>
      </c>
    </row>
    <row r="39" spans="1:21" ht="14.25" customHeight="1" x14ac:dyDescent="0.35">
      <c r="A39" s="285">
        <f>'T. Generadora'!A36</f>
        <v>34</v>
      </c>
      <c r="B39" s="285">
        <f>'T. Generadora'!B36</f>
        <v>602</v>
      </c>
      <c r="C39" s="285">
        <f>+'T. Generadora'!C36</f>
        <v>1</v>
      </c>
      <c r="D39" s="285" t="str">
        <f>'T. Generadora'!D36</f>
        <v>Madison</v>
      </c>
      <c r="E39" s="285">
        <f>'T. Generadora'!E36</f>
        <v>6</v>
      </c>
      <c r="F39" s="286" t="str">
        <f>'T. Generadora'!G36</f>
        <v>2 M</v>
      </c>
      <c r="G39" s="286">
        <f>'T. Generadora'!H36</f>
        <v>59</v>
      </c>
      <c r="H39" s="286">
        <f>'T. Generadora'!I36</f>
        <v>8</v>
      </c>
      <c r="I39" s="286">
        <f>'T. Generadora'!J36</f>
        <v>0</v>
      </c>
      <c r="J39" s="286">
        <f>+'T. Generadora'!K36</f>
        <v>0</v>
      </c>
      <c r="K39" s="287">
        <f>'T. Generadora'!L36</f>
        <v>67</v>
      </c>
      <c r="L39" s="287">
        <f>'T. Generadora'!M36</f>
        <v>2</v>
      </c>
      <c r="M39" s="288">
        <f>'T. Generadora'!N36</f>
        <v>2</v>
      </c>
      <c r="N39" s="287">
        <f>'T. Generadora'!T36</f>
        <v>1</v>
      </c>
      <c r="O39" s="287">
        <f>'T. Generadora'!O36</f>
        <v>0</v>
      </c>
      <c r="P39" s="287">
        <f>'T. Generadora'!Q36</f>
        <v>0</v>
      </c>
      <c r="Q39" s="287">
        <f>'T. Generadora'!U36</f>
        <v>0</v>
      </c>
      <c r="R39" s="287">
        <f>'T. Generadora'!V36</f>
        <v>0</v>
      </c>
      <c r="S39" s="289">
        <f>'T. Generadora'!AT36</f>
        <v>2950000</v>
      </c>
      <c r="T39" s="289">
        <f>+'T. Generadora'!AP36</f>
        <v>44029.850746268654</v>
      </c>
      <c r="U39" s="285" t="str">
        <f>'Control Ventas'!D35</f>
        <v>X Vender</v>
      </c>
    </row>
    <row r="40" spans="1:21" ht="14.25" customHeight="1" x14ac:dyDescent="0.35">
      <c r="A40" s="285">
        <f>'T. Generadora'!A37</f>
        <v>35</v>
      </c>
      <c r="B40" s="285">
        <f>'T. Generadora'!B37</f>
        <v>603</v>
      </c>
      <c r="C40" s="285">
        <f>+'T. Generadora'!C37</f>
        <v>1</v>
      </c>
      <c r="D40" s="285" t="str">
        <f>'T. Generadora'!D37</f>
        <v>Madison</v>
      </c>
      <c r="E40" s="285">
        <f>'T. Generadora'!E37</f>
        <v>6</v>
      </c>
      <c r="F40" s="286" t="str">
        <f>'T. Generadora'!G37</f>
        <v>3 M</v>
      </c>
      <c r="G40" s="286">
        <f>'T. Generadora'!H37</f>
        <v>57</v>
      </c>
      <c r="H40" s="286">
        <f>'T. Generadora'!I37</f>
        <v>7</v>
      </c>
      <c r="I40" s="286">
        <f>'T. Generadora'!J37</f>
        <v>0</v>
      </c>
      <c r="J40" s="286">
        <f>+'T. Generadora'!K37</f>
        <v>0</v>
      </c>
      <c r="K40" s="287">
        <f>'T. Generadora'!L37</f>
        <v>64</v>
      </c>
      <c r="L40" s="287">
        <f>'T. Generadora'!M37</f>
        <v>2</v>
      </c>
      <c r="M40" s="288">
        <f>'T. Generadora'!N37</f>
        <v>2</v>
      </c>
      <c r="N40" s="287">
        <f>'T. Generadora'!T37</f>
        <v>1</v>
      </c>
      <c r="O40" s="287">
        <f>'T. Generadora'!O37</f>
        <v>0</v>
      </c>
      <c r="P40" s="287">
        <f>'T. Generadora'!Q37</f>
        <v>0</v>
      </c>
      <c r="Q40" s="287">
        <f>'T. Generadora'!U37</f>
        <v>0</v>
      </c>
      <c r="R40" s="287">
        <f>'T. Generadora'!V37</f>
        <v>0</v>
      </c>
      <c r="S40" s="289">
        <f>'T. Generadora'!AT37</f>
        <v>2860000</v>
      </c>
      <c r="T40" s="289">
        <f>+'T. Generadora'!AP37</f>
        <v>44687.5</v>
      </c>
      <c r="U40" s="285" t="str">
        <f>'Control Ventas'!D36</f>
        <v>X Vender</v>
      </c>
    </row>
    <row r="41" spans="1:21" ht="14.25" customHeight="1" x14ac:dyDescent="0.35">
      <c r="A41" s="285">
        <f>'T. Generadora'!A38</f>
        <v>36</v>
      </c>
      <c r="B41" s="285">
        <f>'T. Generadora'!B38</f>
        <v>604</v>
      </c>
      <c r="C41" s="285">
        <f>+'T. Generadora'!C38</f>
        <v>1</v>
      </c>
      <c r="D41" s="285" t="str">
        <f>'T. Generadora'!D38</f>
        <v>Madison</v>
      </c>
      <c r="E41" s="285">
        <f>'T. Generadora'!E38</f>
        <v>6</v>
      </c>
      <c r="F41" s="286" t="str">
        <f>'T. Generadora'!G38</f>
        <v>4 M</v>
      </c>
      <c r="G41" s="286">
        <f>'T. Generadora'!H38</f>
        <v>59</v>
      </c>
      <c r="H41" s="286">
        <f>'T. Generadora'!I38</f>
        <v>13</v>
      </c>
      <c r="I41" s="286">
        <f>'T. Generadora'!J38</f>
        <v>0</v>
      </c>
      <c r="J41" s="286">
        <f>+'T. Generadora'!K38</f>
        <v>0</v>
      </c>
      <c r="K41" s="287">
        <f>'T. Generadora'!L38</f>
        <v>72</v>
      </c>
      <c r="L41" s="287">
        <f>'T. Generadora'!M38</f>
        <v>2</v>
      </c>
      <c r="M41" s="288">
        <f>'T. Generadora'!N38</f>
        <v>2</v>
      </c>
      <c r="N41" s="287">
        <f>'T. Generadora'!T38</f>
        <v>2</v>
      </c>
      <c r="O41" s="287">
        <f>'T. Generadora'!O38</f>
        <v>0</v>
      </c>
      <c r="P41" s="287">
        <f>'T. Generadora'!Q38</f>
        <v>0</v>
      </c>
      <c r="Q41" s="287">
        <f>'T. Generadora'!U38</f>
        <v>0</v>
      </c>
      <c r="R41" s="287">
        <f>'T. Generadora'!V38</f>
        <v>0</v>
      </c>
      <c r="S41" s="289">
        <f>'T. Generadora'!AT38</f>
        <v>3090000</v>
      </c>
      <c r="T41" s="289">
        <f>+'T. Generadora'!AP38</f>
        <v>42916.666666666664</v>
      </c>
      <c r="U41" s="285" t="str">
        <f>'Control Ventas'!D37</f>
        <v>X Vender</v>
      </c>
    </row>
    <row r="42" spans="1:21" ht="14.25" customHeight="1" x14ac:dyDescent="0.35">
      <c r="A42" s="285">
        <f>'T. Generadora'!A39</f>
        <v>37</v>
      </c>
      <c r="B42" s="285">
        <f>'T. Generadora'!B39</f>
        <v>605</v>
      </c>
      <c r="C42" s="285">
        <f>+'T. Generadora'!C39</f>
        <v>1</v>
      </c>
      <c r="D42" s="285" t="str">
        <f>'T. Generadora'!D39</f>
        <v>Madison</v>
      </c>
      <c r="E42" s="285">
        <f>'T. Generadora'!E39</f>
        <v>6</v>
      </c>
      <c r="F42" s="286" t="str">
        <f>'T. Generadora'!G39</f>
        <v>5 M</v>
      </c>
      <c r="G42" s="286">
        <f>'T. Generadora'!H39</f>
        <v>56</v>
      </c>
      <c r="H42" s="286">
        <f>'T. Generadora'!I39</f>
        <v>12</v>
      </c>
      <c r="I42" s="286">
        <f>'T. Generadora'!J39</f>
        <v>0</v>
      </c>
      <c r="J42" s="286">
        <f>+'T. Generadora'!K39</f>
        <v>0</v>
      </c>
      <c r="K42" s="287">
        <f>'T. Generadora'!L39</f>
        <v>68</v>
      </c>
      <c r="L42" s="287">
        <f>'T. Generadora'!M39</f>
        <v>2</v>
      </c>
      <c r="M42" s="288">
        <f>'T. Generadora'!N39</f>
        <v>2</v>
      </c>
      <c r="N42" s="287">
        <f>'T. Generadora'!T39</f>
        <v>1</v>
      </c>
      <c r="O42" s="287">
        <f>'T. Generadora'!O39</f>
        <v>0</v>
      </c>
      <c r="P42" s="287">
        <f>'T. Generadora'!Q39</f>
        <v>0</v>
      </c>
      <c r="Q42" s="287">
        <f>'T. Generadora'!U39</f>
        <v>0</v>
      </c>
      <c r="R42" s="287">
        <f>'T. Generadora'!V39</f>
        <v>0</v>
      </c>
      <c r="S42" s="289">
        <f>'T. Generadora'!AT39</f>
        <v>2980000</v>
      </c>
      <c r="T42" s="289">
        <f>+'T. Generadora'!AP39</f>
        <v>43823.529411764706</v>
      </c>
      <c r="U42" s="285" t="str">
        <f>'Control Ventas'!D38</f>
        <v>X Vender</v>
      </c>
    </row>
    <row r="43" spans="1:21" ht="14.25" customHeight="1" x14ac:dyDescent="0.35">
      <c r="A43" s="285">
        <f>'T. Generadora'!A40</f>
        <v>38</v>
      </c>
      <c r="B43" s="285">
        <f>'T. Generadora'!B40</f>
        <v>606</v>
      </c>
      <c r="C43" s="285">
        <f>+'T. Generadora'!C40</f>
        <v>1</v>
      </c>
      <c r="D43" s="285" t="str">
        <f>'T. Generadora'!D40</f>
        <v>Madison</v>
      </c>
      <c r="E43" s="285">
        <f>'T. Generadora'!E40</f>
        <v>6</v>
      </c>
      <c r="F43" s="286" t="str">
        <f>'T. Generadora'!G40</f>
        <v>6 M</v>
      </c>
      <c r="G43" s="286">
        <f>'T. Generadora'!H40</f>
        <v>52</v>
      </c>
      <c r="H43" s="286">
        <f>'T. Generadora'!I40</f>
        <v>7</v>
      </c>
      <c r="I43" s="286">
        <f>'T. Generadora'!J40</f>
        <v>0</v>
      </c>
      <c r="J43" s="286">
        <f>+'T. Generadora'!K40</f>
        <v>0</v>
      </c>
      <c r="K43" s="287">
        <f>'T. Generadora'!L40</f>
        <v>59</v>
      </c>
      <c r="L43" s="287">
        <f>'T. Generadora'!M40</f>
        <v>2</v>
      </c>
      <c r="M43" s="288">
        <f>'T. Generadora'!N40</f>
        <v>2</v>
      </c>
      <c r="N43" s="287">
        <f>'T. Generadora'!T40</f>
        <v>1</v>
      </c>
      <c r="O43" s="287">
        <f>'T. Generadora'!O40</f>
        <v>0</v>
      </c>
      <c r="P43" s="287">
        <f>'T. Generadora'!Q40</f>
        <v>0</v>
      </c>
      <c r="Q43" s="287">
        <f>'T. Generadora'!U40</f>
        <v>0</v>
      </c>
      <c r="R43" s="287">
        <f>'T. Generadora'!V40</f>
        <v>0</v>
      </c>
      <c r="S43" s="289">
        <f>'T. Generadora'!AT40</f>
        <v>2710000</v>
      </c>
      <c r="T43" s="289">
        <f>+'T. Generadora'!AP40</f>
        <v>45932.203389830509</v>
      </c>
      <c r="U43" s="285" t="str">
        <f>'Control Ventas'!D39</f>
        <v>X Vender</v>
      </c>
    </row>
    <row r="44" spans="1:21" ht="14.25" customHeight="1" x14ac:dyDescent="0.35">
      <c r="A44" s="285">
        <f>'T. Generadora'!A41</f>
        <v>39</v>
      </c>
      <c r="B44" s="285">
        <f>'T. Generadora'!B41</f>
        <v>607</v>
      </c>
      <c r="C44" s="285">
        <f>+'T. Generadora'!C41</f>
        <v>1</v>
      </c>
      <c r="D44" s="285" t="str">
        <f>'T. Generadora'!D41</f>
        <v>Madison</v>
      </c>
      <c r="E44" s="285">
        <f>'T. Generadora'!E41</f>
        <v>6</v>
      </c>
      <c r="F44" s="286" t="str">
        <f>'T. Generadora'!G41</f>
        <v>7 M</v>
      </c>
      <c r="G44" s="286">
        <f>'T. Generadora'!H41</f>
        <v>64</v>
      </c>
      <c r="H44" s="286">
        <f>'T. Generadora'!I41</f>
        <v>7</v>
      </c>
      <c r="I44" s="286">
        <f>'T. Generadora'!J41</f>
        <v>0</v>
      </c>
      <c r="J44" s="286">
        <f>+'T. Generadora'!K41</f>
        <v>0</v>
      </c>
      <c r="K44" s="287">
        <f>'T. Generadora'!L41</f>
        <v>71</v>
      </c>
      <c r="L44" s="287">
        <f>'T. Generadora'!M41</f>
        <v>2</v>
      </c>
      <c r="M44" s="288">
        <f>'T. Generadora'!N41</f>
        <v>2</v>
      </c>
      <c r="N44" s="287">
        <f>'T. Generadora'!T41</f>
        <v>2</v>
      </c>
      <c r="O44" s="287">
        <f>'T. Generadora'!O41</f>
        <v>0</v>
      </c>
      <c r="P44" s="287">
        <f>'T. Generadora'!Q41</f>
        <v>0</v>
      </c>
      <c r="Q44" s="287">
        <f>'T. Generadora'!U41</f>
        <v>0</v>
      </c>
      <c r="R44" s="287">
        <f>'T. Generadora'!V41</f>
        <v>0</v>
      </c>
      <c r="S44" s="289">
        <f>'T. Generadora'!AT41</f>
        <v>3070000</v>
      </c>
      <c r="T44" s="289">
        <f>+'T. Generadora'!AP41</f>
        <v>43239.436619718312</v>
      </c>
      <c r="U44" s="285" t="str">
        <f>'Control Ventas'!D40</f>
        <v>X Vender</v>
      </c>
    </row>
    <row r="45" spans="1:21" ht="14.25" customHeight="1" x14ac:dyDescent="0.35">
      <c r="A45" s="285">
        <f>'T. Generadora'!A42</f>
        <v>40</v>
      </c>
      <c r="B45" s="285">
        <f>'T. Generadora'!B42</f>
        <v>608</v>
      </c>
      <c r="C45" s="285">
        <f>+'T. Generadora'!C42</f>
        <v>1</v>
      </c>
      <c r="D45" s="285" t="str">
        <f>'T. Generadora'!D42</f>
        <v>Madison</v>
      </c>
      <c r="E45" s="285">
        <f>'T. Generadora'!E42</f>
        <v>6</v>
      </c>
      <c r="F45" s="286" t="str">
        <f>'T. Generadora'!G42</f>
        <v>8 M</v>
      </c>
      <c r="G45" s="286">
        <f>'T. Generadora'!H42</f>
        <v>34</v>
      </c>
      <c r="H45" s="286">
        <f>'T. Generadora'!I42</f>
        <v>3</v>
      </c>
      <c r="I45" s="286">
        <f>'T. Generadora'!J42</f>
        <v>0</v>
      </c>
      <c r="J45" s="286">
        <f>+'T. Generadora'!K42</f>
        <v>0</v>
      </c>
      <c r="K45" s="287">
        <f>'T. Generadora'!L42</f>
        <v>37</v>
      </c>
      <c r="L45" s="287">
        <f>'T. Generadora'!M42</f>
        <v>1</v>
      </c>
      <c r="M45" s="288">
        <f>'T. Generadora'!N42</f>
        <v>1</v>
      </c>
      <c r="N45" s="287">
        <f>'T. Generadora'!T42</f>
        <v>1</v>
      </c>
      <c r="O45" s="287">
        <f>'T. Generadora'!O42</f>
        <v>0</v>
      </c>
      <c r="P45" s="287">
        <f>'T. Generadora'!Q42</f>
        <v>0</v>
      </c>
      <c r="Q45" s="287">
        <f>'T. Generadora'!U42</f>
        <v>0</v>
      </c>
      <c r="R45" s="287">
        <f>'T. Generadora'!V42</f>
        <v>0</v>
      </c>
      <c r="S45" s="289">
        <f>'T. Generadora'!AT42</f>
        <v>1850000</v>
      </c>
      <c r="T45" s="289">
        <f>+'T. Generadora'!AP42</f>
        <v>50000</v>
      </c>
      <c r="U45" s="285" t="str">
        <f>'Control Ventas'!D41</f>
        <v>X Vender</v>
      </c>
    </row>
    <row r="46" spans="1:21" ht="14.25" customHeight="1" x14ac:dyDescent="0.35">
      <c r="A46" s="285">
        <f>'T. Generadora'!A43</f>
        <v>41</v>
      </c>
      <c r="B46" s="285">
        <f>'T. Generadora'!B43</f>
        <v>701</v>
      </c>
      <c r="C46" s="285">
        <f>+'T. Generadora'!C43</f>
        <v>1</v>
      </c>
      <c r="D46" s="285" t="str">
        <f>'T. Generadora'!D43</f>
        <v>Madison</v>
      </c>
      <c r="E46" s="285">
        <f>'T. Generadora'!E43</f>
        <v>7</v>
      </c>
      <c r="F46" s="286" t="str">
        <f>'T. Generadora'!G43</f>
        <v>1 M</v>
      </c>
      <c r="G46" s="286">
        <f>'T. Generadora'!H43</f>
        <v>30</v>
      </c>
      <c r="H46" s="286">
        <f>'T. Generadora'!I43</f>
        <v>5</v>
      </c>
      <c r="I46" s="286">
        <f>'T. Generadora'!J43</f>
        <v>0</v>
      </c>
      <c r="J46" s="286">
        <f>+'T. Generadora'!K43</f>
        <v>0</v>
      </c>
      <c r="K46" s="287">
        <f>'T. Generadora'!L43</f>
        <v>35</v>
      </c>
      <c r="L46" s="287">
        <f>'T. Generadora'!M43</f>
        <v>1</v>
      </c>
      <c r="M46" s="288">
        <f>'T. Generadora'!N43</f>
        <v>1</v>
      </c>
      <c r="N46" s="287">
        <f>'T. Generadora'!T43</f>
        <v>1</v>
      </c>
      <c r="O46" s="287">
        <f>'T. Generadora'!O43</f>
        <v>0</v>
      </c>
      <c r="P46" s="287">
        <f>'T. Generadora'!Q43</f>
        <v>0</v>
      </c>
      <c r="Q46" s="287">
        <f>'T. Generadora'!U43</f>
        <v>0</v>
      </c>
      <c r="R46" s="287">
        <f>'T. Generadora'!V43</f>
        <v>0</v>
      </c>
      <c r="S46" s="289">
        <f>'T. Generadora'!AT43</f>
        <v>1750000</v>
      </c>
      <c r="T46" s="289">
        <f>+'T. Generadora'!AP43</f>
        <v>50000</v>
      </c>
      <c r="U46" s="285" t="str">
        <f>'Control Ventas'!D42</f>
        <v>X Vender</v>
      </c>
    </row>
    <row r="47" spans="1:21" ht="14.25" customHeight="1" x14ac:dyDescent="0.35">
      <c r="A47" s="285">
        <f>'T. Generadora'!A44</f>
        <v>42</v>
      </c>
      <c r="B47" s="285">
        <f>'T. Generadora'!B44</f>
        <v>702</v>
      </c>
      <c r="C47" s="285">
        <f>+'T. Generadora'!C44</f>
        <v>1</v>
      </c>
      <c r="D47" s="285" t="str">
        <f>'T. Generadora'!D44</f>
        <v>Madison</v>
      </c>
      <c r="E47" s="285">
        <f>'T. Generadora'!E44</f>
        <v>7</v>
      </c>
      <c r="F47" s="286" t="str">
        <f>'T. Generadora'!G44</f>
        <v>2 M</v>
      </c>
      <c r="G47" s="286">
        <f>'T. Generadora'!H44</f>
        <v>59</v>
      </c>
      <c r="H47" s="286">
        <f>'T. Generadora'!I44</f>
        <v>8</v>
      </c>
      <c r="I47" s="286">
        <f>'T. Generadora'!J44</f>
        <v>0</v>
      </c>
      <c r="J47" s="286">
        <f>+'T. Generadora'!K44</f>
        <v>0</v>
      </c>
      <c r="K47" s="287">
        <f>'T. Generadora'!L44</f>
        <v>67</v>
      </c>
      <c r="L47" s="287">
        <f>'T. Generadora'!M44</f>
        <v>2</v>
      </c>
      <c r="M47" s="288">
        <f>'T. Generadora'!N44</f>
        <v>2</v>
      </c>
      <c r="N47" s="287">
        <f>'T. Generadora'!T44</f>
        <v>1</v>
      </c>
      <c r="O47" s="287">
        <f>'T. Generadora'!O44</f>
        <v>0</v>
      </c>
      <c r="P47" s="287">
        <f>'T. Generadora'!Q44</f>
        <v>0</v>
      </c>
      <c r="Q47" s="287">
        <f>'T. Generadora'!U44</f>
        <v>0</v>
      </c>
      <c r="R47" s="287">
        <f>'T. Generadora'!V44</f>
        <v>0</v>
      </c>
      <c r="S47" s="289">
        <f>'T. Generadora'!AT44</f>
        <v>2980000</v>
      </c>
      <c r="T47" s="289">
        <f>+'T. Generadora'!AP44</f>
        <v>44477.611940298506</v>
      </c>
      <c r="U47" s="285" t="str">
        <f>'Control Ventas'!D43</f>
        <v>X Vender</v>
      </c>
    </row>
    <row r="48" spans="1:21" ht="14.25" customHeight="1" x14ac:dyDescent="0.35">
      <c r="A48" s="285">
        <f>'T. Generadora'!A45</f>
        <v>43</v>
      </c>
      <c r="B48" s="285">
        <f>'T. Generadora'!B45</f>
        <v>703</v>
      </c>
      <c r="C48" s="285">
        <f>+'T. Generadora'!C45</f>
        <v>1</v>
      </c>
      <c r="D48" s="285" t="str">
        <f>'T. Generadora'!D45</f>
        <v>Madison</v>
      </c>
      <c r="E48" s="285">
        <f>'T. Generadora'!E45</f>
        <v>7</v>
      </c>
      <c r="F48" s="286" t="str">
        <f>'T. Generadora'!G45</f>
        <v>3 M</v>
      </c>
      <c r="G48" s="286">
        <f>'T. Generadora'!H45</f>
        <v>57</v>
      </c>
      <c r="H48" s="286">
        <f>'T. Generadora'!I45</f>
        <v>7</v>
      </c>
      <c r="I48" s="286">
        <f>'T. Generadora'!J45</f>
        <v>0</v>
      </c>
      <c r="J48" s="286">
        <f>+'T. Generadora'!K45</f>
        <v>0</v>
      </c>
      <c r="K48" s="287">
        <f>'T. Generadora'!L45</f>
        <v>64</v>
      </c>
      <c r="L48" s="287">
        <f>'T. Generadora'!M45</f>
        <v>2</v>
      </c>
      <c r="M48" s="288">
        <f>'T. Generadora'!N45</f>
        <v>2</v>
      </c>
      <c r="N48" s="287">
        <f>'T. Generadora'!T45</f>
        <v>1</v>
      </c>
      <c r="O48" s="287">
        <f>'T. Generadora'!O45</f>
        <v>0</v>
      </c>
      <c r="P48" s="287">
        <f>'T. Generadora'!Q45</f>
        <v>0</v>
      </c>
      <c r="Q48" s="287">
        <f>'T. Generadora'!U45</f>
        <v>0</v>
      </c>
      <c r="R48" s="287">
        <f>'T. Generadora'!V45</f>
        <v>0</v>
      </c>
      <c r="S48" s="289">
        <f>'T. Generadora'!AT45</f>
        <v>2880000</v>
      </c>
      <c r="T48" s="289">
        <f>+'T. Generadora'!AP45</f>
        <v>45000</v>
      </c>
      <c r="U48" s="285" t="str">
        <f>'Control Ventas'!D44</f>
        <v>X Vender</v>
      </c>
    </row>
    <row r="49" spans="1:21" ht="14.25" customHeight="1" x14ac:dyDescent="0.35">
      <c r="A49" s="285">
        <f>'T. Generadora'!A46</f>
        <v>44</v>
      </c>
      <c r="B49" s="285">
        <f>'T. Generadora'!B46</f>
        <v>704</v>
      </c>
      <c r="C49" s="285">
        <f>+'T. Generadora'!C46</f>
        <v>1</v>
      </c>
      <c r="D49" s="285" t="str">
        <f>'T. Generadora'!D46</f>
        <v>Madison</v>
      </c>
      <c r="E49" s="285">
        <f>'T. Generadora'!E46</f>
        <v>7</v>
      </c>
      <c r="F49" s="286" t="str">
        <f>'T. Generadora'!G46</f>
        <v>4 M</v>
      </c>
      <c r="G49" s="286">
        <f>'T. Generadora'!H46</f>
        <v>56</v>
      </c>
      <c r="H49" s="286">
        <f>'T. Generadora'!I46</f>
        <v>4</v>
      </c>
      <c r="I49" s="286">
        <f>'T. Generadora'!J46</f>
        <v>0</v>
      </c>
      <c r="J49" s="286">
        <f>+'T. Generadora'!K46</f>
        <v>0</v>
      </c>
      <c r="K49" s="287">
        <f>'T. Generadora'!L46</f>
        <v>60</v>
      </c>
      <c r="L49" s="287">
        <f>'T. Generadora'!M46</f>
        <v>2</v>
      </c>
      <c r="M49" s="288">
        <f>'T. Generadora'!N46</f>
        <v>2</v>
      </c>
      <c r="N49" s="287">
        <f>'T. Generadora'!T46</f>
        <v>1</v>
      </c>
      <c r="O49" s="287">
        <f>'T. Generadora'!O46</f>
        <v>0</v>
      </c>
      <c r="P49" s="287">
        <f>'T. Generadora'!Q46</f>
        <v>0</v>
      </c>
      <c r="Q49" s="287">
        <f>'T. Generadora'!U46</f>
        <v>0</v>
      </c>
      <c r="R49" s="287">
        <f>'T. Generadora'!V46</f>
        <v>0</v>
      </c>
      <c r="S49" s="289">
        <f>'T. Generadora'!AT46</f>
        <v>2630000</v>
      </c>
      <c r="T49" s="289">
        <f>+'T. Generadora'!AP46</f>
        <v>43833.333333333336</v>
      </c>
      <c r="U49" s="285" t="str">
        <f>'Control Ventas'!D45</f>
        <v>X Vender</v>
      </c>
    </row>
    <row r="50" spans="1:21" ht="14.25" customHeight="1" x14ac:dyDescent="0.35">
      <c r="A50" s="285">
        <f>'T. Generadora'!A47</f>
        <v>45</v>
      </c>
      <c r="B50" s="285">
        <f>'T. Generadora'!B47</f>
        <v>705</v>
      </c>
      <c r="C50" s="285">
        <f>+'T. Generadora'!C47</f>
        <v>1</v>
      </c>
      <c r="D50" s="285" t="str">
        <f>'T. Generadora'!D47</f>
        <v>Madison</v>
      </c>
      <c r="E50" s="285">
        <f>'T. Generadora'!E47</f>
        <v>7</v>
      </c>
      <c r="F50" s="286" t="str">
        <f>'T. Generadora'!G47</f>
        <v>5 M</v>
      </c>
      <c r="G50" s="286">
        <f>'T. Generadora'!H47</f>
        <v>56</v>
      </c>
      <c r="H50" s="286">
        <f>'T. Generadora'!I47</f>
        <v>12</v>
      </c>
      <c r="I50" s="286">
        <f>'T. Generadora'!J47</f>
        <v>0</v>
      </c>
      <c r="J50" s="286">
        <f>+'T. Generadora'!K47</f>
        <v>0</v>
      </c>
      <c r="K50" s="287">
        <f>'T. Generadora'!L47</f>
        <v>68</v>
      </c>
      <c r="L50" s="287">
        <f>'T. Generadora'!M47</f>
        <v>2</v>
      </c>
      <c r="M50" s="288">
        <f>'T. Generadora'!N47</f>
        <v>2</v>
      </c>
      <c r="N50" s="287">
        <f>'T. Generadora'!T47</f>
        <v>1</v>
      </c>
      <c r="O50" s="287">
        <f>'T. Generadora'!O47</f>
        <v>0</v>
      </c>
      <c r="P50" s="287">
        <f>'T. Generadora'!Q47</f>
        <v>0</v>
      </c>
      <c r="Q50" s="287">
        <f>'T. Generadora'!U47</f>
        <v>0</v>
      </c>
      <c r="R50" s="287">
        <f>'T. Generadora'!V47</f>
        <v>0</v>
      </c>
      <c r="S50" s="289">
        <f>'T. Generadora'!AT47</f>
        <v>3010000</v>
      </c>
      <c r="T50" s="289">
        <f>+'T. Generadora'!AP47</f>
        <v>44264.705882352944</v>
      </c>
      <c r="U50" s="285" t="str">
        <f>'Control Ventas'!D46</f>
        <v>X Vender</v>
      </c>
    </row>
    <row r="51" spans="1:21" ht="14.25" customHeight="1" x14ac:dyDescent="0.35">
      <c r="A51" s="285">
        <f>'T. Generadora'!A48</f>
        <v>46</v>
      </c>
      <c r="B51" s="285">
        <f>'T. Generadora'!B48</f>
        <v>706</v>
      </c>
      <c r="C51" s="285">
        <f>+'T. Generadora'!C48</f>
        <v>1</v>
      </c>
      <c r="D51" s="285" t="str">
        <f>'T. Generadora'!D48</f>
        <v>Madison</v>
      </c>
      <c r="E51" s="285">
        <f>'T. Generadora'!E48</f>
        <v>7</v>
      </c>
      <c r="F51" s="286" t="str">
        <f>'T. Generadora'!G48</f>
        <v>6 M</v>
      </c>
      <c r="G51" s="286">
        <f>'T. Generadora'!H48</f>
        <v>52</v>
      </c>
      <c r="H51" s="286">
        <f>'T. Generadora'!I48</f>
        <v>7</v>
      </c>
      <c r="I51" s="286">
        <f>'T. Generadora'!J48</f>
        <v>0</v>
      </c>
      <c r="J51" s="286">
        <f>+'T. Generadora'!K48</f>
        <v>0</v>
      </c>
      <c r="K51" s="287">
        <f>'T. Generadora'!L48</f>
        <v>59</v>
      </c>
      <c r="L51" s="287">
        <f>'T. Generadora'!M48</f>
        <v>2</v>
      </c>
      <c r="M51" s="288">
        <f>'T. Generadora'!N48</f>
        <v>2</v>
      </c>
      <c r="N51" s="287">
        <f>'T. Generadora'!T48</f>
        <v>1</v>
      </c>
      <c r="O51" s="287">
        <f>'T. Generadora'!O48</f>
        <v>0</v>
      </c>
      <c r="P51" s="287">
        <f>'T. Generadora'!Q48</f>
        <v>0</v>
      </c>
      <c r="Q51" s="287">
        <f>'T. Generadora'!U48</f>
        <v>0</v>
      </c>
      <c r="R51" s="287">
        <f>'T. Generadora'!V48</f>
        <v>0</v>
      </c>
      <c r="S51" s="289">
        <f>'T. Generadora'!AT48</f>
        <v>2740000</v>
      </c>
      <c r="T51" s="289">
        <f>+'T. Generadora'!AP48</f>
        <v>46440.677966101692</v>
      </c>
      <c r="U51" s="285" t="str">
        <f>'Control Ventas'!D47</f>
        <v>X Vender</v>
      </c>
    </row>
    <row r="52" spans="1:21" ht="14.25" customHeight="1" x14ac:dyDescent="0.35">
      <c r="A52" s="285">
        <f>'T. Generadora'!A49</f>
        <v>47</v>
      </c>
      <c r="B52" s="285">
        <f>'T. Generadora'!B49</f>
        <v>707</v>
      </c>
      <c r="C52" s="285">
        <f>+'T. Generadora'!C49</f>
        <v>1</v>
      </c>
      <c r="D52" s="285" t="str">
        <f>'T. Generadora'!D49</f>
        <v>Madison</v>
      </c>
      <c r="E52" s="285">
        <f>'T. Generadora'!E49</f>
        <v>7</v>
      </c>
      <c r="F52" s="286" t="str">
        <f>'T. Generadora'!G49</f>
        <v>7 M</v>
      </c>
      <c r="G52" s="286">
        <f>'T. Generadora'!H49</f>
        <v>64</v>
      </c>
      <c r="H52" s="286">
        <f>'T. Generadora'!I49</f>
        <v>7</v>
      </c>
      <c r="I52" s="286">
        <f>'T. Generadora'!J49</f>
        <v>0</v>
      </c>
      <c r="J52" s="286">
        <f>+'T. Generadora'!K49</f>
        <v>0</v>
      </c>
      <c r="K52" s="287">
        <f>'T. Generadora'!L49</f>
        <v>71</v>
      </c>
      <c r="L52" s="287">
        <f>'T. Generadora'!M49</f>
        <v>2</v>
      </c>
      <c r="M52" s="288">
        <f>'T. Generadora'!N49</f>
        <v>2</v>
      </c>
      <c r="N52" s="287">
        <f>'T. Generadora'!T49</f>
        <v>2</v>
      </c>
      <c r="O52" s="287">
        <f>'T. Generadora'!O49</f>
        <v>0</v>
      </c>
      <c r="P52" s="287">
        <f>'T. Generadora'!Q49</f>
        <v>0</v>
      </c>
      <c r="Q52" s="287">
        <f>'T. Generadora'!U49</f>
        <v>0</v>
      </c>
      <c r="R52" s="287">
        <f>'T. Generadora'!V49</f>
        <v>0</v>
      </c>
      <c r="S52" s="289">
        <f>'T. Generadora'!AT49</f>
        <v>3100000</v>
      </c>
      <c r="T52" s="289">
        <f>+'T. Generadora'!AP49</f>
        <v>43661.971830985916</v>
      </c>
      <c r="U52" s="285" t="str">
        <f>'Control Ventas'!D48</f>
        <v>X Vender</v>
      </c>
    </row>
    <row r="53" spans="1:21" ht="14.25" customHeight="1" x14ac:dyDescent="0.35">
      <c r="A53" s="285">
        <f>'T. Generadora'!A50</f>
        <v>48</v>
      </c>
      <c r="B53" s="285">
        <f>'T. Generadora'!B50</f>
        <v>708</v>
      </c>
      <c r="C53" s="285">
        <f>+'T. Generadora'!C50</f>
        <v>1</v>
      </c>
      <c r="D53" s="285" t="str">
        <f>'T. Generadora'!D50</f>
        <v>Madison</v>
      </c>
      <c r="E53" s="285">
        <f>'T. Generadora'!E50</f>
        <v>7</v>
      </c>
      <c r="F53" s="286" t="str">
        <f>'T. Generadora'!G50</f>
        <v>8 M</v>
      </c>
      <c r="G53" s="286">
        <f>'T. Generadora'!H50</f>
        <v>34</v>
      </c>
      <c r="H53" s="286">
        <f>'T. Generadora'!I50</f>
        <v>3</v>
      </c>
      <c r="I53" s="286">
        <f>'T. Generadora'!J50</f>
        <v>0</v>
      </c>
      <c r="J53" s="286">
        <f>+'T. Generadora'!K50</f>
        <v>0</v>
      </c>
      <c r="K53" s="287">
        <f>'T. Generadora'!L50</f>
        <v>37</v>
      </c>
      <c r="L53" s="287">
        <f>'T. Generadora'!M50</f>
        <v>1</v>
      </c>
      <c r="M53" s="288">
        <f>'T. Generadora'!N50</f>
        <v>1</v>
      </c>
      <c r="N53" s="287">
        <f>'T. Generadora'!T50</f>
        <v>1</v>
      </c>
      <c r="O53" s="287">
        <f>'T. Generadora'!O50</f>
        <v>0</v>
      </c>
      <c r="P53" s="287">
        <f>'T. Generadora'!Q50</f>
        <v>0</v>
      </c>
      <c r="Q53" s="287">
        <f>'T. Generadora'!U50</f>
        <v>0</v>
      </c>
      <c r="R53" s="287">
        <f>'T. Generadora'!V50</f>
        <v>0</v>
      </c>
      <c r="S53" s="289">
        <f>'T. Generadora'!AT50</f>
        <v>1860000</v>
      </c>
      <c r="T53" s="289">
        <f>+'T. Generadora'!AP50</f>
        <v>50270.270270270274</v>
      </c>
      <c r="U53" s="285" t="str">
        <f>'Control Ventas'!D49</f>
        <v>X Vender</v>
      </c>
    </row>
    <row r="54" spans="1:21" ht="14.25" customHeight="1" x14ac:dyDescent="0.35">
      <c r="A54" s="285">
        <f>'T. Generadora'!A51</f>
        <v>49</v>
      </c>
      <c r="B54" s="285">
        <f>'T. Generadora'!B51</f>
        <v>801</v>
      </c>
      <c r="C54" s="285">
        <f>+'T. Generadora'!C51</f>
        <v>1</v>
      </c>
      <c r="D54" s="285" t="str">
        <f>'T. Generadora'!D51</f>
        <v>Madison</v>
      </c>
      <c r="E54" s="285">
        <f>'T. Generadora'!E51</f>
        <v>8</v>
      </c>
      <c r="F54" s="286" t="str">
        <f>'T. Generadora'!G51</f>
        <v>1 M</v>
      </c>
      <c r="G54" s="286">
        <f>'T. Generadora'!H51</f>
        <v>30</v>
      </c>
      <c r="H54" s="286">
        <f>'T. Generadora'!I51</f>
        <v>5</v>
      </c>
      <c r="I54" s="286">
        <f>'T. Generadora'!J51</f>
        <v>0</v>
      </c>
      <c r="J54" s="286">
        <f>+'T. Generadora'!K51</f>
        <v>0</v>
      </c>
      <c r="K54" s="287">
        <f>'T. Generadora'!L51</f>
        <v>35</v>
      </c>
      <c r="L54" s="287">
        <f>'T. Generadora'!M51</f>
        <v>1</v>
      </c>
      <c r="M54" s="288">
        <f>'T. Generadora'!N51</f>
        <v>1</v>
      </c>
      <c r="N54" s="287">
        <f>'T. Generadora'!T51</f>
        <v>1</v>
      </c>
      <c r="O54" s="287">
        <f>'T. Generadora'!O51</f>
        <v>0</v>
      </c>
      <c r="P54" s="287">
        <f>'T. Generadora'!Q51</f>
        <v>0</v>
      </c>
      <c r="Q54" s="287">
        <f>'T. Generadora'!U51</f>
        <v>0</v>
      </c>
      <c r="R54" s="287">
        <f>'T. Generadora'!V51</f>
        <v>0</v>
      </c>
      <c r="S54" s="289">
        <f>'T. Generadora'!AT51</f>
        <v>1770000</v>
      </c>
      <c r="T54" s="289">
        <f>+'T. Generadora'!AP51</f>
        <v>50571.428571428572</v>
      </c>
      <c r="U54" s="285" t="str">
        <f>'Control Ventas'!D50</f>
        <v>X Vender</v>
      </c>
    </row>
    <row r="55" spans="1:21" ht="14.25" customHeight="1" x14ac:dyDescent="0.35">
      <c r="A55" s="285">
        <f>'T. Generadora'!A52</f>
        <v>50</v>
      </c>
      <c r="B55" s="285">
        <f>'T. Generadora'!B52</f>
        <v>802</v>
      </c>
      <c r="C55" s="285">
        <f>+'T. Generadora'!C52</f>
        <v>1</v>
      </c>
      <c r="D55" s="285" t="str">
        <f>'T. Generadora'!D52</f>
        <v>Madison</v>
      </c>
      <c r="E55" s="285">
        <f>'T. Generadora'!E52</f>
        <v>8</v>
      </c>
      <c r="F55" s="286" t="str">
        <f>'T. Generadora'!G52</f>
        <v>2 M</v>
      </c>
      <c r="G55" s="286">
        <f>'T. Generadora'!H52</f>
        <v>59</v>
      </c>
      <c r="H55" s="286">
        <f>'T. Generadora'!I52</f>
        <v>8</v>
      </c>
      <c r="I55" s="286">
        <f>'T. Generadora'!J52</f>
        <v>0</v>
      </c>
      <c r="J55" s="286">
        <f>+'T. Generadora'!K52</f>
        <v>0</v>
      </c>
      <c r="K55" s="287">
        <f>'T. Generadora'!L52</f>
        <v>67</v>
      </c>
      <c r="L55" s="287">
        <f>'T. Generadora'!M52</f>
        <v>2</v>
      </c>
      <c r="M55" s="288">
        <f>'T. Generadora'!N52</f>
        <v>2</v>
      </c>
      <c r="N55" s="287">
        <f>'T. Generadora'!T52</f>
        <v>1</v>
      </c>
      <c r="O55" s="287">
        <f>'T. Generadora'!O52</f>
        <v>0</v>
      </c>
      <c r="P55" s="287">
        <f>'T. Generadora'!Q52</f>
        <v>0</v>
      </c>
      <c r="Q55" s="287">
        <f>'T. Generadora'!U52</f>
        <v>0</v>
      </c>
      <c r="R55" s="287">
        <f>'T. Generadora'!V52</f>
        <v>0</v>
      </c>
      <c r="S55" s="289">
        <f>'T. Generadora'!AT52</f>
        <v>3010000</v>
      </c>
      <c r="T55" s="289">
        <f>+'T. Generadora'!AP52</f>
        <v>44925.373134328358</v>
      </c>
      <c r="U55" s="285" t="str">
        <f>'Control Ventas'!D51</f>
        <v>X Vender</v>
      </c>
    </row>
    <row r="56" spans="1:21" ht="14.25" customHeight="1" x14ac:dyDescent="0.35">
      <c r="A56" s="285">
        <f>'T. Generadora'!A53</f>
        <v>51</v>
      </c>
      <c r="B56" s="285">
        <f>'T. Generadora'!B53</f>
        <v>803</v>
      </c>
      <c r="C56" s="285">
        <f>+'T. Generadora'!C53</f>
        <v>1</v>
      </c>
      <c r="D56" s="285" t="str">
        <f>'T. Generadora'!D53</f>
        <v>Madison</v>
      </c>
      <c r="E56" s="285">
        <f>'T. Generadora'!E53</f>
        <v>8</v>
      </c>
      <c r="F56" s="286" t="str">
        <f>'T. Generadora'!G53</f>
        <v>3 M</v>
      </c>
      <c r="G56" s="286">
        <f>'T. Generadora'!H53</f>
        <v>57</v>
      </c>
      <c r="H56" s="286">
        <f>'T. Generadora'!I53</f>
        <v>7</v>
      </c>
      <c r="I56" s="286">
        <f>'T. Generadora'!J53</f>
        <v>0</v>
      </c>
      <c r="J56" s="286">
        <f>+'T. Generadora'!K53</f>
        <v>0</v>
      </c>
      <c r="K56" s="287">
        <f>'T. Generadora'!L53</f>
        <v>64</v>
      </c>
      <c r="L56" s="287">
        <f>'T. Generadora'!M53</f>
        <v>2</v>
      </c>
      <c r="M56" s="288">
        <f>'T. Generadora'!N53</f>
        <v>2</v>
      </c>
      <c r="N56" s="287">
        <f>'T. Generadora'!T53</f>
        <v>1</v>
      </c>
      <c r="O56" s="287">
        <f>'T. Generadora'!O53</f>
        <v>0</v>
      </c>
      <c r="P56" s="287">
        <f>'T. Generadora'!Q53</f>
        <v>0</v>
      </c>
      <c r="Q56" s="287">
        <f>'T. Generadora'!U53</f>
        <v>0</v>
      </c>
      <c r="R56" s="287">
        <f>'T. Generadora'!V53</f>
        <v>0</v>
      </c>
      <c r="S56" s="289">
        <f>'T. Generadora'!AT53</f>
        <v>2910000</v>
      </c>
      <c r="T56" s="289">
        <f>+'T. Generadora'!AP53</f>
        <v>45468.75</v>
      </c>
      <c r="U56" s="285" t="str">
        <f>'Control Ventas'!D52</f>
        <v>X Vender</v>
      </c>
    </row>
    <row r="57" spans="1:21" ht="14.25" customHeight="1" x14ac:dyDescent="0.35">
      <c r="A57" s="285">
        <f>'T. Generadora'!A54</f>
        <v>52</v>
      </c>
      <c r="B57" s="285">
        <f>'T. Generadora'!B54</f>
        <v>804</v>
      </c>
      <c r="C57" s="285">
        <f>+'T. Generadora'!C54</f>
        <v>1</v>
      </c>
      <c r="D57" s="285" t="str">
        <f>'T. Generadora'!D54</f>
        <v>Madison</v>
      </c>
      <c r="E57" s="285">
        <f>'T. Generadora'!E54</f>
        <v>8</v>
      </c>
      <c r="F57" s="286" t="str">
        <f>'T. Generadora'!G54</f>
        <v>4 M</v>
      </c>
      <c r="G57" s="286">
        <f>'T. Generadora'!H54</f>
        <v>59</v>
      </c>
      <c r="H57" s="286">
        <f>'T. Generadora'!I54</f>
        <v>13</v>
      </c>
      <c r="I57" s="286">
        <f>'T. Generadora'!J54</f>
        <v>0</v>
      </c>
      <c r="J57" s="286">
        <f>+'T. Generadora'!K54</f>
        <v>0</v>
      </c>
      <c r="K57" s="287">
        <f>'T. Generadora'!L54</f>
        <v>72</v>
      </c>
      <c r="L57" s="287">
        <f>'T. Generadora'!M54</f>
        <v>2</v>
      </c>
      <c r="M57" s="288">
        <f>'T. Generadora'!N54</f>
        <v>2</v>
      </c>
      <c r="N57" s="287">
        <f>'T. Generadora'!T54</f>
        <v>2</v>
      </c>
      <c r="O57" s="287">
        <f>'T. Generadora'!O54</f>
        <v>0</v>
      </c>
      <c r="P57" s="287">
        <f>'T. Generadora'!Q54</f>
        <v>0</v>
      </c>
      <c r="Q57" s="287">
        <f>'T. Generadora'!U54</f>
        <v>0</v>
      </c>
      <c r="R57" s="287">
        <f>'T. Generadora'!V54</f>
        <v>0</v>
      </c>
      <c r="S57" s="289">
        <f>'T. Generadora'!AT54</f>
        <v>3150000</v>
      </c>
      <c r="T57" s="289">
        <f>+'T. Generadora'!AP54</f>
        <v>43750</v>
      </c>
      <c r="U57" s="285" t="str">
        <f>'Control Ventas'!D53</f>
        <v>X Vender</v>
      </c>
    </row>
    <row r="58" spans="1:21" ht="14.25" customHeight="1" x14ac:dyDescent="0.35">
      <c r="A58" s="285">
        <f>'T. Generadora'!A55</f>
        <v>53</v>
      </c>
      <c r="B58" s="285">
        <f>'T. Generadora'!B55</f>
        <v>805</v>
      </c>
      <c r="C58" s="285">
        <f>+'T. Generadora'!C55</f>
        <v>1</v>
      </c>
      <c r="D58" s="285" t="str">
        <f>'T. Generadora'!D55</f>
        <v>Madison</v>
      </c>
      <c r="E58" s="285">
        <f>'T. Generadora'!E55</f>
        <v>8</v>
      </c>
      <c r="F58" s="286" t="str">
        <f>'T. Generadora'!G55</f>
        <v>5 M</v>
      </c>
      <c r="G58" s="286">
        <f>'T. Generadora'!H55</f>
        <v>56</v>
      </c>
      <c r="H58" s="286">
        <f>'T. Generadora'!I55</f>
        <v>12</v>
      </c>
      <c r="I58" s="286">
        <f>'T. Generadora'!J55</f>
        <v>0</v>
      </c>
      <c r="J58" s="286">
        <f>+'T. Generadora'!K55</f>
        <v>0</v>
      </c>
      <c r="K58" s="287">
        <f>'T. Generadora'!L55</f>
        <v>68</v>
      </c>
      <c r="L58" s="287">
        <f>'T. Generadora'!M55</f>
        <v>2</v>
      </c>
      <c r="M58" s="288">
        <f>'T. Generadora'!N55</f>
        <v>2</v>
      </c>
      <c r="N58" s="287">
        <f>'T. Generadora'!T55</f>
        <v>1</v>
      </c>
      <c r="O58" s="287">
        <f>'T. Generadora'!O55</f>
        <v>0</v>
      </c>
      <c r="P58" s="287">
        <f>'T. Generadora'!Q55</f>
        <v>0</v>
      </c>
      <c r="Q58" s="287">
        <f>'T. Generadora'!U55</f>
        <v>0</v>
      </c>
      <c r="R58" s="287">
        <f>'T. Generadora'!V55</f>
        <v>0</v>
      </c>
      <c r="S58" s="289">
        <f>'T. Generadora'!AT55</f>
        <v>3040000</v>
      </c>
      <c r="T58" s="289">
        <f>+'T. Generadora'!AP55</f>
        <v>44705.882352941175</v>
      </c>
      <c r="U58" s="285" t="str">
        <f>'Control Ventas'!D54</f>
        <v>X Vender</v>
      </c>
    </row>
    <row r="59" spans="1:21" ht="14.25" customHeight="1" x14ac:dyDescent="0.35">
      <c r="A59" s="285">
        <f>'T. Generadora'!A56</f>
        <v>54</v>
      </c>
      <c r="B59" s="285">
        <f>'T. Generadora'!B56</f>
        <v>806</v>
      </c>
      <c r="C59" s="285">
        <f>+'T. Generadora'!C56</f>
        <v>1</v>
      </c>
      <c r="D59" s="285" t="str">
        <f>'T. Generadora'!D56</f>
        <v>Madison</v>
      </c>
      <c r="E59" s="285">
        <f>'T. Generadora'!E56</f>
        <v>8</v>
      </c>
      <c r="F59" s="286" t="str">
        <f>'T. Generadora'!G56</f>
        <v>6 M</v>
      </c>
      <c r="G59" s="286">
        <f>'T. Generadora'!H56</f>
        <v>52</v>
      </c>
      <c r="H59" s="286">
        <f>'T. Generadora'!I56</f>
        <v>7</v>
      </c>
      <c r="I59" s="286">
        <f>'T. Generadora'!J56</f>
        <v>0</v>
      </c>
      <c r="J59" s="286">
        <f>+'T. Generadora'!K56</f>
        <v>0</v>
      </c>
      <c r="K59" s="287">
        <f>'T. Generadora'!L56</f>
        <v>59</v>
      </c>
      <c r="L59" s="287">
        <f>'T. Generadora'!M56</f>
        <v>2</v>
      </c>
      <c r="M59" s="288">
        <f>'T. Generadora'!N56</f>
        <v>2</v>
      </c>
      <c r="N59" s="287">
        <f>'T. Generadora'!T56</f>
        <v>1</v>
      </c>
      <c r="O59" s="287">
        <f>'T. Generadora'!O56</f>
        <v>0</v>
      </c>
      <c r="P59" s="287">
        <f>'T. Generadora'!Q56</f>
        <v>0</v>
      </c>
      <c r="Q59" s="287">
        <f>'T. Generadora'!U56</f>
        <v>0</v>
      </c>
      <c r="R59" s="287">
        <f>'T. Generadora'!V56</f>
        <v>0</v>
      </c>
      <c r="S59" s="289">
        <f>'T. Generadora'!AT56</f>
        <v>2760000</v>
      </c>
      <c r="T59" s="289">
        <f>+'T. Generadora'!AP56</f>
        <v>46779.661016949154</v>
      </c>
      <c r="U59" s="285" t="str">
        <f>'Control Ventas'!D55</f>
        <v>X Vender</v>
      </c>
    </row>
    <row r="60" spans="1:21" ht="14.25" customHeight="1" x14ac:dyDescent="0.35">
      <c r="A60" s="285">
        <f>'T. Generadora'!A57</f>
        <v>55</v>
      </c>
      <c r="B60" s="285">
        <f>'T. Generadora'!B57</f>
        <v>807</v>
      </c>
      <c r="C60" s="285">
        <f>+'T. Generadora'!C57</f>
        <v>1</v>
      </c>
      <c r="D60" s="285" t="str">
        <f>'T. Generadora'!D57</f>
        <v>Madison</v>
      </c>
      <c r="E60" s="285">
        <f>'T. Generadora'!E57</f>
        <v>8</v>
      </c>
      <c r="F60" s="286" t="str">
        <f>'T. Generadora'!G57</f>
        <v>7 M</v>
      </c>
      <c r="G60" s="286">
        <f>'T. Generadora'!H57</f>
        <v>64</v>
      </c>
      <c r="H60" s="286">
        <f>'T. Generadora'!I57</f>
        <v>7</v>
      </c>
      <c r="I60" s="286">
        <f>'T. Generadora'!J57</f>
        <v>0</v>
      </c>
      <c r="J60" s="286">
        <f>+'T. Generadora'!K57</f>
        <v>0</v>
      </c>
      <c r="K60" s="287">
        <f>'T. Generadora'!L57</f>
        <v>71</v>
      </c>
      <c r="L60" s="287">
        <f>'T. Generadora'!M57</f>
        <v>2</v>
      </c>
      <c r="M60" s="288">
        <f>'T. Generadora'!N57</f>
        <v>2</v>
      </c>
      <c r="N60" s="287">
        <f>'T. Generadora'!T57</f>
        <v>2</v>
      </c>
      <c r="O60" s="287">
        <f>'T. Generadora'!O57</f>
        <v>0</v>
      </c>
      <c r="P60" s="287">
        <f>'T. Generadora'!Q57</f>
        <v>0</v>
      </c>
      <c r="Q60" s="287">
        <f>'T. Generadora'!U57</f>
        <v>0</v>
      </c>
      <c r="R60" s="287">
        <f>'T. Generadora'!V57</f>
        <v>0</v>
      </c>
      <c r="S60" s="289">
        <f>'T. Generadora'!AT57</f>
        <v>3130000</v>
      </c>
      <c r="T60" s="289">
        <f>+'T. Generadora'!AP57</f>
        <v>44084.507042253521</v>
      </c>
      <c r="U60" s="285" t="str">
        <f>'Control Ventas'!D56</f>
        <v>X Vender</v>
      </c>
    </row>
    <row r="61" spans="1:21" ht="14.25" customHeight="1" x14ac:dyDescent="0.35">
      <c r="A61" s="285">
        <f>'T. Generadora'!A58</f>
        <v>56</v>
      </c>
      <c r="B61" s="285">
        <f>'T. Generadora'!B58</f>
        <v>808</v>
      </c>
      <c r="C61" s="285">
        <f>+'T. Generadora'!C58</f>
        <v>1</v>
      </c>
      <c r="D61" s="285" t="str">
        <f>'T. Generadora'!D58</f>
        <v>Madison</v>
      </c>
      <c r="E61" s="285">
        <f>'T. Generadora'!E58</f>
        <v>8</v>
      </c>
      <c r="F61" s="286" t="str">
        <f>'T. Generadora'!G58</f>
        <v>8 M</v>
      </c>
      <c r="G61" s="286">
        <f>'T. Generadora'!H58</f>
        <v>34</v>
      </c>
      <c r="H61" s="286">
        <f>'T. Generadora'!I58</f>
        <v>3</v>
      </c>
      <c r="I61" s="286">
        <f>'T. Generadora'!J58</f>
        <v>0</v>
      </c>
      <c r="J61" s="286">
        <f>+'T. Generadora'!K58</f>
        <v>0</v>
      </c>
      <c r="K61" s="287">
        <f>'T. Generadora'!L58</f>
        <v>37</v>
      </c>
      <c r="L61" s="287">
        <f>'T. Generadora'!M58</f>
        <v>1</v>
      </c>
      <c r="M61" s="288">
        <f>'T. Generadora'!N58</f>
        <v>1</v>
      </c>
      <c r="N61" s="287">
        <f>'T. Generadora'!T58</f>
        <v>1</v>
      </c>
      <c r="O61" s="287">
        <f>'T. Generadora'!O58</f>
        <v>0</v>
      </c>
      <c r="P61" s="287">
        <f>'T. Generadora'!Q58</f>
        <v>0</v>
      </c>
      <c r="Q61" s="287">
        <f>'T. Generadora'!U58</f>
        <v>0</v>
      </c>
      <c r="R61" s="287">
        <f>'T. Generadora'!V58</f>
        <v>0</v>
      </c>
      <c r="S61" s="289">
        <f>'T. Generadora'!AT58</f>
        <v>1880000</v>
      </c>
      <c r="T61" s="289">
        <f>+'T. Generadora'!AP58</f>
        <v>50810.810810810814</v>
      </c>
      <c r="U61" s="285" t="str">
        <f>'Control Ventas'!D57</f>
        <v>X Vender</v>
      </c>
    </row>
    <row r="62" spans="1:21" ht="14.25" customHeight="1" x14ac:dyDescent="0.35">
      <c r="A62" s="285">
        <f>'T. Generadora'!A59</f>
        <v>57</v>
      </c>
      <c r="B62" s="285">
        <f>'T. Generadora'!B59</f>
        <v>901</v>
      </c>
      <c r="C62" s="285">
        <f>+'T. Generadora'!C59</f>
        <v>1</v>
      </c>
      <c r="D62" s="285" t="str">
        <f>'T. Generadora'!D59</f>
        <v>Madison</v>
      </c>
      <c r="E62" s="285">
        <f>'T. Generadora'!E59</f>
        <v>9</v>
      </c>
      <c r="F62" s="286" t="str">
        <f>'T. Generadora'!G59</f>
        <v>1 M</v>
      </c>
      <c r="G62" s="286">
        <f>'T. Generadora'!H59</f>
        <v>30</v>
      </c>
      <c r="H62" s="286">
        <f>'T. Generadora'!I59</f>
        <v>5</v>
      </c>
      <c r="I62" s="286">
        <f>'T. Generadora'!J59</f>
        <v>0</v>
      </c>
      <c r="J62" s="286">
        <f>+'T. Generadora'!K59</f>
        <v>0</v>
      </c>
      <c r="K62" s="287">
        <f>'T. Generadora'!L59</f>
        <v>35</v>
      </c>
      <c r="L62" s="287">
        <f>'T. Generadora'!M59</f>
        <v>1</v>
      </c>
      <c r="M62" s="288">
        <f>'T. Generadora'!N59</f>
        <v>1</v>
      </c>
      <c r="N62" s="287">
        <f>'T. Generadora'!T59</f>
        <v>1</v>
      </c>
      <c r="O62" s="287">
        <f>'T. Generadora'!O59</f>
        <v>0</v>
      </c>
      <c r="P62" s="287">
        <f>'T. Generadora'!Q59</f>
        <v>0</v>
      </c>
      <c r="Q62" s="287">
        <f>'T. Generadora'!U59</f>
        <v>0</v>
      </c>
      <c r="R62" s="287">
        <f>'T. Generadora'!V59</f>
        <v>0</v>
      </c>
      <c r="S62" s="289">
        <f>'T. Generadora'!AT59</f>
        <v>1790000</v>
      </c>
      <c r="T62" s="289">
        <f>+'T. Generadora'!AP59</f>
        <v>51142.857142857145</v>
      </c>
      <c r="U62" s="285" t="str">
        <f>'Control Ventas'!D58</f>
        <v>X Vender</v>
      </c>
    </row>
    <row r="63" spans="1:21" ht="14.25" customHeight="1" x14ac:dyDescent="0.35">
      <c r="A63" s="285">
        <f>'T. Generadora'!A60</f>
        <v>58</v>
      </c>
      <c r="B63" s="285">
        <f>'T. Generadora'!B60</f>
        <v>902</v>
      </c>
      <c r="C63" s="285">
        <f>+'T. Generadora'!C60</f>
        <v>1</v>
      </c>
      <c r="D63" s="285" t="str">
        <f>'T. Generadora'!D60</f>
        <v>Madison</v>
      </c>
      <c r="E63" s="285">
        <f>'T. Generadora'!E60</f>
        <v>9</v>
      </c>
      <c r="F63" s="286" t="str">
        <f>'T. Generadora'!G60</f>
        <v>2 M</v>
      </c>
      <c r="G63" s="286">
        <f>'T. Generadora'!H60</f>
        <v>59</v>
      </c>
      <c r="H63" s="286">
        <f>'T. Generadora'!I60</f>
        <v>8</v>
      </c>
      <c r="I63" s="286">
        <f>'T. Generadora'!J60</f>
        <v>0</v>
      </c>
      <c r="J63" s="286">
        <f>+'T. Generadora'!K60</f>
        <v>0</v>
      </c>
      <c r="K63" s="287">
        <f>'T. Generadora'!L60</f>
        <v>67</v>
      </c>
      <c r="L63" s="287">
        <f>'T. Generadora'!M60</f>
        <v>2</v>
      </c>
      <c r="M63" s="288">
        <f>'T. Generadora'!N60</f>
        <v>2</v>
      </c>
      <c r="N63" s="287">
        <f>'T. Generadora'!T60</f>
        <v>1</v>
      </c>
      <c r="O63" s="287">
        <f>'T. Generadora'!O60</f>
        <v>0</v>
      </c>
      <c r="P63" s="287">
        <f>'T. Generadora'!Q60</f>
        <v>0</v>
      </c>
      <c r="Q63" s="287">
        <f>'T. Generadora'!U60</f>
        <v>0</v>
      </c>
      <c r="R63" s="287">
        <f>'T. Generadora'!V60</f>
        <v>0</v>
      </c>
      <c r="S63" s="289">
        <f>'T. Generadora'!AT60</f>
        <v>3040000</v>
      </c>
      <c r="T63" s="289">
        <f>+'T. Generadora'!AP60</f>
        <v>45373.13432835821</v>
      </c>
      <c r="U63" s="285" t="str">
        <f>'Control Ventas'!D59</f>
        <v>X Vender</v>
      </c>
    </row>
    <row r="64" spans="1:21" ht="14.25" customHeight="1" x14ac:dyDescent="0.35">
      <c r="A64" s="285">
        <f>'T. Generadora'!A61</f>
        <v>59</v>
      </c>
      <c r="B64" s="285">
        <f>'T. Generadora'!B61</f>
        <v>903</v>
      </c>
      <c r="C64" s="285">
        <f>+'T. Generadora'!C61</f>
        <v>1</v>
      </c>
      <c r="D64" s="285" t="str">
        <f>'T. Generadora'!D61</f>
        <v>Madison</v>
      </c>
      <c r="E64" s="285">
        <f>'T. Generadora'!E61</f>
        <v>9</v>
      </c>
      <c r="F64" s="286" t="str">
        <f>'T. Generadora'!G61</f>
        <v>3 M</v>
      </c>
      <c r="G64" s="286">
        <f>'T. Generadora'!H61</f>
        <v>57</v>
      </c>
      <c r="H64" s="286">
        <f>'T. Generadora'!I61</f>
        <v>7</v>
      </c>
      <c r="I64" s="286">
        <f>'T. Generadora'!J61</f>
        <v>0</v>
      </c>
      <c r="J64" s="286">
        <f>+'T. Generadora'!K61</f>
        <v>0</v>
      </c>
      <c r="K64" s="287">
        <f>'T. Generadora'!L61</f>
        <v>64</v>
      </c>
      <c r="L64" s="287">
        <f>'T. Generadora'!M61</f>
        <v>2</v>
      </c>
      <c r="M64" s="288">
        <f>'T. Generadora'!N61</f>
        <v>2</v>
      </c>
      <c r="N64" s="287">
        <f>'T. Generadora'!T61</f>
        <v>1</v>
      </c>
      <c r="O64" s="287">
        <f>'T. Generadora'!O61</f>
        <v>0</v>
      </c>
      <c r="P64" s="287">
        <f>'T. Generadora'!Q61</f>
        <v>0</v>
      </c>
      <c r="Q64" s="287">
        <f>'T. Generadora'!U61</f>
        <v>0</v>
      </c>
      <c r="R64" s="287">
        <f>'T. Generadora'!V61</f>
        <v>0</v>
      </c>
      <c r="S64" s="289">
        <f>'T. Generadora'!AT61</f>
        <v>2940000</v>
      </c>
      <c r="T64" s="289">
        <f>+'T. Generadora'!AP61</f>
        <v>45937.5</v>
      </c>
      <c r="U64" s="285" t="str">
        <f>'Control Ventas'!D60</f>
        <v>X Vender</v>
      </c>
    </row>
    <row r="65" spans="1:21" ht="14.25" customHeight="1" x14ac:dyDescent="0.35">
      <c r="A65" s="285">
        <f>'T. Generadora'!A62</f>
        <v>60</v>
      </c>
      <c r="B65" s="285">
        <f>'T. Generadora'!B62</f>
        <v>904</v>
      </c>
      <c r="C65" s="285">
        <f>+'T. Generadora'!C62</f>
        <v>1</v>
      </c>
      <c r="D65" s="285" t="str">
        <f>'T. Generadora'!D62</f>
        <v>Madison</v>
      </c>
      <c r="E65" s="285">
        <f>'T. Generadora'!E62</f>
        <v>9</v>
      </c>
      <c r="F65" s="286" t="str">
        <f>'T. Generadora'!G62</f>
        <v>4 M</v>
      </c>
      <c r="G65" s="286">
        <f>'T. Generadora'!H62</f>
        <v>56</v>
      </c>
      <c r="H65" s="286">
        <f>'T. Generadora'!I62</f>
        <v>4</v>
      </c>
      <c r="I65" s="286">
        <f>'T. Generadora'!J62</f>
        <v>0</v>
      </c>
      <c r="J65" s="286">
        <f>+'T. Generadora'!K62</f>
        <v>0</v>
      </c>
      <c r="K65" s="287">
        <f>'T. Generadora'!L62</f>
        <v>60</v>
      </c>
      <c r="L65" s="287">
        <f>'T. Generadora'!M62</f>
        <v>2</v>
      </c>
      <c r="M65" s="288">
        <f>'T. Generadora'!N62</f>
        <v>2</v>
      </c>
      <c r="N65" s="287">
        <f>'T. Generadora'!T62</f>
        <v>1</v>
      </c>
      <c r="O65" s="287">
        <f>'T. Generadora'!O62</f>
        <v>0</v>
      </c>
      <c r="P65" s="287">
        <f>'T. Generadora'!Q62</f>
        <v>0</v>
      </c>
      <c r="Q65" s="287">
        <f>'T. Generadora'!U62</f>
        <v>0</v>
      </c>
      <c r="R65" s="287">
        <f>'T. Generadora'!V62</f>
        <v>0</v>
      </c>
      <c r="S65" s="289">
        <f>'T. Generadora'!AT62</f>
        <v>2680000</v>
      </c>
      <c r="T65" s="289">
        <f>+'T. Generadora'!AP62</f>
        <v>44666.666666666664</v>
      </c>
      <c r="U65" s="285" t="str">
        <f>'Control Ventas'!D61</f>
        <v>X Vender</v>
      </c>
    </row>
    <row r="66" spans="1:21" ht="14.25" customHeight="1" x14ac:dyDescent="0.35">
      <c r="A66" s="285">
        <f>'T. Generadora'!A63</f>
        <v>61</v>
      </c>
      <c r="B66" s="285">
        <f>'T. Generadora'!B63</f>
        <v>905</v>
      </c>
      <c r="C66" s="285">
        <f>+'T. Generadora'!C63</f>
        <v>1</v>
      </c>
      <c r="D66" s="285" t="str">
        <f>'T. Generadora'!D63</f>
        <v>Madison</v>
      </c>
      <c r="E66" s="285">
        <f>'T. Generadora'!E63</f>
        <v>9</v>
      </c>
      <c r="F66" s="286" t="str">
        <f>'T. Generadora'!G63</f>
        <v>5 M</v>
      </c>
      <c r="G66" s="286">
        <f>'T. Generadora'!H63</f>
        <v>56</v>
      </c>
      <c r="H66" s="286">
        <f>'T. Generadora'!I63</f>
        <v>12</v>
      </c>
      <c r="I66" s="286">
        <f>'T. Generadora'!J63</f>
        <v>0</v>
      </c>
      <c r="J66" s="286">
        <f>+'T. Generadora'!K63</f>
        <v>0</v>
      </c>
      <c r="K66" s="287">
        <f>'T. Generadora'!L63</f>
        <v>68</v>
      </c>
      <c r="L66" s="287">
        <f>'T. Generadora'!M63</f>
        <v>2</v>
      </c>
      <c r="M66" s="288">
        <f>'T. Generadora'!N63</f>
        <v>2</v>
      </c>
      <c r="N66" s="287">
        <f>'T. Generadora'!T63</f>
        <v>1</v>
      </c>
      <c r="O66" s="287">
        <f>'T. Generadora'!O63</f>
        <v>0</v>
      </c>
      <c r="P66" s="287">
        <f>'T. Generadora'!Q63</f>
        <v>0</v>
      </c>
      <c r="Q66" s="287">
        <f>'T. Generadora'!U63</f>
        <v>0</v>
      </c>
      <c r="R66" s="287">
        <f>'T. Generadora'!V63</f>
        <v>0</v>
      </c>
      <c r="S66" s="289">
        <f>'T. Generadora'!AT63</f>
        <v>3070000</v>
      </c>
      <c r="T66" s="289">
        <f>+'T. Generadora'!AP63</f>
        <v>45147.058823529413</v>
      </c>
      <c r="U66" s="285" t="str">
        <f>'Control Ventas'!D62</f>
        <v>X Vender</v>
      </c>
    </row>
    <row r="67" spans="1:21" ht="14.25" customHeight="1" x14ac:dyDescent="0.35">
      <c r="A67" s="285">
        <f>'T. Generadora'!A64</f>
        <v>62</v>
      </c>
      <c r="B67" s="285">
        <f>'T. Generadora'!B64</f>
        <v>906</v>
      </c>
      <c r="C67" s="285">
        <f>+'T. Generadora'!C64</f>
        <v>1</v>
      </c>
      <c r="D67" s="285" t="str">
        <f>'T. Generadora'!D64</f>
        <v>Madison</v>
      </c>
      <c r="E67" s="285">
        <f>'T. Generadora'!E64</f>
        <v>9</v>
      </c>
      <c r="F67" s="286" t="str">
        <f>'T. Generadora'!G64</f>
        <v>6 M</v>
      </c>
      <c r="G67" s="286">
        <f>'T. Generadora'!H64</f>
        <v>52</v>
      </c>
      <c r="H67" s="286">
        <f>'T. Generadora'!I64</f>
        <v>7</v>
      </c>
      <c r="I67" s="286">
        <f>'T. Generadora'!J64</f>
        <v>0</v>
      </c>
      <c r="J67" s="286">
        <f>+'T. Generadora'!K64</f>
        <v>0</v>
      </c>
      <c r="K67" s="287">
        <f>'T. Generadora'!L64</f>
        <v>59</v>
      </c>
      <c r="L67" s="287">
        <f>'T. Generadora'!M64</f>
        <v>2</v>
      </c>
      <c r="M67" s="288">
        <f>'T. Generadora'!N64</f>
        <v>2</v>
      </c>
      <c r="N67" s="287">
        <f>'T. Generadora'!T64</f>
        <v>1</v>
      </c>
      <c r="O67" s="287">
        <f>'T. Generadora'!O64</f>
        <v>0</v>
      </c>
      <c r="P67" s="287">
        <f>'T. Generadora'!Q64</f>
        <v>0</v>
      </c>
      <c r="Q67" s="287">
        <f>'T. Generadora'!U64</f>
        <v>0</v>
      </c>
      <c r="R67" s="287">
        <f>'T. Generadora'!V64</f>
        <v>0</v>
      </c>
      <c r="S67" s="289">
        <f>'T. Generadora'!AT64</f>
        <v>2790000</v>
      </c>
      <c r="T67" s="289">
        <f>+'T. Generadora'!AP64</f>
        <v>47288.135593220337</v>
      </c>
      <c r="U67" s="285" t="str">
        <f>'Control Ventas'!D63</f>
        <v>X Vender</v>
      </c>
    </row>
    <row r="68" spans="1:21" ht="14.25" customHeight="1" x14ac:dyDescent="0.35">
      <c r="A68" s="285">
        <f>'T. Generadora'!A65</f>
        <v>63</v>
      </c>
      <c r="B68" s="285">
        <f>'T. Generadora'!B65</f>
        <v>907</v>
      </c>
      <c r="C68" s="285">
        <f>+'T. Generadora'!C65</f>
        <v>1</v>
      </c>
      <c r="D68" s="285" t="str">
        <f>'T. Generadora'!D65</f>
        <v>Madison</v>
      </c>
      <c r="E68" s="285">
        <f>'T. Generadora'!E65</f>
        <v>9</v>
      </c>
      <c r="F68" s="286" t="str">
        <f>'T. Generadora'!G65</f>
        <v>7 M</v>
      </c>
      <c r="G68" s="286">
        <f>'T. Generadora'!H65</f>
        <v>64</v>
      </c>
      <c r="H68" s="286">
        <f>'T. Generadora'!I65</f>
        <v>7</v>
      </c>
      <c r="I68" s="286">
        <f>'T. Generadora'!J65</f>
        <v>0</v>
      </c>
      <c r="J68" s="286">
        <f>+'T. Generadora'!K65</f>
        <v>0</v>
      </c>
      <c r="K68" s="287">
        <f>'T. Generadora'!L65</f>
        <v>71</v>
      </c>
      <c r="L68" s="287">
        <f>'T. Generadora'!M65</f>
        <v>2</v>
      </c>
      <c r="M68" s="288">
        <f>'T. Generadora'!N65</f>
        <v>2</v>
      </c>
      <c r="N68" s="287">
        <f>'T. Generadora'!T65</f>
        <v>2</v>
      </c>
      <c r="O68" s="287">
        <f>'T. Generadora'!O65</f>
        <v>0</v>
      </c>
      <c r="P68" s="287">
        <f>'T. Generadora'!Q65</f>
        <v>0</v>
      </c>
      <c r="Q68" s="287">
        <f>'T. Generadora'!U65</f>
        <v>0</v>
      </c>
      <c r="R68" s="287">
        <f>'T. Generadora'!V65</f>
        <v>0</v>
      </c>
      <c r="S68" s="289">
        <f>'T. Generadora'!AT65</f>
        <v>3160000</v>
      </c>
      <c r="T68" s="289">
        <f>+'T. Generadora'!AP65</f>
        <v>44507.042253521126</v>
      </c>
      <c r="U68" s="285" t="str">
        <f>'Control Ventas'!D64</f>
        <v>X Vender</v>
      </c>
    </row>
    <row r="69" spans="1:21" ht="14.25" customHeight="1" x14ac:dyDescent="0.35">
      <c r="A69" s="285">
        <f>'T. Generadora'!A66</f>
        <v>64</v>
      </c>
      <c r="B69" s="285">
        <f>'T. Generadora'!B66</f>
        <v>908</v>
      </c>
      <c r="C69" s="285">
        <f>+'T. Generadora'!C66</f>
        <v>1</v>
      </c>
      <c r="D69" s="285" t="str">
        <f>'T. Generadora'!D66</f>
        <v>Madison</v>
      </c>
      <c r="E69" s="285">
        <f>'T. Generadora'!E66</f>
        <v>9</v>
      </c>
      <c r="F69" s="286" t="str">
        <f>'T. Generadora'!G66</f>
        <v>8 M</v>
      </c>
      <c r="G69" s="286">
        <f>'T. Generadora'!H66</f>
        <v>34</v>
      </c>
      <c r="H69" s="286">
        <f>'T. Generadora'!I66</f>
        <v>3</v>
      </c>
      <c r="I69" s="286">
        <f>'T. Generadora'!J66</f>
        <v>0</v>
      </c>
      <c r="J69" s="286">
        <f>+'T. Generadora'!K66</f>
        <v>0</v>
      </c>
      <c r="K69" s="287">
        <f>'T. Generadora'!L66</f>
        <v>37</v>
      </c>
      <c r="L69" s="287">
        <f>'T. Generadora'!M66</f>
        <v>1</v>
      </c>
      <c r="M69" s="288">
        <f>'T. Generadora'!N66</f>
        <v>1</v>
      </c>
      <c r="N69" s="287">
        <f>'T. Generadora'!T66</f>
        <v>1</v>
      </c>
      <c r="O69" s="287">
        <f>'T. Generadora'!O66</f>
        <v>0</v>
      </c>
      <c r="P69" s="287">
        <f>'T. Generadora'!Q66</f>
        <v>0</v>
      </c>
      <c r="Q69" s="287">
        <f>'T. Generadora'!U66</f>
        <v>0</v>
      </c>
      <c r="R69" s="287">
        <f>'T. Generadora'!V66</f>
        <v>0</v>
      </c>
      <c r="S69" s="289">
        <f>'T. Generadora'!AT66</f>
        <v>1900000</v>
      </c>
      <c r="T69" s="289">
        <f>+'T. Generadora'!AP66</f>
        <v>51351.351351351354</v>
      </c>
      <c r="U69" s="285" t="str">
        <f>'Control Ventas'!D65</f>
        <v>X Vender</v>
      </c>
    </row>
    <row r="70" spans="1:21" ht="14.25" customHeight="1" x14ac:dyDescent="0.35">
      <c r="A70" s="285">
        <f>'T. Generadora'!A67</f>
        <v>65</v>
      </c>
      <c r="B70" s="285">
        <f>'T. Generadora'!B67</f>
        <v>1001</v>
      </c>
      <c r="C70" s="285">
        <f>+'T. Generadora'!C67</f>
        <v>1</v>
      </c>
      <c r="D70" s="285" t="str">
        <f>'T. Generadora'!D67</f>
        <v>Madison</v>
      </c>
      <c r="E70" s="285">
        <f>'T. Generadora'!E67</f>
        <v>10</v>
      </c>
      <c r="F70" s="286" t="str">
        <f>'T. Generadora'!G67</f>
        <v>1 M</v>
      </c>
      <c r="G70" s="286">
        <f>'T. Generadora'!H67</f>
        <v>30</v>
      </c>
      <c r="H70" s="286">
        <f>'T. Generadora'!I67</f>
        <v>5</v>
      </c>
      <c r="I70" s="286">
        <f>'T. Generadora'!J67</f>
        <v>0</v>
      </c>
      <c r="J70" s="286">
        <f>+'T. Generadora'!K67</f>
        <v>0</v>
      </c>
      <c r="K70" s="287">
        <f>'T. Generadora'!L67</f>
        <v>35</v>
      </c>
      <c r="L70" s="287">
        <f>'T. Generadora'!M67</f>
        <v>1</v>
      </c>
      <c r="M70" s="288">
        <f>'T. Generadora'!N67</f>
        <v>1</v>
      </c>
      <c r="N70" s="287">
        <f>'T. Generadora'!T67</f>
        <v>1</v>
      </c>
      <c r="O70" s="287">
        <f>'T. Generadora'!O67</f>
        <v>0</v>
      </c>
      <c r="P70" s="287">
        <f>'T. Generadora'!Q67</f>
        <v>0</v>
      </c>
      <c r="Q70" s="287">
        <f>'T. Generadora'!U67</f>
        <v>0</v>
      </c>
      <c r="R70" s="287">
        <f>'T. Generadora'!V67</f>
        <v>0</v>
      </c>
      <c r="S70" s="289">
        <f>'T. Generadora'!AT67</f>
        <v>1800000</v>
      </c>
      <c r="T70" s="289">
        <f>+'T. Generadora'!AP67</f>
        <v>51428.571428571428</v>
      </c>
      <c r="U70" s="285" t="str">
        <f>'Control Ventas'!D66</f>
        <v>X Vender</v>
      </c>
    </row>
    <row r="71" spans="1:21" ht="14.25" customHeight="1" x14ac:dyDescent="0.35">
      <c r="A71" s="285">
        <f>'T. Generadora'!A68</f>
        <v>66</v>
      </c>
      <c r="B71" s="285">
        <f>'T. Generadora'!B68</f>
        <v>1002</v>
      </c>
      <c r="C71" s="285">
        <f>+'T. Generadora'!C68</f>
        <v>1</v>
      </c>
      <c r="D71" s="285" t="str">
        <f>'T. Generadora'!D68</f>
        <v>Madison</v>
      </c>
      <c r="E71" s="285">
        <f>'T. Generadora'!E68</f>
        <v>10</v>
      </c>
      <c r="F71" s="286" t="str">
        <f>'T. Generadora'!G68</f>
        <v>2 M</v>
      </c>
      <c r="G71" s="286">
        <f>'T. Generadora'!H68</f>
        <v>59</v>
      </c>
      <c r="H71" s="286">
        <f>'T. Generadora'!I68</f>
        <v>8</v>
      </c>
      <c r="I71" s="286">
        <f>'T. Generadora'!J68</f>
        <v>0</v>
      </c>
      <c r="J71" s="286">
        <f>+'T. Generadora'!K68</f>
        <v>0</v>
      </c>
      <c r="K71" s="287">
        <f>'T. Generadora'!L68</f>
        <v>67</v>
      </c>
      <c r="L71" s="287">
        <f>'T. Generadora'!M68</f>
        <v>2</v>
      </c>
      <c r="M71" s="288">
        <f>'T. Generadora'!N68</f>
        <v>2</v>
      </c>
      <c r="N71" s="287">
        <f>'T. Generadora'!T68</f>
        <v>1</v>
      </c>
      <c r="O71" s="287">
        <f>'T. Generadora'!O68</f>
        <v>0</v>
      </c>
      <c r="P71" s="287">
        <f>'T. Generadora'!Q68</f>
        <v>0</v>
      </c>
      <c r="Q71" s="287">
        <f>'T. Generadora'!U68</f>
        <v>0</v>
      </c>
      <c r="R71" s="287">
        <f>'T. Generadora'!V68</f>
        <v>0</v>
      </c>
      <c r="S71" s="289">
        <f>'T. Generadora'!AT68</f>
        <v>3070000</v>
      </c>
      <c r="T71" s="289">
        <f>+'T. Generadora'!AP68</f>
        <v>45820.895522388062</v>
      </c>
      <c r="U71" s="285" t="str">
        <f>'Control Ventas'!D67</f>
        <v>X Vender</v>
      </c>
    </row>
    <row r="72" spans="1:21" ht="14.25" customHeight="1" x14ac:dyDescent="0.35">
      <c r="A72" s="285">
        <f>'T. Generadora'!A69</f>
        <v>67</v>
      </c>
      <c r="B72" s="285">
        <f>'T. Generadora'!B69</f>
        <v>1003</v>
      </c>
      <c r="C72" s="285">
        <f>+'T. Generadora'!C69</f>
        <v>1</v>
      </c>
      <c r="D72" s="285" t="str">
        <f>'T. Generadora'!D69</f>
        <v>Madison</v>
      </c>
      <c r="E72" s="285">
        <f>'T. Generadora'!E69</f>
        <v>10</v>
      </c>
      <c r="F72" s="286" t="str">
        <f>'T. Generadora'!G69</f>
        <v>3 M</v>
      </c>
      <c r="G72" s="286">
        <f>'T. Generadora'!H69</f>
        <v>57</v>
      </c>
      <c r="H72" s="286">
        <f>'T. Generadora'!I69</f>
        <v>7</v>
      </c>
      <c r="I72" s="286">
        <f>'T. Generadora'!J69</f>
        <v>0</v>
      </c>
      <c r="J72" s="286">
        <f>+'T. Generadora'!K69</f>
        <v>0</v>
      </c>
      <c r="K72" s="287">
        <f>'T. Generadora'!L69</f>
        <v>64</v>
      </c>
      <c r="L72" s="287">
        <f>'T. Generadora'!M69</f>
        <v>2</v>
      </c>
      <c r="M72" s="288">
        <f>'T. Generadora'!N69</f>
        <v>2</v>
      </c>
      <c r="N72" s="287">
        <f>'T. Generadora'!T69</f>
        <v>1</v>
      </c>
      <c r="O72" s="287">
        <f>'T. Generadora'!O69</f>
        <v>0</v>
      </c>
      <c r="P72" s="287">
        <f>'T. Generadora'!Q69</f>
        <v>0</v>
      </c>
      <c r="Q72" s="287">
        <f>'T. Generadora'!U69</f>
        <v>0</v>
      </c>
      <c r="R72" s="287">
        <f>'T. Generadora'!V69</f>
        <v>0</v>
      </c>
      <c r="S72" s="289">
        <f>'T. Generadora'!AT69</f>
        <v>2960000</v>
      </c>
      <c r="T72" s="289">
        <f>+'T. Generadora'!AP69</f>
        <v>46250</v>
      </c>
      <c r="U72" s="285" t="str">
        <f>'Control Ventas'!D68</f>
        <v>X Vender</v>
      </c>
    </row>
    <row r="73" spans="1:21" ht="14.25" customHeight="1" x14ac:dyDescent="0.35">
      <c r="A73" s="285">
        <f>'T. Generadora'!A70</f>
        <v>68</v>
      </c>
      <c r="B73" s="285">
        <f>'T. Generadora'!B70</f>
        <v>1004</v>
      </c>
      <c r="C73" s="285">
        <f>+'T. Generadora'!C70</f>
        <v>1</v>
      </c>
      <c r="D73" s="285" t="str">
        <f>'T. Generadora'!D70</f>
        <v>Madison</v>
      </c>
      <c r="E73" s="285">
        <f>'T. Generadora'!E70</f>
        <v>10</v>
      </c>
      <c r="F73" s="286" t="str">
        <f>'T. Generadora'!G70</f>
        <v>4 M</v>
      </c>
      <c r="G73" s="286">
        <f>'T. Generadora'!H70</f>
        <v>59</v>
      </c>
      <c r="H73" s="286">
        <f>'T. Generadora'!I70</f>
        <v>13</v>
      </c>
      <c r="I73" s="286">
        <f>'T. Generadora'!J70</f>
        <v>0</v>
      </c>
      <c r="J73" s="286">
        <f>+'T. Generadora'!K70</f>
        <v>0</v>
      </c>
      <c r="K73" s="287">
        <f>'T. Generadora'!L70</f>
        <v>72</v>
      </c>
      <c r="L73" s="287">
        <f>'T. Generadora'!M70</f>
        <v>2</v>
      </c>
      <c r="M73" s="288">
        <f>'T. Generadora'!N70</f>
        <v>2</v>
      </c>
      <c r="N73" s="287">
        <f>'T. Generadora'!T70</f>
        <v>2</v>
      </c>
      <c r="O73" s="287">
        <f>'T. Generadora'!O70</f>
        <v>0</v>
      </c>
      <c r="P73" s="287">
        <f>'T. Generadora'!Q70</f>
        <v>0</v>
      </c>
      <c r="Q73" s="287">
        <f>'T. Generadora'!U70</f>
        <v>0</v>
      </c>
      <c r="R73" s="287">
        <f>'T. Generadora'!V70</f>
        <v>0</v>
      </c>
      <c r="S73" s="289">
        <f>'T. Generadora'!AT70</f>
        <v>3210000</v>
      </c>
      <c r="T73" s="289">
        <f>+'T. Generadora'!AP70</f>
        <v>44583.333333333336</v>
      </c>
      <c r="U73" s="285" t="str">
        <f>'Control Ventas'!D69</f>
        <v>X Vender</v>
      </c>
    </row>
    <row r="74" spans="1:21" ht="14.25" customHeight="1" x14ac:dyDescent="0.35">
      <c r="A74" s="285">
        <f>'T. Generadora'!A71</f>
        <v>69</v>
      </c>
      <c r="B74" s="285">
        <f>'T. Generadora'!B71</f>
        <v>1005</v>
      </c>
      <c r="C74" s="285">
        <f>+'T. Generadora'!C71</f>
        <v>1</v>
      </c>
      <c r="D74" s="285" t="str">
        <f>'T. Generadora'!D71</f>
        <v>Madison</v>
      </c>
      <c r="E74" s="285">
        <f>'T. Generadora'!E71</f>
        <v>10</v>
      </c>
      <c r="F74" s="286" t="str">
        <f>'T. Generadora'!G71</f>
        <v>5 M</v>
      </c>
      <c r="G74" s="286">
        <f>'T. Generadora'!H71</f>
        <v>56</v>
      </c>
      <c r="H74" s="286">
        <f>'T. Generadora'!I71</f>
        <v>12</v>
      </c>
      <c r="I74" s="286">
        <f>'T. Generadora'!J71</f>
        <v>0</v>
      </c>
      <c r="J74" s="286">
        <f>+'T. Generadora'!K71</f>
        <v>0</v>
      </c>
      <c r="K74" s="287">
        <f>'T. Generadora'!L71</f>
        <v>68</v>
      </c>
      <c r="L74" s="287">
        <f>'T. Generadora'!M71</f>
        <v>2</v>
      </c>
      <c r="M74" s="288">
        <f>'T. Generadora'!N71</f>
        <v>2</v>
      </c>
      <c r="N74" s="287">
        <f>'T. Generadora'!T71</f>
        <v>1</v>
      </c>
      <c r="O74" s="287">
        <f>'T. Generadora'!O71</f>
        <v>0</v>
      </c>
      <c r="P74" s="287">
        <f>'T. Generadora'!Q71</f>
        <v>0</v>
      </c>
      <c r="Q74" s="287">
        <f>'T. Generadora'!U71</f>
        <v>0</v>
      </c>
      <c r="R74" s="287">
        <f>'T. Generadora'!V71</f>
        <v>0</v>
      </c>
      <c r="S74" s="289">
        <f>'T. Generadora'!AT71</f>
        <v>3090000</v>
      </c>
      <c r="T74" s="289">
        <f>+'T. Generadora'!AP71</f>
        <v>45441.176470588238</v>
      </c>
      <c r="U74" s="285" t="str">
        <f>'Control Ventas'!D70</f>
        <v>X Vender</v>
      </c>
    </row>
    <row r="75" spans="1:21" ht="14.25" customHeight="1" x14ac:dyDescent="0.35">
      <c r="A75" s="285">
        <f>'T. Generadora'!A72</f>
        <v>70</v>
      </c>
      <c r="B75" s="285">
        <f>'T. Generadora'!B72</f>
        <v>1006</v>
      </c>
      <c r="C75" s="285">
        <f>+'T. Generadora'!C72</f>
        <v>1</v>
      </c>
      <c r="D75" s="285" t="str">
        <f>'T. Generadora'!D72</f>
        <v>Madison</v>
      </c>
      <c r="E75" s="285">
        <f>'T. Generadora'!E72</f>
        <v>10</v>
      </c>
      <c r="F75" s="286" t="str">
        <f>'T. Generadora'!G72</f>
        <v>6 M</v>
      </c>
      <c r="G75" s="286">
        <f>'T. Generadora'!H72</f>
        <v>52</v>
      </c>
      <c r="H75" s="286">
        <f>'T. Generadora'!I72</f>
        <v>7</v>
      </c>
      <c r="I75" s="286">
        <f>'T. Generadora'!J72</f>
        <v>0</v>
      </c>
      <c r="J75" s="286">
        <f>+'T. Generadora'!K72</f>
        <v>0</v>
      </c>
      <c r="K75" s="287">
        <f>'T. Generadora'!L72</f>
        <v>59</v>
      </c>
      <c r="L75" s="287">
        <f>'T. Generadora'!M72</f>
        <v>2</v>
      </c>
      <c r="M75" s="288">
        <f>'T. Generadora'!N72</f>
        <v>2</v>
      </c>
      <c r="N75" s="287">
        <f>'T. Generadora'!T72</f>
        <v>1</v>
      </c>
      <c r="O75" s="287">
        <f>'T. Generadora'!O72</f>
        <v>0</v>
      </c>
      <c r="P75" s="287">
        <f>'T. Generadora'!Q72</f>
        <v>0</v>
      </c>
      <c r="Q75" s="287">
        <f>'T. Generadora'!U72</f>
        <v>0</v>
      </c>
      <c r="R75" s="287">
        <f>'T. Generadora'!V72</f>
        <v>0</v>
      </c>
      <c r="S75" s="289">
        <f>'T. Generadora'!AT72</f>
        <v>2810000</v>
      </c>
      <c r="T75" s="289">
        <f>+'T. Generadora'!AP72</f>
        <v>47627.118644067799</v>
      </c>
      <c r="U75" s="285" t="str">
        <f>'Control Ventas'!D71</f>
        <v>X Vender</v>
      </c>
    </row>
    <row r="76" spans="1:21" ht="14.25" customHeight="1" x14ac:dyDescent="0.35">
      <c r="A76" s="285">
        <f>'T. Generadora'!A73</f>
        <v>71</v>
      </c>
      <c r="B76" s="285">
        <f>'T. Generadora'!B73</f>
        <v>1007</v>
      </c>
      <c r="C76" s="285">
        <f>+'T. Generadora'!C73</f>
        <v>1</v>
      </c>
      <c r="D76" s="285" t="str">
        <f>'T. Generadora'!D73</f>
        <v>Madison</v>
      </c>
      <c r="E76" s="285">
        <f>'T. Generadora'!E73</f>
        <v>10</v>
      </c>
      <c r="F76" s="286" t="str">
        <f>'T. Generadora'!G73</f>
        <v>7 M</v>
      </c>
      <c r="G76" s="286">
        <f>'T. Generadora'!H73</f>
        <v>64</v>
      </c>
      <c r="H76" s="286">
        <f>'T. Generadora'!I73</f>
        <v>7</v>
      </c>
      <c r="I76" s="286">
        <f>'T. Generadora'!J73</f>
        <v>0</v>
      </c>
      <c r="J76" s="286">
        <f>+'T. Generadora'!K73</f>
        <v>0</v>
      </c>
      <c r="K76" s="287">
        <f>'T. Generadora'!L73</f>
        <v>71</v>
      </c>
      <c r="L76" s="287">
        <f>'T. Generadora'!M73</f>
        <v>2</v>
      </c>
      <c r="M76" s="288">
        <f>'T. Generadora'!N73</f>
        <v>2</v>
      </c>
      <c r="N76" s="287">
        <f>'T. Generadora'!T73</f>
        <v>2</v>
      </c>
      <c r="O76" s="287">
        <f>'T. Generadora'!O73</f>
        <v>0</v>
      </c>
      <c r="P76" s="287">
        <f>'T. Generadora'!Q73</f>
        <v>0</v>
      </c>
      <c r="Q76" s="287">
        <f>'T. Generadora'!U73</f>
        <v>0</v>
      </c>
      <c r="R76" s="287">
        <f>'T. Generadora'!V73</f>
        <v>0</v>
      </c>
      <c r="S76" s="289">
        <f>'T. Generadora'!AT73</f>
        <v>3190000</v>
      </c>
      <c r="T76" s="289">
        <f>+'T. Generadora'!AP73</f>
        <v>44929.57746478873</v>
      </c>
      <c r="U76" s="285" t="str">
        <f>'Control Ventas'!D72</f>
        <v>X Vender</v>
      </c>
    </row>
    <row r="77" spans="1:21" ht="14.25" customHeight="1" x14ac:dyDescent="0.35">
      <c r="A77" s="285">
        <f>'T. Generadora'!A74</f>
        <v>72</v>
      </c>
      <c r="B77" s="285">
        <f>'T. Generadora'!B74</f>
        <v>1008</v>
      </c>
      <c r="C77" s="285">
        <f>+'T. Generadora'!C74</f>
        <v>1</v>
      </c>
      <c r="D77" s="285" t="str">
        <f>'T. Generadora'!D74</f>
        <v>Madison</v>
      </c>
      <c r="E77" s="285">
        <f>'T. Generadora'!E74</f>
        <v>10</v>
      </c>
      <c r="F77" s="286" t="str">
        <f>'T. Generadora'!G74</f>
        <v>8 M</v>
      </c>
      <c r="G77" s="286">
        <f>'T. Generadora'!H74</f>
        <v>34</v>
      </c>
      <c r="H77" s="286">
        <f>'T. Generadora'!I74</f>
        <v>3</v>
      </c>
      <c r="I77" s="286">
        <f>'T. Generadora'!J74</f>
        <v>0</v>
      </c>
      <c r="J77" s="286">
        <f>+'T. Generadora'!K74</f>
        <v>0</v>
      </c>
      <c r="K77" s="287">
        <f>'T. Generadora'!L74</f>
        <v>37</v>
      </c>
      <c r="L77" s="287">
        <f>'T. Generadora'!M74</f>
        <v>1</v>
      </c>
      <c r="M77" s="288">
        <f>'T. Generadora'!N74</f>
        <v>1</v>
      </c>
      <c r="N77" s="287">
        <f>'T. Generadora'!T74</f>
        <v>1</v>
      </c>
      <c r="O77" s="287">
        <f>'T. Generadora'!O74</f>
        <v>0</v>
      </c>
      <c r="P77" s="287">
        <f>'T. Generadora'!Q74</f>
        <v>0</v>
      </c>
      <c r="Q77" s="287">
        <f>'T. Generadora'!U74</f>
        <v>0</v>
      </c>
      <c r="R77" s="287">
        <f>'T. Generadora'!V74</f>
        <v>0</v>
      </c>
      <c r="S77" s="289">
        <f>'T. Generadora'!AT74</f>
        <v>1920000</v>
      </c>
      <c r="T77" s="289">
        <f>+'T. Generadora'!AP74</f>
        <v>51891.891891891893</v>
      </c>
      <c r="U77" s="285" t="str">
        <f>'Control Ventas'!D73</f>
        <v>X Vender</v>
      </c>
    </row>
    <row r="78" spans="1:21" ht="14.25" customHeight="1" x14ac:dyDescent="0.35">
      <c r="A78" s="285">
        <f>'T. Generadora'!A75</f>
        <v>73</v>
      </c>
      <c r="B78" s="285">
        <f>'T. Generadora'!B75</f>
        <v>1101</v>
      </c>
      <c r="C78" s="285">
        <f>+'T. Generadora'!C75</f>
        <v>1</v>
      </c>
      <c r="D78" s="285" t="str">
        <f>'T. Generadora'!D75</f>
        <v>Madison</v>
      </c>
      <c r="E78" s="285">
        <f>'T. Generadora'!E75</f>
        <v>11</v>
      </c>
      <c r="F78" s="286" t="str">
        <f>'T. Generadora'!G75</f>
        <v>1 M</v>
      </c>
      <c r="G78" s="286">
        <f>'T. Generadora'!H75</f>
        <v>30</v>
      </c>
      <c r="H78" s="286">
        <f>'T. Generadora'!I75</f>
        <v>5</v>
      </c>
      <c r="I78" s="286">
        <f>'T. Generadora'!J75</f>
        <v>0</v>
      </c>
      <c r="J78" s="286">
        <f>+'T. Generadora'!K75</f>
        <v>0</v>
      </c>
      <c r="K78" s="287">
        <f>'T. Generadora'!L75</f>
        <v>35</v>
      </c>
      <c r="L78" s="287">
        <f>'T. Generadora'!M75</f>
        <v>1</v>
      </c>
      <c r="M78" s="288">
        <f>'T. Generadora'!N75</f>
        <v>1</v>
      </c>
      <c r="N78" s="287">
        <f>'T. Generadora'!T75</f>
        <v>1</v>
      </c>
      <c r="O78" s="287">
        <f>'T. Generadora'!O75</f>
        <v>0</v>
      </c>
      <c r="P78" s="287">
        <f>'T. Generadora'!Q75</f>
        <v>0</v>
      </c>
      <c r="Q78" s="287">
        <f>'T. Generadora'!U75</f>
        <v>0</v>
      </c>
      <c r="R78" s="287">
        <f>'T. Generadora'!V75</f>
        <v>0</v>
      </c>
      <c r="S78" s="289">
        <f>'T. Generadora'!AT75</f>
        <v>1820000</v>
      </c>
      <c r="T78" s="289">
        <f>+'T. Generadora'!AP75</f>
        <v>52000</v>
      </c>
      <c r="U78" s="285" t="str">
        <f>'Control Ventas'!D74</f>
        <v>X Vender</v>
      </c>
    </row>
    <row r="79" spans="1:21" ht="14.25" customHeight="1" x14ac:dyDescent="0.35">
      <c r="A79" s="285">
        <f>'T. Generadora'!A76</f>
        <v>74</v>
      </c>
      <c r="B79" s="285">
        <f>'T. Generadora'!B76</f>
        <v>1102</v>
      </c>
      <c r="C79" s="285">
        <f>+'T. Generadora'!C76</f>
        <v>1</v>
      </c>
      <c r="D79" s="285" t="str">
        <f>'T. Generadora'!D76</f>
        <v>Madison</v>
      </c>
      <c r="E79" s="285">
        <f>'T. Generadora'!E76</f>
        <v>11</v>
      </c>
      <c r="F79" s="286" t="str">
        <f>'T. Generadora'!G76</f>
        <v>2 M</v>
      </c>
      <c r="G79" s="286">
        <f>'T. Generadora'!H76</f>
        <v>59</v>
      </c>
      <c r="H79" s="286">
        <f>'T. Generadora'!I76</f>
        <v>8</v>
      </c>
      <c r="I79" s="286">
        <f>'T. Generadora'!J76</f>
        <v>0</v>
      </c>
      <c r="J79" s="286">
        <f>+'T. Generadora'!K76</f>
        <v>0</v>
      </c>
      <c r="K79" s="287">
        <f>'T. Generadora'!L76</f>
        <v>67</v>
      </c>
      <c r="L79" s="287">
        <f>'T. Generadora'!M76</f>
        <v>2</v>
      </c>
      <c r="M79" s="288">
        <f>'T. Generadora'!N76</f>
        <v>2</v>
      </c>
      <c r="N79" s="287">
        <f>'T. Generadora'!T76</f>
        <v>1</v>
      </c>
      <c r="O79" s="287">
        <f>'T. Generadora'!O76</f>
        <v>0</v>
      </c>
      <c r="P79" s="287">
        <f>'T. Generadora'!Q76</f>
        <v>0</v>
      </c>
      <c r="Q79" s="287">
        <f>'T. Generadora'!U76</f>
        <v>0</v>
      </c>
      <c r="R79" s="287">
        <f>'T. Generadora'!V76</f>
        <v>0</v>
      </c>
      <c r="S79" s="289">
        <f>'T. Generadora'!AT76</f>
        <v>3090000</v>
      </c>
      <c r="T79" s="289">
        <f>+'T. Generadora'!AP76</f>
        <v>46119.40298507463</v>
      </c>
      <c r="U79" s="285" t="str">
        <f>'Control Ventas'!D75</f>
        <v>X Vender</v>
      </c>
    </row>
    <row r="80" spans="1:21" ht="14.25" customHeight="1" x14ac:dyDescent="0.35">
      <c r="A80" s="285">
        <f>'T. Generadora'!A77</f>
        <v>75</v>
      </c>
      <c r="B80" s="285">
        <f>'T. Generadora'!B77</f>
        <v>1103</v>
      </c>
      <c r="C80" s="285">
        <f>+'T. Generadora'!C77</f>
        <v>1</v>
      </c>
      <c r="D80" s="285" t="str">
        <f>'T. Generadora'!D77</f>
        <v>Madison</v>
      </c>
      <c r="E80" s="285">
        <f>'T. Generadora'!E77</f>
        <v>11</v>
      </c>
      <c r="F80" s="286" t="str">
        <f>'T. Generadora'!G77</f>
        <v>3 M</v>
      </c>
      <c r="G80" s="286">
        <f>'T. Generadora'!H77</f>
        <v>57</v>
      </c>
      <c r="H80" s="286">
        <f>'T. Generadora'!I77</f>
        <v>7</v>
      </c>
      <c r="I80" s="286">
        <f>'T. Generadora'!J77</f>
        <v>0</v>
      </c>
      <c r="J80" s="286">
        <f>+'T. Generadora'!K77</f>
        <v>0</v>
      </c>
      <c r="K80" s="287">
        <f>'T. Generadora'!L77</f>
        <v>64</v>
      </c>
      <c r="L80" s="287">
        <f>'T. Generadora'!M77</f>
        <v>2</v>
      </c>
      <c r="M80" s="288">
        <f>'T. Generadora'!N77</f>
        <v>2</v>
      </c>
      <c r="N80" s="287">
        <f>'T. Generadora'!T77</f>
        <v>1</v>
      </c>
      <c r="O80" s="287">
        <f>'T. Generadora'!O77</f>
        <v>0</v>
      </c>
      <c r="P80" s="287">
        <f>'T. Generadora'!Q77</f>
        <v>0</v>
      </c>
      <c r="Q80" s="287">
        <f>'T. Generadora'!U77</f>
        <v>0</v>
      </c>
      <c r="R80" s="287">
        <f>'T. Generadora'!V77</f>
        <v>0</v>
      </c>
      <c r="S80" s="289">
        <f>'T. Generadora'!AT77</f>
        <v>2990000</v>
      </c>
      <c r="T80" s="289">
        <f>+'T. Generadora'!AP77</f>
        <v>46718.75</v>
      </c>
      <c r="U80" s="285" t="str">
        <f>'Control Ventas'!D76</f>
        <v>X Vender</v>
      </c>
    </row>
    <row r="81" spans="1:21" ht="14.25" customHeight="1" x14ac:dyDescent="0.35">
      <c r="A81" s="285">
        <f>'T. Generadora'!A78</f>
        <v>76</v>
      </c>
      <c r="B81" s="285">
        <f>'T. Generadora'!B78</f>
        <v>1104</v>
      </c>
      <c r="C81" s="285">
        <f>+'T. Generadora'!C78</f>
        <v>1</v>
      </c>
      <c r="D81" s="285" t="str">
        <f>'T. Generadora'!D78</f>
        <v>Madison</v>
      </c>
      <c r="E81" s="285">
        <f>'T. Generadora'!E78</f>
        <v>11</v>
      </c>
      <c r="F81" s="286" t="str">
        <f>'T. Generadora'!G78</f>
        <v>4 M</v>
      </c>
      <c r="G81" s="286">
        <f>'T. Generadora'!H78</f>
        <v>56</v>
      </c>
      <c r="H81" s="286">
        <f>'T. Generadora'!I78</f>
        <v>4</v>
      </c>
      <c r="I81" s="286">
        <f>'T. Generadora'!J78</f>
        <v>0</v>
      </c>
      <c r="J81" s="286">
        <f>+'T. Generadora'!K78</f>
        <v>0</v>
      </c>
      <c r="K81" s="287">
        <f>'T. Generadora'!L78</f>
        <v>60</v>
      </c>
      <c r="L81" s="287">
        <f>'T. Generadora'!M78</f>
        <v>2</v>
      </c>
      <c r="M81" s="288">
        <f>'T. Generadora'!N78</f>
        <v>2</v>
      </c>
      <c r="N81" s="287">
        <f>'T. Generadora'!T78</f>
        <v>1</v>
      </c>
      <c r="O81" s="287">
        <f>'T. Generadora'!O78</f>
        <v>0</v>
      </c>
      <c r="P81" s="287">
        <f>'T. Generadora'!Q78</f>
        <v>0</v>
      </c>
      <c r="Q81" s="287">
        <f>'T. Generadora'!U78</f>
        <v>0</v>
      </c>
      <c r="R81" s="287">
        <f>'T. Generadora'!V78</f>
        <v>0</v>
      </c>
      <c r="S81" s="289">
        <f>'T. Generadora'!AT78</f>
        <v>2730000</v>
      </c>
      <c r="T81" s="289">
        <f>+'T. Generadora'!AP78</f>
        <v>45500</v>
      </c>
      <c r="U81" s="285" t="str">
        <f>'Control Ventas'!D77</f>
        <v>X Vender</v>
      </c>
    </row>
    <row r="82" spans="1:21" ht="14.25" customHeight="1" x14ac:dyDescent="0.35">
      <c r="A82" s="285">
        <f>'T. Generadora'!A79</f>
        <v>77</v>
      </c>
      <c r="B82" s="285">
        <f>'T. Generadora'!B79</f>
        <v>1105</v>
      </c>
      <c r="C82" s="285">
        <f>+'T. Generadora'!C79</f>
        <v>1</v>
      </c>
      <c r="D82" s="285" t="str">
        <f>'T. Generadora'!D79</f>
        <v>Madison</v>
      </c>
      <c r="E82" s="285">
        <f>'T. Generadora'!E79</f>
        <v>11</v>
      </c>
      <c r="F82" s="286" t="str">
        <f>'T. Generadora'!G79</f>
        <v>5 M</v>
      </c>
      <c r="G82" s="286">
        <f>'T. Generadora'!H79</f>
        <v>56</v>
      </c>
      <c r="H82" s="286">
        <f>'T. Generadora'!I79</f>
        <v>12</v>
      </c>
      <c r="I82" s="286">
        <f>'T. Generadora'!J79</f>
        <v>0</v>
      </c>
      <c r="J82" s="286">
        <f>+'T. Generadora'!K79</f>
        <v>0</v>
      </c>
      <c r="K82" s="287">
        <f>'T. Generadora'!L79</f>
        <v>68</v>
      </c>
      <c r="L82" s="287">
        <f>'T. Generadora'!M79</f>
        <v>2</v>
      </c>
      <c r="M82" s="288">
        <f>'T. Generadora'!N79</f>
        <v>2</v>
      </c>
      <c r="N82" s="287">
        <f>'T. Generadora'!T79</f>
        <v>1</v>
      </c>
      <c r="O82" s="287">
        <f>'T. Generadora'!O79</f>
        <v>0</v>
      </c>
      <c r="P82" s="287">
        <f>'T. Generadora'!Q79</f>
        <v>0</v>
      </c>
      <c r="Q82" s="287">
        <f>'T. Generadora'!U79</f>
        <v>0</v>
      </c>
      <c r="R82" s="287">
        <f>'T. Generadora'!V79</f>
        <v>0</v>
      </c>
      <c r="S82" s="289">
        <f>'T. Generadora'!AT79</f>
        <v>3120000</v>
      </c>
      <c r="T82" s="289">
        <f>+'T. Generadora'!AP79</f>
        <v>45882.352941176468</v>
      </c>
      <c r="U82" s="285" t="str">
        <f>'Control Ventas'!D78</f>
        <v>X Vender</v>
      </c>
    </row>
    <row r="83" spans="1:21" ht="14.25" customHeight="1" x14ac:dyDescent="0.35">
      <c r="A83" s="285">
        <f>'T. Generadora'!A80</f>
        <v>78</v>
      </c>
      <c r="B83" s="285">
        <f>'T. Generadora'!B80</f>
        <v>1106</v>
      </c>
      <c r="C83" s="285">
        <f>+'T. Generadora'!C80</f>
        <v>1</v>
      </c>
      <c r="D83" s="285" t="str">
        <f>'T. Generadora'!D80</f>
        <v>Madison</v>
      </c>
      <c r="E83" s="285">
        <f>'T. Generadora'!E80</f>
        <v>11</v>
      </c>
      <c r="F83" s="286" t="str">
        <f>'T. Generadora'!G80</f>
        <v>6 M</v>
      </c>
      <c r="G83" s="286">
        <f>'T. Generadora'!H80</f>
        <v>52</v>
      </c>
      <c r="H83" s="286">
        <f>'T. Generadora'!I80</f>
        <v>7</v>
      </c>
      <c r="I83" s="286">
        <f>'T. Generadora'!J80</f>
        <v>0</v>
      </c>
      <c r="J83" s="286">
        <f>+'T. Generadora'!K80</f>
        <v>0</v>
      </c>
      <c r="K83" s="287">
        <f>'T. Generadora'!L80</f>
        <v>59</v>
      </c>
      <c r="L83" s="287">
        <f>'T. Generadora'!M80</f>
        <v>2</v>
      </c>
      <c r="M83" s="288">
        <f>'T. Generadora'!N80</f>
        <v>2</v>
      </c>
      <c r="N83" s="287">
        <f>'T. Generadora'!T80</f>
        <v>1</v>
      </c>
      <c r="O83" s="287">
        <f>'T. Generadora'!O80</f>
        <v>0</v>
      </c>
      <c r="P83" s="287">
        <f>'T. Generadora'!Q80</f>
        <v>0</v>
      </c>
      <c r="Q83" s="287">
        <f>'T. Generadora'!U80</f>
        <v>0</v>
      </c>
      <c r="R83" s="287">
        <f>'T. Generadora'!V80</f>
        <v>0</v>
      </c>
      <c r="S83" s="289">
        <f>'T. Generadora'!AT80</f>
        <v>2840000</v>
      </c>
      <c r="T83" s="289">
        <f>+'T. Generadora'!AP80</f>
        <v>48135.593220338982</v>
      </c>
      <c r="U83" s="285" t="str">
        <f>'Control Ventas'!D79</f>
        <v>X Vender</v>
      </c>
    </row>
    <row r="84" spans="1:21" ht="14.25" customHeight="1" x14ac:dyDescent="0.35">
      <c r="A84" s="285">
        <f>'T. Generadora'!A81</f>
        <v>79</v>
      </c>
      <c r="B84" s="285">
        <f>'T. Generadora'!B81</f>
        <v>1107</v>
      </c>
      <c r="C84" s="285">
        <f>+'T. Generadora'!C81</f>
        <v>1</v>
      </c>
      <c r="D84" s="285" t="str">
        <f>'T. Generadora'!D81</f>
        <v>Madison</v>
      </c>
      <c r="E84" s="285">
        <f>'T. Generadora'!E81</f>
        <v>11</v>
      </c>
      <c r="F84" s="286" t="str">
        <f>'T. Generadora'!G81</f>
        <v>7 M</v>
      </c>
      <c r="G84" s="286">
        <f>'T. Generadora'!H81</f>
        <v>64</v>
      </c>
      <c r="H84" s="286">
        <f>'T. Generadora'!I81</f>
        <v>7</v>
      </c>
      <c r="I84" s="286">
        <f>'T. Generadora'!J81</f>
        <v>0</v>
      </c>
      <c r="J84" s="286">
        <f>+'T. Generadora'!K81</f>
        <v>0</v>
      </c>
      <c r="K84" s="287">
        <f>'T. Generadora'!L81</f>
        <v>71</v>
      </c>
      <c r="L84" s="287">
        <f>'T. Generadora'!M81</f>
        <v>2</v>
      </c>
      <c r="M84" s="288">
        <f>'T. Generadora'!N81</f>
        <v>2</v>
      </c>
      <c r="N84" s="287">
        <f>'T. Generadora'!T81</f>
        <v>2</v>
      </c>
      <c r="O84" s="287">
        <f>'T. Generadora'!O81</f>
        <v>0</v>
      </c>
      <c r="P84" s="287">
        <f>'T. Generadora'!Q81</f>
        <v>0</v>
      </c>
      <c r="Q84" s="287">
        <f>'T. Generadora'!U81</f>
        <v>0</v>
      </c>
      <c r="R84" s="287">
        <f>'T. Generadora'!V81</f>
        <v>0</v>
      </c>
      <c r="S84" s="289">
        <f>'T. Generadora'!AT81</f>
        <v>3220000</v>
      </c>
      <c r="T84" s="289">
        <f>+'T. Generadora'!AP81</f>
        <v>45352.112676056335</v>
      </c>
      <c r="U84" s="285" t="str">
        <f>'Control Ventas'!D80</f>
        <v>X Vender</v>
      </c>
    </row>
    <row r="85" spans="1:21" ht="14.25" customHeight="1" x14ac:dyDescent="0.35">
      <c r="A85" s="285">
        <f>'T. Generadora'!A82</f>
        <v>80</v>
      </c>
      <c r="B85" s="285">
        <f>'T. Generadora'!B82</f>
        <v>1108</v>
      </c>
      <c r="C85" s="285">
        <f>+'T. Generadora'!C82</f>
        <v>1</v>
      </c>
      <c r="D85" s="285" t="str">
        <f>'T. Generadora'!D82</f>
        <v>Madison</v>
      </c>
      <c r="E85" s="285">
        <f>'T. Generadora'!E82</f>
        <v>11</v>
      </c>
      <c r="F85" s="286" t="str">
        <f>'T. Generadora'!G82</f>
        <v>8 M</v>
      </c>
      <c r="G85" s="286">
        <f>'T. Generadora'!H82</f>
        <v>34</v>
      </c>
      <c r="H85" s="286">
        <f>'T. Generadora'!I82</f>
        <v>3</v>
      </c>
      <c r="I85" s="286">
        <f>'T. Generadora'!J82</f>
        <v>0</v>
      </c>
      <c r="J85" s="286">
        <f>+'T. Generadora'!K82</f>
        <v>0</v>
      </c>
      <c r="K85" s="287">
        <f>'T. Generadora'!L82</f>
        <v>37</v>
      </c>
      <c r="L85" s="287">
        <f>'T. Generadora'!M82</f>
        <v>1</v>
      </c>
      <c r="M85" s="288">
        <f>'T. Generadora'!N82</f>
        <v>1</v>
      </c>
      <c r="N85" s="287">
        <f>'T. Generadora'!T82</f>
        <v>1</v>
      </c>
      <c r="O85" s="287">
        <f>'T. Generadora'!O82</f>
        <v>0</v>
      </c>
      <c r="P85" s="287">
        <f>'T. Generadora'!Q82</f>
        <v>0</v>
      </c>
      <c r="Q85" s="287">
        <f>'T. Generadora'!U82</f>
        <v>0</v>
      </c>
      <c r="R85" s="287">
        <f>'T. Generadora'!V82</f>
        <v>0</v>
      </c>
      <c r="S85" s="289">
        <f>'T. Generadora'!AT82</f>
        <v>1930000</v>
      </c>
      <c r="T85" s="289">
        <f>+'T. Generadora'!AP82</f>
        <v>52162.16216216216</v>
      </c>
      <c r="U85" s="285" t="str">
        <f>'Control Ventas'!D81</f>
        <v>X Vender</v>
      </c>
    </row>
    <row r="86" spans="1:21" ht="14.25" customHeight="1" x14ac:dyDescent="0.35">
      <c r="A86" s="285">
        <f>'T. Generadora'!A83</f>
        <v>81</v>
      </c>
      <c r="B86" s="285">
        <f>'T. Generadora'!B83</f>
        <v>1201</v>
      </c>
      <c r="C86" s="285">
        <f>+'T. Generadora'!C83</f>
        <v>1</v>
      </c>
      <c r="D86" s="285" t="str">
        <f>'T. Generadora'!D83</f>
        <v>Madison</v>
      </c>
      <c r="E86" s="285">
        <f>'T. Generadora'!E83</f>
        <v>12</v>
      </c>
      <c r="F86" s="286" t="str">
        <f>'T. Generadora'!G83</f>
        <v>1 M</v>
      </c>
      <c r="G86" s="286">
        <f>'T. Generadora'!H83</f>
        <v>30</v>
      </c>
      <c r="H86" s="286">
        <f>'T. Generadora'!I83</f>
        <v>5</v>
      </c>
      <c r="I86" s="286">
        <f>'T. Generadora'!J83</f>
        <v>0</v>
      </c>
      <c r="J86" s="286">
        <f>+'T. Generadora'!K83</f>
        <v>0</v>
      </c>
      <c r="K86" s="287">
        <f>'T. Generadora'!L83</f>
        <v>35</v>
      </c>
      <c r="L86" s="287">
        <f>'T. Generadora'!M83</f>
        <v>1</v>
      </c>
      <c r="M86" s="288">
        <f>'T. Generadora'!N83</f>
        <v>1</v>
      </c>
      <c r="N86" s="287">
        <f>'T. Generadora'!T83</f>
        <v>1</v>
      </c>
      <c r="O86" s="287">
        <f>'T. Generadora'!O83</f>
        <v>0</v>
      </c>
      <c r="P86" s="287">
        <f>'T. Generadora'!Q83</f>
        <v>0</v>
      </c>
      <c r="Q86" s="287">
        <f>'T. Generadora'!U83</f>
        <v>0</v>
      </c>
      <c r="R86" s="287">
        <f>'T. Generadora'!V83</f>
        <v>0</v>
      </c>
      <c r="S86" s="289">
        <f>'T. Generadora'!AT83</f>
        <v>1830000</v>
      </c>
      <c r="T86" s="289">
        <f>+'T. Generadora'!AP83</f>
        <v>52285.714285714283</v>
      </c>
      <c r="U86" s="285" t="str">
        <f>'Control Ventas'!D82</f>
        <v>X Vender</v>
      </c>
    </row>
    <row r="87" spans="1:21" ht="14.25" customHeight="1" x14ac:dyDescent="0.35">
      <c r="A87" s="285">
        <f>'T. Generadora'!A84</f>
        <v>82</v>
      </c>
      <c r="B87" s="285">
        <f>'T. Generadora'!B84</f>
        <v>1202</v>
      </c>
      <c r="C87" s="285">
        <f>+'T. Generadora'!C84</f>
        <v>1</v>
      </c>
      <c r="D87" s="285" t="str">
        <f>'T. Generadora'!D84</f>
        <v>Madison</v>
      </c>
      <c r="E87" s="285">
        <f>'T. Generadora'!E84</f>
        <v>12</v>
      </c>
      <c r="F87" s="286" t="str">
        <f>'T. Generadora'!G84</f>
        <v>2 M</v>
      </c>
      <c r="G87" s="286">
        <f>'T. Generadora'!H84</f>
        <v>59</v>
      </c>
      <c r="H87" s="286">
        <f>'T. Generadora'!I84</f>
        <v>8</v>
      </c>
      <c r="I87" s="286">
        <f>'T. Generadora'!J84</f>
        <v>0</v>
      </c>
      <c r="J87" s="286">
        <f>+'T. Generadora'!K84</f>
        <v>0</v>
      </c>
      <c r="K87" s="287">
        <f>'T. Generadora'!L84</f>
        <v>67</v>
      </c>
      <c r="L87" s="287">
        <f>'T. Generadora'!M84</f>
        <v>2</v>
      </c>
      <c r="M87" s="288">
        <f>'T. Generadora'!N84</f>
        <v>2</v>
      </c>
      <c r="N87" s="287">
        <f>'T. Generadora'!T84</f>
        <v>1</v>
      </c>
      <c r="O87" s="287">
        <f>'T. Generadora'!O84</f>
        <v>0</v>
      </c>
      <c r="P87" s="287">
        <f>'T. Generadora'!Q84</f>
        <v>0</v>
      </c>
      <c r="Q87" s="287">
        <f>'T. Generadora'!U84</f>
        <v>0</v>
      </c>
      <c r="R87" s="287">
        <f>'T. Generadora'!V84</f>
        <v>0</v>
      </c>
      <c r="S87" s="289">
        <f>'T. Generadora'!AT84</f>
        <v>3120000</v>
      </c>
      <c r="T87" s="289">
        <f>+'T. Generadora'!AP84</f>
        <v>46567.164179104475</v>
      </c>
      <c r="U87" s="285" t="str">
        <f>'Control Ventas'!D83</f>
        <v>X Vender</v>
      </c>
    </row>
    <row r="88" spans="1:21" ht="14.25" customHeight="1" x14ac:dyDescent="0.35">
      <c r="A88" s="285">
        <f>'T. Generadora'!A85</f>
        <v>83</v>
      </c>
      <c r="B88" s="285">
        <f>'T. Generadora'!B85</f>
        <v>1203</v>
      </c>
      <c r="C88" s="285">
        <f>+'T. Generadora'!C85</f>
        <v>1</v>
      </c>
      <c r="D88" s="285" t="str">
        <f>'T. Generadora'!D85</f>
        <v>Madison</v>
      </c>
      <c r="E88" s="285">
        <f>'T. Generadora'!E85</f>
        <v>12</v>
      </c>
      <c r="F88" s="286" t="str">
        <f>'T. Generadora'!G85</f>
        <v>3 M</v>
      </c>
      <c r="G88" s="286">
        <f>'T. Generadora'!H85</f>
        <v>57</v>
      </c>
      <c r="H88" s="286">
        <f>'T. Generadora'!I85</f>
        <v>7</v>
      </c>
      <c r="I88" s="286">
        <f>'T. Generadora'!J85</f>
        <v>0</v>
      </c>
      <c r="J88" s="286">
        <f>+'T. Generadora'!K85</f>
        <v>0</v>
      </c>
      <c r="K88" s="287">
        <f>'T. Generadora'!L85</f>
        <v>64</v>
      </c>
      <c r="L88" s="287">
        <f>'T. Generadora'!M85</f>
        <v>2</v>
      </c>
      <c r="M88" s="288">
        <f>'T. Generadora'!N85</f>
        <v>2</v>
      </c>
      <c r="N88" s="287">
        <f>'T. Generadora'!T85</f>
        <v>1</v>
      </c>
      <c r="O88" s="287">
        <f>'T. Generadora'!O85</f>
        <v>0</v>
      </c>
      <c r="P88" s="287">
        <f>'T. Generadora'!Q85</f>
        <v>0</v>
      </c>
      <c r="Q88" s="287">
        <f>'T. Generadora'!U85</f>
        <v>0</v>
      </c>
      <c r="R88" s="287">
        <f>'T. Generadora'!V85</f>
        <v>0</v>
      </c>
      <c r="S88" s="289">
        <f>'T. Generadora'!AT85</f>
        <v>3020000</v>
      </c>
      <c r="T88" s="289">
        <f>+'T. Generadora'!AP85</f>
        <v>47187.5</v>
      </c>
      <c r="U88" s="285" t="str">
        <f>'Control Ventas'!D84</f>
        <v>X Vender</v>
      </c>
    </row>
    <row r="89" spans="1:21" ht="14.25" customHeight="1" x14ac:dyDescent="0.35">
      <c r="A89" s="285">
        <f>'T. Generadora'!A86</f>
        <v>84</v>
      </c>
      <c r="B89" s="285">
        <f>'T. Generadora'!B86</f>
        <v>1204</v>
      </c>
      <c r="C89" s="285">
        <f>+'T. Generadora'!C86</f>
        <v>1</v>
      </c>
      <c r="D89" s="285" t="str">
        <f>'T. Generadora'!D86</f>
        <v>Madison</v>
      </c>
      <c r="E89" s="285">
        <f>'T. Generadora'!E86</f>
        <v>12</v>
      </c>
      <c r="F89" s="286" t="str">
        <f>'T. Generadora'!G86</f>
        <v>4 M</v>
      </c>
      <c r="G89" s="286">
        <f>'T. Generadora'!H86</f>
        <v>59</v>
      </c>
      <c r="H89" s="286">
        <f>'T. Generadora'!I86</f>
        <v>13</v>
      </c>
      <c r="I89" s="286">
        <f>'T. Generadora'!J86</f>
        <v>0</v>
      </c>
      <c r="J89" s="286">
        <f>+'T. Generadora'!K86</f>
        <v>0</v>
      </c>
      <c r="K89" s="287">
        <f>'T. Generadora'!L86</f>
        <v>72</v>
      </c>
      <c r="L89" s="287">
        <f>'T. Generadora'!M86</f>
        <v>2</v>
      </c>
      <c r="M89" s="288">
        <f>'T. Generadora'!N86</f>
        <v>2</v>
      </c>
      <c r="N89" s="287">
        <f>'T. Generadora'!T86</f>
        <v>2</v>
      </c>
      <c r="O89" s="287">
        <f>'T. Generadora'!O86</f>
        <v>0</v>
      </c>
      <c r="P89" s="287">
        <f>'T. Generadora'!Q86</f>
        <v>0</v>
      </c>
      <c r="Q89" s="287">
        <f>'T. Generadora'!U86</f>
        <v>0</v>
      </c>
      <c r="R89" s="287">
        <f>'T. Generadora'!V86</f>
        <v>0</v>
      </c>
      <c r="S89" s="289">
        <f>'T. Generadora'!AT86</f>
        <v>3260000</v>
      </c>
      <c r="T89" s="289">
        <f>+'T. Generadora'!AP86</f>
        <v>45277.777777777781</v>
      </c>
      <c r="U89" s="285" t="str">
        <f>'Control Ventas'!D85</f>
        <v>X Vender</v>
      </c>
    </row>
    <row r="90" spans="1:21" ht="14.25" customHeight="1" x14ac:dyDescent="0.35">
      <c r="A90" s="285">
        <f>'T. Generadora'!A87</f>
        <v>85</v>
      </c>
      <c r="B90" s="285">
        <f>'T. Generadora'!B87</f>
        <v>1205</v>
      </c>
      <c r="C90" s="285">
        <f>+'T. Generadora'!C87</f>
        <v>1</v>
      </c>
      <c r="D90" s="285" t="str">
        <f>'T. Generadora'!D87</f>
        <v>Madison</v>
      </c>
      <c r="E90" s="285">
        <f>'T. Generadora'!E87</f>
        <v>12</v>
      </c>
      <c r="F90" s="286" t="str">
        <f>'T. Generadora'!G87</f>
        <v>5 M</v>
      </c>
      <c r="G90" s="286">
        <f>'T. Generadora'!H87</f>
        <v>56</v>
      </c>
      <c r="H90" s="286">
        <f>'T. Generadora'!I87</f>
        <v>12</v>
      </c>
      <c r="I90" s="286">
        <f>'T. Generadora'!J87</f>
        <v>0</v>
      </c>
      <c r="J90" s="286">
        <f>+'T. Generadora'!K87</f>
        <v>0</v>
      </c>
      <c r="K90" s="287">
        <f>'T. Generadora'!L87</f>
        <v>68</v>
      </c>
      <c r="L90" s="287">
        <f>'T. Generadora'!M87</f>
        <v>2</v>
      </c>
      <c r="M90" s="288">
        <f>'T. Generadora'!N87</f>
        <v>2</v>
      </c>
      <c r="N90" s="287">
        <f>'T. Generadora'!T87</f>
        <v>1</v>
      </c>
      <c r="O90" s="287">
        <f>'T. Generadora'!O87</f>
        <v>0</v>
      </c>
      <c r="P90" s="287">
        <f>'T. Generadora'!Q87</f>
        <v>0</v>
      </c>
      <c r="Q90" s="287">
        <f>'T. Generadora'!U87</f>
        <v>0</v>
      </c>
      <c r="R90" s="287">
        <f>'T. Generadora'!V87</f>
        <v>0</v>
      </c>
      <c r="S90" s="289">
        <f>'T. Generadora'!AT87</f>
        <v>3150000</v>
      </c>
      <c r="T90" s="289">
        <f>+'T. Generadora'!AP87</f>
        <v>46323.529411764706</v>
      </c>
      <c r="U90" s="285" t="str">
        <f>'Control Ventas'!D86</f>
        <v>X Vender</v>
      </c>
    </row>
    <row r="91" spans="1:21" ht="14.25" customHeight="1" x14ac:dyDescent="0.35">
      <c r="A91" s="285">
        <f>'T. Generadora'!A88</f>
        <v>86</v>
      </c>
      <c r="B91" s="285">
        <f>'T. Generadora'!B88</f>
        <v>1206</v>
      </c>
      <c r="C91" s="285">
        <f>+'T. Generadora'!C88</f>
        <v>1</v>
      </c>
      <c r="D91" s="285" t="str">
        <f>'T. Generadora'!D88</f>
        <v>Madison</v>
      </c>
      <c r="E91" s="285">
        <f>'T. Generadora'!E88</f>
        <v>12</v>
      </c>
      <c r="F91" s="286" t="str">
        <f>'T. Generadora'!G88</f>
        <v>6 M</v>
      </c>
      <c r="G91" s="286">
        <f>'T. Generadora'!H88</f>
        <v>52</v>
      </c>
      <c r="H91" s="286">
        <f>'T. Generadora'!I88</f>
        <v>7</v>
      </c>
      <c r="I91" s="286">
        <f>'T. Generadora'!J88</f>
        <v>0</v>
      </c>
      <c r="J91" s="286">
        <f>+'T. Generadora'!K88</f>
        <v>0</v>
      </c>
      <c r="K91" s="287">
        <f>'T. Generadora'!L88</f>
        <v>59</v>
      </c>
      <c r="L91" s="287">
        <f>'T. Generadora'!M88</f>
        <v>2</v>
      </c>
      <c r="M91" s="288">
        <f>'T. Generadora'!N88</f>
        <v>2</v>
      </c>
      <c r="N91" s="287">
        <f>'T. Generadora'!T88</f>
        <v>1</v>
      </c>
      <c r="O91" s="287">
        <f>'T. Generadora'!O88</f>
        <v>0</v>
      </c>
      <c r="P91" s="287">
        <f>'T. Generadora'!Q88</f>
        <v>0</v>
      </c>
      <c r="Q91" s="287">
        <f>'T. Generadora'!U88</f>
        <v>0</v>
      </c>
      <c r="R91" s="287">
        <f>'T. Generadora'!V88</f>
        <v>0</v>
      </c>
      <c r="S91" s="289">
        <f>'T. Generadora'!AT88</f>
        <v>2870000</v>
      </c>
      <c r="T91" s="289">
        <f>+'T. Generadora'!AP88</f>
        <v>48644.067796610172</v>
      </c>
      <c r="U91" s="285" t="str">
        <f>'Control Ventas'!D87</f>
        <v>X Vender</v>
      </c>
    </row>
    <row r="92" spans="1:21" ht="14.25" customHeight="1" x14ac:dyDescent="0.35">
      <c r="A92" s="285">
        <f>'T. Generadora'!A89</f>
        <v>87</v>
      </c>
      <c r="B92" s="285">
        <f>'T. Generadora'!B89</f>
        <v>1207</v>
      </c>
      <c r="C92" s="285">
        <f>+'T. Generadora'!C89</f>
        <v>1</v>
      </c>
      <c r="D92" s="285" t="str">
        <f>'T. Generadora'!D89</f>
        <v>Madison</v>
      </c>
      <c r="E92" s="285">
        <f>'T. Generadora'!E89</f>
        <v>12</v>
      </c>
      <c r="F92" s="286" t="str">
        <f>'T. Generadora'!G89</f>
        <v>7 M</v>
      </c>
      <c r="G92" s="286">
        <f>'T. Generadora'!H89</f>
        <v>64</v>
      </c>
      <c r="H92" s="286">
        <f>'T. Generadora'!I89</f>
        <v>7</v>
      </c>
      <c r="I92" s="286">
        <f>'T. Generadora'!J89</f>
        <v>0</v>
      </c>
      <c r="J92" s="286">
        <f>+'T. Generadora'!K89</f>
        <v>0</v>
      </c>
      <c r="K92" s="287">
        <f>'T. Generadora'!L89</f>
        <v>71</v>
      </c>
      <c r="L92" s="287">
        <f>'T. Generadora'!M89</f>
        <v>2</v>
      </c>
      <c r="M92" s="288">
        <f>'T. Generadora'!N89</f>
        <v>2</v>
      </c>
      <c r="N92" s="287">
        <f>'T. Generadora'!T89</f>
        <v>2</v>
      </c>
      <c r="O92" s="287">
        <f>'T. Generadora'!O89</f>
        <v>0</v>
      </c>
      <c r="P92" s="287">
        <f>'T. Generadora'!Q89</f>
        <v>0</v>
      </c>
      <c r="Q92" s="287">
        <f>'T. Generadora'!U89</f>
        <v>0</v>
      </c>
      <c r="R92" s="287">
        <f>'T. Generadora'!V89</f>
        <v>0</v>
      </c>
      <c r="S92" s="289">
        <f>'T. Generadora'!AT89</f>
        <v>3250000</v>
      </c>
      <c r="T92" s="289">
        <f>+'T. Generadora'!AP89</f>
        <v>45774.647887323947</v>
      </c>
      <c r="U92" s="285" t="str">
        <f>'Control Ventas'!D88</f>
        <v>X Vender</v>
      </c>
    </row>
    <row r="93" spans="1:21" ht="14.25" customHeight="1" x14ac:dyDescent="0.35">
      <c r="A93" s="285">
        <f>'T. Generadora'!A90</f>
        <v>88</v>
      </c>
      <c r="B93" s="285">
        <f>'T. Generadora'!B90</f>
        <v>1208</v>
      </c>
      <c r="C93" s="285">
        <f>+'T. Generadora'!C90</f>
        <v>1</v>
      </c>
      <c r="D93" s="285" t="str">
        <f>'T. Generadora'!D90</f>
        <v>Madison</v>
      </c>
      <c r="E93" s="285">
        <f>'T. Generadora'!E90</f>
        <v>12</v>
      </c>
      <c r="F93" s="286" t="str">
        <f>'T. Generadora'!G90</f>
        <v>8 M</v>
      </c>
      <c r="G93" s="286">
        <f>'T. Generadora'!H90</f>
        <v>34</v>
      </c>
      <c r="H93" s="286">
        <f>'T. Generadora'!I90</f>
        <v>3</v>
      </c>
      <c r="I93" s="286">
        <f>'T. Generadora'!J90</f>
        <v>0</v>
      </c>
      <c r="J93" s="286">
        <f>+'T. Generadora'!K90</f>
        <v>0</v>
      </c>
      <c r="K93" s="287">
        <f>'T. Generadora'!L90</f>
        <v>37</v>
      </c>
      <c r="L93" s="287">
        <f>'T. Generadora'!M90</f>
        <v>1</v>
      </c>
      <c r="M93" s="288">
        <f>'T. Generadora'!N90</f>
        <v>1</v>
      </c>
      <c r="N93" s="287">
        <f>'T. Generadora'!T90</f>
        <v>1</v>
      </c>
      <c r="O93" s="287">
        <f>'T. Generadora'!O90</f>
        <v>0</v>
      </c>
      <c r="P93" s="287">
        <f>'T. Generadora'!Q90</f>
        <v>0</v>
      </c>
      <c r="Q93" s="287">
        <f>'T. Generadora'!U90</f>
        <v>0</v>
      </c>
      <c r="R93" s="287">
        <f>'T. Generadora'!V90</f>
        <v>0</v>
      </c>
      <c r="S93" s="289">
        <f>'T. Generadora'!AT90</f>
        <v>1950000</v>
      </c>
      <c r="T93" s="289">
        <f>+'T. Generadora'!AP90</f>
        <v>52702.7027027027</v>
      </c>
      <c r="U93" s="285" t="str">
        <f>'Control Ventas'!D89</f>
        <v>X Vender</v>
      </c>
    </row>
    <row r="94" spans="1:21" ht="14.25" customHeight="1" x14ac:dyDescent="0.35">
      <c r="A94" s="285">
        <f>'T. Generadora'!A91</f>
        <v>89</v>
      </c>
      <c r="B94" s="285">
        <f>'T. Generadora'!B91</f>
        <v>1401</v>
      </c>
      <c r="C94" s="285">
        <f>+'T. Generadora'!C91</f>
        <v>1</v>
      </c>
      <c r="D94" s="285" t="str">
        <f>'T. Generadora'!D91</f>
        <v>Madison</v>
      </c>
      <c r="E94" s="285">
        <f>'T. Generadora'!E91</f>
        <v>14</v>
      </c>
      <c r="F94" s="286" t="str">
        <f>'T. Generadora'!G91</f>
        <v>1 M</v>
      </c>
      <c r="G94" s="286">
        <f>'T. Generadora'!H91</f>
        <v>30</v>
      </c>
      <c r="H94" s="286">
        <f>'T. Generadora'!I91</f>
        <v>5</v>
      </c>
      <c r="I94" s="286">
        <f>'T. Generadora'!J91</f>
        <v>0</v>
      </c>
      <c r="J94" s="286">
        <f>+'T. Generadora'!K91</f>
        <v>0</v>
      </c>
      <c r="K94" s="287">
        <f>'T. Generadora'!L91</f>
        <v>35</v>
      </c>
      <c r="L94" s="287">
        <f>'T. Generadora'!M91</f>
        <v>1</v>
      </c>
      <c r="M94" s="288">
        <f>'T. Generadora'!N91</f>
        <v>1</v>
      </c>
      <c r="N94" s="287">
        <f>'T. Generadora'!T91</f>
        <v>1</v>
      </c>
      <c r="O94" s="287">
        <f>'T. Generadora'!O91</f>
        <v>0</v>
      </c>
      <c r="P94" s="287">
        <f>'T. Generadora'!Q91</f>
        <v>0</v>
      </c>
      <c r="Q94" s="287">
        <f>'T. Generadora'!U91</f>
        <v>0</v>
      </c>
      <c r="R94" s="287">
        <f>'T. Generadora'!V91</f>
        <v>0</v>
      </c>
      <c r="S94" s="289">
        <f>'T. Generadora'!AT91</f>
        <v>1850000</v>
      </c>
      <c r="T94" s="289">
        <f>+'T. Generadora'!AP91</f>
        <v>52857.142857142855</v>
      </c>
      <c r="U94" s="285" t="str">
        <f>'Control Ventas'!D90</f>
        <v>X Vender</v>
      </c>
    </row>
    <row r="95" spans="1:21" ht="14.25" customHeight="1" x14ac:dyDescent="0.35">
      <c r="A95" s="285">
        <f>'T. Generadora'!A92</f>
        <v>90</v>
      </c>
      <c r="B95" s="285">
        <f>'T. Generadora'!B92</f>
        <v>1402</v>
      </c>
      <c r="C95" s="285">
        <f>+'T. Generadora'!C92</f>
        <v>1</v>
      </c>
      <c r="D95" s="285" t="str">
        <f>'T. Generadora'!D92</f>
        <v>Madison</v>
      </c>
      <c r="E95" s="285">
        <f>'T. Generadora'!E92</f>
        <v>14</v>
      </c>
      <c r="F95" s="286" t="str">
        <f>'T. Generadora'!G92</f>
        <v>2 M</v>
      </c>
      <c r="G95" s="286">
        <f>'T. Generadora'!H92</f>
        <v>59</v>
      </c>
      <c r="H95" s="286">
        <f>'T. Generadora'!I92</f>
        <v>8</v>
      </c>
      <c r="I95" s="286">
        <f>'T. Generadora'!J92</f>
        <v>0</v>
      </c>
      <c r="J95" s="286">
        <f>+'T. Generadora'!K92</f>
        <v>0</v>
      </c>
      <c r="K95" s="287">
        <f>'T. Generadora'!L92</f>
        <v>67</v>
      </c>
      <c r="L95" s="287">
        <f>'T. Generadora'!M92</f>
        <v>2</v>
      </c>
      <c r="M95" s="288">
        <f>'T. Generadora'!N92</f>
        <v>2</v>
      </c>
      <c r="N95" s="287">
        <f>'T. Generadora'!T92</f>
        <v>1</v>
      </c>
      <c r="O95" s="287">
        <f>'T. Generadora'!O92</f>
        <v>0</v>
      </c>
      <c r="P95" s="287">
        <f>'T. Generadora'!Q92</f>
        <v>0</v>
      </c>
      <c r="Q95" s="287">
        <f>'T. Generadora'!U92</f>
        <v>0</v>
      </c>
      <c r="R95" s="287">
        <f>'T. Generadora'!V92</f>
        <v>0</v>
      </c>
      <c r="S95" s="289">
        <f>'T. Generadora'!AT92</f>
        <v>3150000</v>
      </c>
      <c r="T95" s="289">
        <f>+'T. Generadora'!AP92</f>
        <v>47014.925373134327</v>
      </c>
      <c r="U95" s="285" t="str">
        <f>'Control Ventas'!D91</f>
        <v>X Vender</v>
      </c>
    </row>
    <row r="96" spans="1:21" ht="14.25" customHeight="1" x14ac:dyDescent="0.35">
      <c r="A96" s="285">
        <f>'T. Generadora'!A93</f>
        <v>91</v>
      </c>
      <c r="B96" s="285">
        <f>'T. Generadora'!B93</f>
        <v>1403</v>
      </c>
      <c r="C96" s="285">
        <f>+'T. Generadora'!C93</f>
        <v>1</v>
      </c>
      <c r="D96" s="285" t="str">
        <f>'T. Generadora'!D93</f>
        <v>Madison</v>
      </c>
      <c r="E96" s="285">
        <f>'T. Generadora'!E93</f>
        <v>14</v>
      </c>
      <c r="F96" s="286" t="str">
        <f>'T. Generadora'!G93</f>
        <v>3 M</v>
      </c>
      <c r="G96" s="286">
        <f>'T. Generadora'!H93</f>
        <v>57</v>
      </c>
      <c r="H96" s="286">
        <f>'T. Generadora'!I93</f>
        <v>7</v>
      </c>
      <c r="I96" s="286">
        <f>'T. Generadora'!J93</f>
        <v>0</v>
      </c>
      <c r="J96" s="286">
        <f>+'T. Generadora'!K93</f>
        <v>0</v>
      </c>
      <c r="K96" s="287">
        <f>'T. Generadora'!L93</f>
        <v>64</v>
      </c>
      <c r="L96" s="287">
        <f>'T. Generadora'!M93</f>
        <v>2</v>
      </c>
      <c r="M96" s="288">
        <f>'T. Generadora'!N93</f>
        <v>2</v>
      </c>
      <c r="N96" s="287">
        <f>'T. Generadora'!T93</f>
        <v>1</v>
      </c>
      <c r="O96" s="287">
        <f>'T. Generadora'!O93</f>
        <v>0</v>
      </c>
      <c r="P96" s="287">
        <f>'T. Generadora'!Q93</f>
        <v>0</v>
      </c>
      <c r="Q96" s="287">
        <f>'T. Generadora'!U93</f>
        <v>0</v>
      </c>
      <c r="R96" s="287">
        <f>'T. Generadora'!V93</f>
        <v>0</v>
      </c>
      <c r="S96" s="289">
        <f>'T. Generadora'!AT93</f>
        <v>3040000</v>
      </c>
      <c r="T96" s="289">
        <f>+'T. Generadora'!AP93</f>
        <v>47500</v>
      </c>
      <c r="U96" s="285" t="str">
        <f>'Control Ventas'!D92</f>
        <v>X Vender</v>
      </c>
    </row>
    <row r="97" spans="1:21" ht="14.25" customHeight="1" x14ac:dyDescent="0.35">
      <c r="A97" s="285">
        <f>'T. Generadora'!A94</f>
        <v>92</v>
      </c>
      <c r="B97" s="285">
        <f>'T. Generadora'!B94</f>
        <v>1404</v>
      </c>
      <c r="C97" s="285">
        <f>+'T. Generadora'!C94</f>
        <v>1</v>
      </c>
      <c r="D97" s="285" t="str">
        <f>'T. Generadora'!D94</f>
        <v>Madison</v>
      </c>
      <c r="E97" s="285">
        <f>'T. Generadora'!E94</f>
        <v>14</v>
      </c>
      <c r="F97" s="286" t="str">
        <f>'T. Generadora'!G94</f>
        <v>4 M</v>
      </c>
      <c r="G97" s="286">
        <f>'T. Generadora'!H94</f>
        <v>59</v>
      </c>
      <c r="H97" s="286">
        <f>'T. Generadora'!I94</f>
        <v>13</v>
      </c>
      <c r="I97" s="286">
        <f>'T. Generadora'!J94</f>
        <v>0</v>
      </c>
      <c r="J97" s="286">
        <f>+'T. Generadora'!K94</f>
        <v>0</v>
      </c>
      <c r="K97" s="287">
        <f>'T. Generadora'!L94</f>
        <v>72</v>
      </c>
      <c r="L97" s="287">
        <f>'T. Generadora'!M94</f>
        <v>2</v>
      </c>
      <c r="M97" s="288">
        <f>'T. Generadora'!N94</f>
        <v>2</v>
      </c>
      <c r="N97" s="287">
        <f>'T. Generadora'!T94</f>
        <v>2</v>
      </c>
      <c r="O97" s="287">
        <f>'T. Generadora'!O94</f>
        <v>0</v>
      </c>
      <c r="P97" s="287">
        <f>'T. Generadora'!Q94</f>
        <v>0</v>
      </c>
      <c r="Q97" s="287">
        <f>'T. Generadora'!U94</f>
        <v>0</v>
      </c>
      <c r="R97" s="287">
        <f>'T. Generadora'!V94</f>
        <v>0</v>
      </c>
      <c r="S97" s="289">
        <f>'T. Generadora'!AT94</f>
        <v>3290000</v>
      </c>
      <c r="T97" s="289">
        <f>+'T. Generadora'!AP94</f>
        <v>45694.444444444445</v>
      </c>
      <c r="U97" s="285" t="str">
        <f>'Control Ventas'!D93</f>
        <v>X Vender</v>
      </c>
    </row>
    <row r="98" spans="1:21" ht="14.25" customHeight="1" x14ac:dyDescent="0.35">
      <c r="A98" s="285">
        <f>'T. Generadora'!A95</f>
        <v>93</v>
      </c>
      <c r="B98" s="285">
        <f>'T. Generadora'!B95</f>
        <v>1405</v>
      </c>
      <c r="C98" s="285">
        <f>+'T. Generadora'!C95</f>
        <v>1</v>
      </c>
      <c r="D98" s="285" t="str">
        <f>'T. Generadora'!D95</f>
        <v>Madison</v>
      </c>
      <c r="E98" s="285">
        <f>'T. Generadora'!E95</f>
        <v>14</v>
      </c>
      <c r="F98" s="286" t="str">
        <f>'T. Generadora'!G95</f>
        <v>5 M</v>
      </c>
      <c r="G98" s="286">
        <f>'T. Generadora'!H95</f>
        <v>56</v>
      </c>
      <c r="H98" s="286">
        <f>'T. Generadora'!I95</f>
        <v>12</v>
      </c>
      <c r="I98" s="286">
        <f>'T. Generadora'!J95</f>
        <v>0</v>
      </c>
      <c r="J98" s="286">
        <f>+'T. Generadora'!K95</f>
        <v>0</v>
      </c>
      <c r="K98" s="287">
        <f>'T. Generadora'!L95</f>
        <v>68</v>
      </c>
      <c r="L98" s="287">
        <f>'T. Generadora'!M95</f>
        <v>2</v>
      </c>
      <c r="M98" s="288">
        <f>'T. Generadora'!N95</f>
        <v>2</v>
      </c>
      <c r="N98" s="287">
        <f>'T. Generadora'!T95</f>
        <v>1</v>
      </c>
      <c r="O98" s="287">
        <f>'T. Generadora'!O95</f>
        <v>0</v>
      </c>
      <c r="P98" s="287">
        <f>'T. Generadora'!Q95</f>
        <v>0</v>
      </c>
      <c r="Q98" s="287">
        <f>'T. Generadora'!U95</f>
        <v>0</v>
      </c>
      <c r="R98" s="287">
        <f>'T. Generadora'!V95</f>
        <v>0</v>
      </c>
      <c r="S98" s="289">
        <f>'T. Generadora'!AT95</f>
        <v>3180000</v>
      </c>
      <c r="T98" s="289">
        <f>+'T. Generadora'!AP95</f>
        <v>46764.705882352944</v>
      </c>
      <c r="U98" s="285" t="str">
        <f>'Control Ventas'!D94</f>
        <v>X Vender</v>
      </c>
    </row>
    <row r="99" spans="1:21" ht="14.25" customHeight="1" x14ac:dyDescent="0.35">
      <c r="A99" s="285">
        <f>'T. Generadora'!A96</f>
        <v>94</v>
      </c>
      <c r="B99" s="285">
        <f>'T. Generadora'!B96</f>
        <v>1406</v>
      </c>
      <c r="C99" s="285">
        <f>+'T. Generadora'!C96</f>
        <v>1</v>
      </c>
      <c r="D99" s="285" t="str">
        <f>'T. Generadora'!D96</f>
        <v>Madison</v>
      </c>
      <c r="E99" s="285">
        <f>'T. Generadora'!E96</f>
        <v>14</v>
      </c>
      <c r="F99" s="286" t="str">
        <f>'T. Generadora'!G96</f>
        <v>6 M</v>
      </c>
      <c r="G99" s="286">
        <f>'T. Generadora'!H96</f>
        <v>52</v>
      </c>
      <c r="H99" s="286">
        <f>'T. Generadora'!I96</f>
        <v>7</v>
      </c>
      <c r="I99" s="286">
        <f>'T. Generadora'!J96</f>
        <v>0</v>
      </c>
      <c r="J99" s="286">
        <f>+'T. Generadora'!K96</f>
        <v>0</v>
      </c>
      <c r="K99" s="287">
        <f>'T. Generadora'!L96</f>
        <v>59</v>
      </c>
      <c r="L99" s="287">
        <f>'T. Generadora'!M96</f>
        <v>2</v>
      </c>
      <c r="M99" s="288">
        <f>'T. Generadora'!N96</f>
        <v>2</v>
      </c>
      <c r="N99" s="287">
        <f>'T. Generadora'!T96</f>
        <v>1</v>
      </c>
      <c r="O99" s="287">
        <f>'T. Generadora'!O96</f>
        <v>0</v>
      </c>
      <c r="P99" s="287">
        <f>'T. Generadora'!Q96</f>
        <v>0</v>
      </c>
      <c r="Q99" s="287">
        <f>'T. Generadora'!U96</f>
        <v>0</v>
      </c>
      <c r="R99" s="287">
        <f>'T. Generadora'!V96</f>
        <v>0</v>
      </c>
      <c r="S99" s="289">
        <f>'T. Generadora'!AT96</f>
        <v>2890000</v>
      </c>
      <c r="T99" s="289">
        <f>+'T. Generadora'!AP96</f>
        <v>48983.050847457627</v>
      </c>
      <c r="U99" s="285" t="str">
        <f>'Control Ventas'!D95</f>
        <v>X Vender</v>
      </c>
    </row>
    <row r="100" spans="1:21" ht="14.25" customHeight="1" x14ac:dyDescent="0.35">
      <c r="A100" s="285">
        <f>'T. Generadora'!A97</f>
        <v>95</v>
      </c>
      <c r="B100" s="285">
        <f>'T. Generadora'!B97</f>
        <v>1407</v>
      </c>
      <c r="C100" s="285">
        <f>+'T. Generadora'!C97</f>
        <v>1</v>
      </c>
      <c r="D100" s="285" t="str">
        <f>'T. Generadora'!D97</f>
        <v>Madison</v>
      </c>
      <c r="E100" s="285">
        <f>'T. Generadora'!E97</f>
        <v>14</v>
      </c>
      <c r="F100" s="286" t="str">
        <f>'T. Generadora'!G97</f>
        <v>7 M</v>
      </c>
      <c r="G100" s="286">
        <f>'T. Generadora'!H97</f>
        <v>64</v>
      </c>
      <c r="H100" s="286">
        <f>'T. Generadora'!I97</f>
        <v>7</v>
      </c>
      <c r="I100" s="286">
        <f>'T. Generadora'!J97</f>
        <v>0</v>
      </c>
      <c r="J100" s="286">
        <f>+'T. Generadora'!K97</f>
        <v>0</v>
      </c>
      <c r="K100" s="287">
        <f>'T. Generadora'!L97</f>
        <v>71</v>
      </c>
      <c r="L100" s="287">
        <f>'T. Generadora'!M97</f>
        <v>2</v>
      </c>
      <c r="M100" s="288">
        <f>'T. Generadora'!N97</f>
        <v>2</v>
      </c>
      <c r="N100" s="287">
        <f>'T. Generadora'!T97</f>
        <v>2</v>
      </c>
      <c r="O100" s="287">
        <f>'T. Generadora'!O97</f>
        <v>0</v>
      </c>
      <c r="P100" s="287">
        <f>'T. Generadora'!Q97</f>
        <v>0</v>
      </c>
      <c r="Q100" s="287">
        <f>'T. Generadora'!U97</f>
        <v>0</v>
      </c>
      <c r="R100" s="287">
        <f>'T. Generadora'!V97</f>
        <v>0</v>
      </c>
      <c r="S100" s="289">
        <f>'T. Generadora'!AT97</f>
        <v>3270000</v>
      </c>
      <c r="T100" s="289">
        <f>+'T. Generadora'!AP97</f>
        <v>46056.338028169012</v>
      </c>
      <c r="U100" s="285" t="str">
        <f>'Control Ventas'!D96</f>
        <v>X Vender</v>
      </c>
    </row>
    <row r="101" spans="1:21" ht="14.25" customHeight="1" x14ac:dyDescent="0.35">
      <c r="A101" s="285">
        <f>'T. Generadora'!A98</f>
        <v>96</v>
      </c>
      <c r="B101" s="285">
        <f>'T. Generadora'!B98</f>
        <v>1408</v>
      </c>
      <c r="C101" s="285">
        <f>+'T. Generadora'!C98</f>
        <v>1</v>
      </c>
      <c r="D101" s="285" t="str">
        <f>'T. Generadora'!D98</f>
        <v>Madison</v>
      </c>
      <c r="E101" s="285">
        <f>'T. Generadora'!E98</f>
        <v>14</v>
      </c>
      <c r="F101" s="286" t="str">
        <f>'T. Generadora'!G98</f>
        <v>8 M</v>
      </c>
      <c r="G101" s="286">
        <f>'T. Generadora'!H98</f>
        <v>34</v>
      </c>
      <c r="H101" s="286">
        <f>'T. Generadora'!I98</f>
        <v>3</v>
      </c>
      <c r="I101" s="286">
        <f>'T. Generadora'!J98</f>
        <v>0</v>
      </c>
      <c r="J101" s="286">
        <f>+'T. Generadora'!K98</f>
        <v>0</v>
      </c>
      <c r="K101" s="287">
        <f>'T. Generadora'!L98</f>
        <v>37</v>
      </c>
      <c r="L101" s="287">
        <f>'T. Generadora'!M98</f>
        <v>1</v>
      </c>
      <c r="M101" s="288">
        <f>'T. Generadora'!N98</f>
        <v>1</v>
      </c>
      <c r="N101" s="287">
        <f>'T. Generadora'!T98</f>
        <v>1</v>
      </c>
      <c r="O101" s="287">
        <f>'T. Generadora'!O98</f>
        <v>0</v>
      </c>
      <c r="P101" s="287">
        <f>'T. Generadora'!Q98</f>
        <v>0</v>
      </c>
      <c r="Q101" s="287">
        <f>'T. Generadora'!U98</f>
        <v>0</v>
      </c>
      <c r="R101" s="287">
        <f>'T. Generadora'!V98</f>
        <v>0</v>
      </c>
      <c r="S101" s="289">
        <f>'T. Generadora'!AT98</f>
        <v>1970000</v>
      </c>
      <c r="T101" s="289">
        <f>+'T. Generadora'!AP98</f>
        <v>53243.24324324324</v>
      </c>
      <c r="U101" s="285" t="str">
        <f>'Control Ventas'!D97</f>
        <v>X Vender</v>
      </c>
    </row>
    <row r="102" spans="1:21" ht="14.25" customHeight="1" x14ac:dyDescent="0.35">
      <c r="A102" s="285">
        <f>'T. Generadora'!A99</f>
        <v>97</v>
      </c>
      <c r="B102" s="285">
        <f>'T. Generadora'!B99</f>
        <v>1501</v>
      </c>
      <c r="C102" s="285">
        <f>+'T. Generadora'!C99</f>
        <v>1</v>
      </c>
      <c r="D102" s="285" t="str">
        <f>'T. Generadora'!D99</f>
        <v>Madison</v>
      </c>
      <c r="E102" s="285">
        <f>'T. Generadora'!E99</f>
        <v>15</v>
      </c>
      <c r="F102" s="286" t="str">
        <f>'T. Generadora'!G99</f>
        <v>1 M</v>
      </c>
      <c r="G102" s="286">
        <f>'T. Generadora'!H99</f>
        <v>30</v>
      </c>
      <c r="H102" s="286">
        <f>'T. Generadora'!I99</f>
        <v>5</v>
      </c>
      <c r="I102" s="286">
        <f>'T. Generadora'!J99</f>
        <v>0</v>
      </c>
      <c r="J102" s="286">
        <f>+'T. Generadora'!K99</f>
        <v>0</v>
      </c>
      <c r="K102" s="287">
        <f>'T. Generadora'!L99</f>
        <v>35</v>
      </c>
      <c r="L102" s="287">
        <f>'T. Generadora'!M99</f>
        <v>1</v>
      </c>
      <c r="M102" s="288">
        <f>'T. Generadora'!N99</f>
        <v>1</v>
      </c>
      <c r="N102" s="287">
        <f>'T. Generadora'!T99</f>
        <v>1</v>
      </c>
      <c r="O102" s="287">
        <f>'T. Generadora'!O99</f>
        <v>0</v>
      </c>
      <c r="P102" s="287">
        <f>'T. Generadora'!Q99</f>
        <v>0</v>
      </c>
      <c r="Q102" s="287">
        <f>'T. Generadora'!U99</f>
        <v>0</v>
      </c>
      <c r="R102" s="287">
        <f>'T. Generadora'!V99</f>
        <v>0</v>
      </c>
      <c r="S102" s="289">
        <f>'T. Generadora'!AT99</f>
        <v>1870000</v>
      </c>
      <c r="T102" s="289">
        <f>+'T. Generadora'!AP99</f>
        <v>53428.571428571428</v>
      </c>
      <c r="U102" s="285" t="str">
        <f>'Control Ventas'!D98</f>
        <v>X Vender</v>
      </c>
    </row>
    <row r="103" spans="1:21" ht="14.25" customHeight="1" x14ac:dyDescent="0.35">
      <c r="A103" s="285">
        <f>'T. Generadora'!A100</f>
        <v>98</v>
      </c>
      <c r="B103" s="285">
        <f>'T. Generadora'!B100</f>
        <v>1502</v>
      </c>
      <c r="C103" s="285">
        <f>+'T. Generadora'!C100</f>
        <v>1</v>
      </c>
      <c r="D103" s="285" t="str">
        <f>'T. Generadora'!D100</f>
        <v>Madison</v>
      </c>
      <c r="E103" s="285">
        <f>'T. Generadora'!E100</f>
        <v>15</v>
      </c>
      <c r="F103" s="286" t="str">
        <f>'T. Generadora'!G100</f>
        <v>2 M</v>
      </c>
      <c r="G103" s="286">
        <f>'T. Generadora'!H100</f>
        <v>59</v>
      </c>
      <c r="H103" s="286">
        <f>'T. Generadora'!I100</f>
        <v>8</v>
      </c>
      <c r="I103" s="286">
        <f>'T. Generadora'!J100</f>
        <v>0</v>
      </c>
      <c r="J103" s="286">
        <f>+'T. Generadora'!K100</f>
        <v>0</v>
      </c>
      <c r="K103" s="287">
        <f>'T. Generadora'!L100</f>
        <v>67</v>
      </c>
      <c r="L103" s="287">
        <f>'T. Generadora'!M100</f>
        <v>2</v>
      </c>
      <c r="M103" s="288">
        <f>'T. Generadora'!N100</f>
        <v>2</v>
      </c>
      <c r="N103" s="287">
        <f>'T. Generadora'!T100</f>
        <v>1</v>
      </c>
      <c r="O103" s="287">
        <f>'T. Generadora'!O100</f>
        <v>0</v>
      </c>
      <c r="P103" s="287">
        <f>'T. Generadora'!Q100</f>
        <v>0</v>
      </c>
      <c r="Q103" s="287">
        <f>'T. Generadora'!U100</f>
        <v>0</v>
      </c>
      <c r="R103" s="287">
        <f>'T. Generadora'!V100</f>
        <v>0</v>
      </c>
      <c r="S103" s="289">
        <f>'T. Generadora'!AT100</f>
        <v>3180000</v>
      </c>
      <c r="T103" s="289">
        <f>+'T. Generadora'!AP100</f>
        <v>47462.686567164179</v>
      </c>
      <c r="U103" s="285" t="str">
        <f>'Control Ventas'!D99</f>
        <v>X Vender</v>
      </c>
    </row>
    <row r="104" spans="1:21" ht="14.25" customHeight="1" x14ac:dyDescent="0.35">
      <c r="A104" s="285">
        <f>'T. Generadora'!A101</f>
        <v>99</v>
      </c>
      <c r="B104" s="285">
        <f>'T. Generadora'!B101</f>
        <v>1503</v>
      </c>
      <c r="C104" s="285">
        <f>+'T. Generadora'!C101</f>
        <v>1</v>
      </c>
      <c r="D104" s="285" t="str">
        <f>'T. Generadora'!D101</f>
        <v>Madison</v>
      </c>
      <c r="E104" s="285">
        <f>'T. Generadora'!E101</f>
        <v>15</v>
      </c>
      <c r="F104" s="286" t="str">
        <f>'T. Generadora'!G101</f>
        <v>3 M</v>
      </c>
      <c r="G104" s="286">
        <f>'T. Generadora'!H101</f>
        <v>57</v>
      </c>
      <c r="H104" s="286">
        <f>'T. Generadora'!I101</f>
        <v>7</v>
      </c>
      <c r="I104" s="286">
        <f>'T. Generadora'!J101</f>
        <v>0</v>
      </c>
      <c r="J104" s="286">
        <f>+'T. Generadora'!K101</f>
        <v>0</v>
      </c>
      <c r="K104" s="287">
        <f>'T. Generadora'!L101</f>
        <v>64</v>
      </c>
      <c r="L104" s="287">
        <f>'T. Generadora'!M101</f>
        <v>2</v>
      </c>
      <c r="M104" s="288">
        <f>'T. Generadora'!N101</f>
        <v>2</v>
      </c>
      <c r="N104" s="287">
        <f>'T. Generadora'!T101</f>
        <v>1</v>
      </c>
      <c r="O104" s="287">
        <f>'T. Generadora'!O101</f>
        <v>0</v>
      </c>
      <c r="P104" s="287">
        <f>'T. Generadora'!Q101</f>
        <v>0</v>
      </c>
      <c r="Q104" s="287">
        <f>'T. Generadora'!U101</f>
        <v>0</v>
      </c>
      <c r="R104" s="287">
        <f>'T. Generadora'!V101</f>
        <v>0</v>
      </c>
      <c r="S104" s="289">
        <f>'T. Generadora'!AT101</f>
        <v>3070000</v>
      </c>
      <c r="T104" s="289">
        <f>+'T. Generadora'!AP101</f>
        <v>47968.75</v>
      </c>
      <c r="U104" s="285" t="str">
        <f>'Control Ventas'!D100</f>
        <v>X Vender</v>
      </c>
    </row>
    <row r="105" spans="1:21" ht="14.25" customHeight="1" x14ac:dyDescent="0.35">
      <c r="A105" s="285">
        <f>'T. Generadora'!A102</f>
        <v>100</v>
      </c>
      <c r="B105" s="285">
        <f>'T. Generadora'!B102</f>
        <v>1504</v>
      </c>
      <c r="C105" s="285">
        <f>+'T. Generadora'!C102</f>
        <v>1</v>
      </c>
      <c r="D105" s="285" t="str">
        <f>'T. Generadora'!D102</f>
        <v>Madison</v>
      </c>
      <c r="E105" s="285">
        <f>'T. Generadora'!E102</f>
        <v>15</v>
      </c>
      <c r="F105" s="286" t="str">
        <f>'T. Generadora'!G102</f>
        <v>4 M</v>
      </c>
      <c r="G105" s="286">
        <f>'T. Generadora'!H102</f>
        <v>59</v>
      </c>
      <c r="H105" s="286">
        <f>'T. Generadora'!I102</f>
        <v>13</v>
      </c>
      <c r="I105" s="286">
        <f>'T. Generadora'!J102</f>
        <v>0</v>
      </c>
      <c r="J105" s="286">
        <f>+'T. Generadora'!K102</f>
        <v>0</v>
      </c>
      <c r="K105" s="287">
        <f>'T. Generadora'!L102</f>
        <v>72</v>
      </c>
      <c r="L105" s="287">
        <f>'T. Generadora'!M102</f>
        <v>2</v>
      </c>
      <c r="M105" s="288">
        <f>'T. Generadora'!N102</f>
        <v>2</v>
      </c>
      <c r="N105" s="287">
        <f>'T. Generadora'!T102</f>
        <v>2</v>
      </c>
      <c r="O105" s="287">
        <f>'T. Generadora'!O102</f>
        <v>0</v>
      </c>
      <c r="P105" s="287">
        <f>'T. Generadora'!Q102</f>
        <v>0</v>
      </c>
      <c r="Q105" s="287">
        <f>'T. Generadora'!U102</f>
        <v>0</v>
      </c>
      <c r="R105" s="287">
        <f>'T. Generadora'!V102</f>
        <v>0</v>
      </c>
      <c r="S105" s="289">
        <f>'T. Generadora'!AT102</f>
        <v>3320000</v>
      </c>
      <c r="T105" s="289">
        <f>+'T. Generadora'!AP102</f>
        <v>46111.111111111109</v>
      </c>
      <c r="U105" s="285" t="str">
        <f>'Control Ventas'!D101</f>
        <v>X Vender</v>
      </c>
    </row>
    <row r="106" spans="1:21" ht="14.25" customHeight="1" x14ac:dyDescent="0.35">
      <c r="A106" s="285">
        <f>'T. Generadora'!A103</f>
        <v>101</v>
      </c>
      <c r="B106" s="285">
        <f>'T. Generadora'!B103</f>
        <v>1505</v>
      </c>
      <c r="C106" s="285">
        <f>+'T. Generadora'!C103</f>
        <v>1</v>
      </c>
      <c r="D106" s="285" t="str">
        <f>'T. Generadora'!D103</f>
        <v>Madison</v>
      </c>
      <c r="E106" s="285">
        <f>'T. Generadora'!E103</f>
        <v>15</v>
      </c>
      <c r="F106" s="286" t="str">
        <f>'T. Generadora'!G103</f>
        <v>5 M</v>
      </c>
      <c r="G106" s="286">
        <f>'T. Generadora'!H103</f>
        <v>56</v>
      </c>
      <c r="H106" s="286">
        <f>'T. Generadora'!I103</f>
        <v>12</v>
      </c>
      <c r="I106" s="286">
        <f>'T. Generadora'!J103</f>
        <v>0</v>
      </c>
      <c r="J106" s="286">
        <f>+'T. Generadora'!K103</f>
        <v>0</v>
      </c>
      <c r="K106" s="287">
        <f>'T. Generadora'!L103</f>
        <v>68</v>
      </c>
      <c r="L106" s="287">
        <f>'T. Generadora'!M103</f>
        <v>2</v>
      </c>
      <c r="M106" s="288">
        <f>'T. Generadora'!N103</f>
        <v>2</v>
      </c>
      <c r="N106" s="287">
        <f>'T. Generadora'!T103</f>
        <v>1</v>
      </c>
      <c r="O106" s="287">
        <f>'T. Generadora'!O103</f>
        <v>0</v>
      </c>
      <c r="P106" s="287">
        <f>'T. Generadora'!Q103</f>
        <v>0</v>
      </c>
      <c r="Q106" s="287">
        <f>'T. Generadora'!U103</f>
        <v>0</v>
      </c>
      <c r="R106" s="287">
        <f>'T. Generadora'!V103</f>
        <v>0</v>
      </c>
      <c r="S106" s="289">
        <f>'T. Generadora'!AT103</f>
        <v>3210000</v>
      </c>
      <c r="T106" s="289">
        <f>+'T. Generadora'!AP103</f>
        <v>47205.882352941175</v>
      </c>
      <c r="U106" s="285" t="str">
        <f>'Control Ventas'!D102</f>
        <v>X Vender</v>
      </c>
    </row>
    <row r="107" spans="1:21" ht="14.25" customHeight="1" x14ac:dyDescent="0.35">
      <c r="A107" s="285">
        <f>'T. Generadora'!A104</f>
        <v>102</v>
      </c>
      <c r="B107" s="285">
        <f>'T. Generadora'!B104</f>
        <v>1506</v>
      </c>
      <c r="C107" s="285">
        <f>+'T. Generadora'!C104</f>
        <v>1</v>
      </c>
      <c r="D107" s="285" t="str">
        <f>'T. Generadora'!D104</f>
        <v>Madison</v>
      </c>
      <c r="E107" s="285">
        <f>'T. Generadora'!E104</f>
        <v>15</v>
      </c>
      <c r="F107" s="286" t="str">
        <f>'T. Generadora'!G104</f>
        <v>6 M</v>
      </c>
      <c r="G107" s="286">
        <f>'T. Generadora'!H104</f>
        <v>52</v>
      </c>
      <c r="H107" s="286">
        <f>'T. Generadora'!I104</f>
        <v>7</v>
      </c>
      <c r="I107" s="286">
        <f>'T. Generadora'!J104</f>
        <v>0</v>
      </c>
      <c r="J107" s="286">
        <f>+'T. Generadora'!K104</f>
        <v>0</v>
      </c>
      <c r="K107" s="287">
        <f>'T. Generadora'!L104</f>
        <v>59</v>
      </c>
      <c r="L107" s="287">
        <f>'T. Generadora'!M104</f>
        <v>2</v>
      </c>
      <c r="M107" s="288">
        <f>'T. Generadora'!N104</f>
        <v>2</v>
      </c>
      <c r="N107" s="287">
        <f>'T. Generadora'!T104</f>
        <v>1</v>
      </c>
      <c r="O107" s="287">
        <f>'T. Generadora'!O104</f>
        <v>0</v>
      </c>
      <c r="P107" s="287">
        <f>'T. Generadora'!Q104</f>
        <v>0</v>
      </c>
      <c r="Q107" s="287">
        <f>'T. Generadora'!U104</f>
        <v>0</v>
      </c>
      <c r="R107" s="287">
        <f>'T. Generadora'!V104</f>
        <v>0</v>
      </c>
      <c r="S107" s="289">
        <f>'T. Generadora'!AT104</f>
        <v>2920000</v>
      </c>
      <c r="T107" s="289">
        <f>+'T. Generadora'!AP104</f>
        <v>49491.52542372881</v>
      </c>
      <c r="U107" s="285" t="str">
        <f>'Control Ventas'!D103</f>
        <v>X Vender</v>
      </c>
    </row>
    <row r="108" spans="1:21" ht="14.25" customHeight="1" x14ac:dyDescent="0.35">
      <c r="A108" s="285">
        <f>'T. Generadora'!A105</f>
        <v>103</v>
      </c>
      <c r="B108" s="285">
        <f>'T. Generadora'!B105</f>
        <v>1507</v>
      </c>
      <c r="C108" s="285">
        <f>+'T. Generadora'!C105</f>
        <v>1</v>
      </c>
      <c r="D108" s="285" t="str">
        <f>'T. Generadora'!D105</f>
        <v>Madison</v>
      </c>
      <c r="E108" s="285">
        <f>'T. Generadora'!E105</f>
        <v>15</v>
      </c>
      <c r="F108" s="286" t="str">
        <f>'T. Generadora'!G105</f>
        <v>7 M</v>
      </c>
      <c r="G108" s="286">
        <f>'T. Generadora'!H105</f>
        <v>64</v>
      </c>
      <c r="H108" s="286">
        <f>'T. Generadora'!I105</f>
        <v>7</v>
      </c>
      <c r="I108" s="286">
        <f>'T. Generadora'!J105</f>
        <v>0</v>
      </c>
      <c r="J108" s="286">
        <f>+'T. Generadora'!K105</f>
        <v>0</v>
      </c>
      <c r="K108" s="287">
        <f>'T. Generadora'!L105</f>
        <v>71</v>
      </c>
      <c r="L108" s="287">
        <f>'T. Generadora'!M105</f>
        <v>2</v>
      </c>
      <c r="M108" s="288">
        <f>'T. Generadora'!N105</f>
        <v>2</v>
      </c>
      <c r="N108" s="287">
        <f>'T. Generadora'!T105</f>
        <v>2</v>
      </c>
      <c r="O108" s="287">
        <f>'T. Generadora'!O105</f>
        <v>0</v>
      </c>
      <c r="P108" s="287">
        <f>'T. Generadora'!Q105</f>
        <v>0</v>
      </c>
      <c r="Q108" s="287">
        <f>'T. Generadora'!U105</f>
        <v>0</v>
      </c>
      <c r="R108" s="287">
        <f>'T. Generadora'!V105</f>
        <v>0</v>
      </c>
      <c r="S108" s="289">
        <f>'T. Generadora'!AT105</f>
        <v>3300000</v>
      </c>
      <c r="T108" s="289">
        <f>+'T. Generadora'!AP105</f>
        <v>46478.873239436616</v>
      </c>
      <c r="U108" s="285" t="str">
        <f>'Control Ventas'!D104</f>
        <v>X Vender</v>
      </c>
    </row>
    <row r="109" spans="1:21" ht="14.25" customHeight="1" x14ac:dyDescent="0.35">
      <c r="A109" s="285">
        <f>'T. Generadora'!A106</f>
        <v>104</v>
      </c>
      <c r="B109" s="285">
        <f>'T. Generadora'!B106</f>
        <v>1508</v>
      </c>
      <c r="C109" s="285">
        <f>+'T. Generadora'!C106</f>
        <v>1</v>
      </c>
      <c r="D109" s="285" t="str">
        <f>'T. Generadora'!D106</f>
        <v>Madison</v>
      </c>
      <c r="E109" s="285">
        <f>'T. Generadora'!E106</f>
        <v>15</v>
      </c>
      <c r="F109" s="286" t="str">
        <f>'T. Generadora'!G106</f>
        <v>8 M</v>
      </c>
      <c r="G109" s="286">
        <f>'T. Generadora'!H106</f>
        <v>34</v>
      </c>
      <c r="H109" s="286">
        <f>'T. Generadora'!I106</f>
        <v>3</v>
      </c>
      <c r="I109" s="286">
        <f>'T. Generadora'!J106</f>
        <v>0</v>
      </c>
      <c r="J109" s="286">
        <f>+'T. Generadora'!K106</f>
        <v>0</v>
      </c>
      <c r="K109" s="287">
        <f>'T. Generadora'!L106</f>
        <v>37</v>
      </c>
      <c r="L109" s="287">
        <f>'T. Generadora'!M106</f>
        <v>1</v>
      </c>
      <c r="M109" s="288">
        <f>'T. Generadora'!N106</f>
        <v>1</v>
      </c>
      <c r="N109" s="287">
        <f>'T. Generadora'!T106</f>
        <v>1</v>
      </c>
      <c r="O109" s="287">
        <f>'T. Generadora'!O106</f>
        <v>0</v>
      </c>
      <c r="P109" s="287">
        <f>'T. Generadora'!Q106</f>
        <v>0</v>
      </c>
      <c r="Q109" s="287">
        <f>'T. Generadora'!U106</f>
        <v>0</v>
      </c>
      <c r="R109" s="287">
        <f>'T. Generadora'!V106</f>
        <v>0</v>
      </c>
      <c r="S109" s="289">
        <f>'T. Generadora'!AT106</f>
        <v>1990000</v>
      </c>
      <c r="T109" s="289">
        <f>+'T. Generadora'!AP106</f>
        <v>53783.783783783787</v>
      </c>
      <c r="U109" s="285" t="str">
        <f>'Control Ventas'!D105</f>
        <v>X Vender</v>
      </c>
    </row>
    <row r="110" spans="1:21" ht="14.25" customHeight="1" x14ac:dyDescent="0.35">
      <c r="A110" s="285">
        <f>'T. Generadora'!A107</f>
        <v>105</v>
      </c>
      <c r="B110" s="285">
        <f>'T. Generadora'!B107</f>
        <v>1601</v>
      </c>
      <c r="C110" s="285">
        <f>+'T. Generadora'!C107</f>
        <v>1</v>
      </c>
      <c r="D110" s="285" t="str">
        <f>'T. Generadora'!D107</f>
        <v>Madison</v>
      </c>
      <c r="E110" s="285">
        <f>'T. Generadora'!E107</f>
        <v>16</v>
      </c>
      <c r="F110" s="286" t="str">
        <f>'T. Generadora'!G107</f>
        <v>1 M</v>
      </c>
      <c r="G110" s="286">
        <f>'T. Generadora'!H107</f>
        <v>30</v>
      </c>
      <c r="H110" s="286">
        <f>'T. Generadora'!I107</f>
        <v>5</v>
      </c>
      <c r="I110" s="286">
        <f>'T. Generadora'!J107</f>
        <v>0</v>
      </c>
      <c r="J110" s="286">
        <f>+'T. Generadora'!K107</f>
        <v>0</v>
      </c>
      <c r="K110" s="287">
        <f>'T. Generadora'!L107</f>
        <v>35</v>
      </c>
      <c r="L110" s="287">
        <f>'T. Generadora'!M107</f>
        <v>1</v>
      </c>
      <c r="M110" s="288">
        <f>'T. Generadora'!N107</f>
        <v>1</v>
      </c>
      <c r="N110" s="287">
        <f>'T. Generadora'!T107</f>
        <v>1</v>
      </c>
      <c r="O110" s="287">
        <f>'T. Generadora'!O107</f>
        <v>0</v>
      </c>
      <c r="P110" s="287">
        <f>'T. Generadora'!Q107</f>
        <v>0</v>
      </c>
      <c r="Q110" s="287">
        <f>'T. Generadora'!U107</f>
        <v>0</v>
      </c>
      <c r="R110" s="287">
        <f>'T. Generadora'!V107</f>
        <v>0</v>
      </c>
      <c r="S110" s="289">
        <f>'T. Generadora'!AT107</f>
        <v>1880000</v>
      </c>
      <c r="T110" s="289">
        <f>+'T. Generadora'!AP107</f>
        <v>53714.285714285717</v>
      </c>
      <c r="U110" s="285" t="str">
        <f>'Control Ventas'!D106</f>
        <v>X Vender</v>
      </c>
    </row>
    <row r="111" spans="1:21" ht="14.25" customHeight="1" x14ac:dyDescent="0.35">
      <c r="A111" s="285">
        <f>'T. Generadora'!A108</f>
        <v>106</v>
      </c>
      <c r="B111" s="285">
        <f>'T. Generadora'!B108</f>
        <v>1602</v>
      </c>
      <c r="C111" s="285">
        <f>+'T. Generadora'!C108</f>
        <v>1</v>
      </c>
      <c r="D111" s="285" t="str">
        <f>'T. Generadora'!D108</f>
        <v>Madison</v>
      </c>
      <c r="E111" s="285">
        <f>'T. Generadora'!E108</f>
        <v>16</v>
      </c>
      <c r="F111" s="286" t="str">
        <f>'T. Generadora'!G108</f>
        <v>2 M</v>
      </c>
      <c r="G111" s="286">
        <f>'T. Generadora'!H108</f>
        <v>59</v>
      </c>
      <c r="H111" s="286">
        <f>'T. Generadora'!I108</f>
        <v>8</v>
      </c>
      <c r="I111" s="286">
        <f>'T. Generadora'!J108</f>
        <v>0</v>
      </c>
      <c r="J111" s="286">
        <f>+'T. Generadora'!K108</f>
        <v>0</v>
      </c>
      <c r="K111" s="287">
        <f>'T. Generadora'!L108</f>
        <v>67</v>
      </c>
      <c r="L111" s="287">
        <f>'T. Generadora'!M108</f>
        <v>2</v>
      </c>
      <c r="M111" s="288">
        <f>'T. Generadora'!N108</f>
        <v>2</v>
      </c>
      <c r="N111" s="287">
        <f>'T. Generadora'!T108</f>
        <v>1</v>
      </c>
      <c r="O111" s="287">
        <f>'T. Generadora'!O108</f>
        <v>0</v>
      </c>
      <c r="P111" s="287">
        <f>'T. Generadora'!Q108</f>
        <v>0</v>
      </c>
      <c r="Q111" s="287">
        <f>'T. Generadora'!U108</f>
        <v>0</v>
      </c>
      <c r="R111" s="287">
        <f>'T. Generadora'!V108</f>
        <v>0</v>
      </c>
      <c r="S111" s="289">
        <f>'T. Generadora'!AT108</f>
        <v>3210000</v>
      </c>
      <c r="T111" s="289">
        <f>+'T. Generadora'!AP108</f>
        <v>47910.447761194031</v>
      </c>
      <c r="U111" s="285" t="str">
        <f>'Control Ventas'!D107</f>
        <v>X Vender</v>
      </c>
    </row>
    <row r="112" spans="1:21" ht="14.25" customHeight="1" x14ac:dyDescent="0.35">
      <c r="A112" s="285">
        <f>'T. Generadora'!A109</f>
        <v>107</v>
      </c>
      <c r="B112" s="285">
        <f>'T. Generadora'!B109</f>
        <v>1603</v>
      </c>
      <c r="C112" s="285">
        <f>+'T. Generadora'!C109</f>
        <v>1</v>
      </c>
      <c r="D112" s="285" t="str">
        <f>'T. Generadora'!D109</f>
        <v>Madison</v>
      </c>
      <c r="E112" s="285">
        <f>'T. Generadora'!E109</f>
        <v>16</v>
      </c>
      <c r="F112" s="286" t="str">
        <f>'T. Generadora'!G109</f>
        <v>3 M</v>
      </c>
      <c r="G112" s="286">
        <f>'T. Generadora'!H109</f>
        <v>57</v>
      </c>
      <c r="H112" s="286">
        <f>'T. Generadora'!I109</f>
        <v>7</v>
      </c>
      <c r="I112" s="286">
        <f>'T. Generadora'!J109</f>
        <v>0</v>
      </c>
      <c r="J112" s="286">
        <f>+'T. Generadora'!K109</f>
        <v>0</v>
      </c>
      <c r="K112" s="287">
        <f>'T. Generadora'!L109</f>
        <v>64</v>
      </c>
      <c r="L112" s="287">
        <f>'T. Generadora'!M109</f>
        <v>2</v>
      </c>
      <c r="M112" s="288">
        <f>'T. Generadora'!N109</f>
        <v>2</v>
      </c>
      <c r="N112" s="287">
        <f>'T. Generadora'!T109</f>
        <v>1</v>
      </c>
      <c r="O112" s="287">
        <f>'T. Generadora'!O109</f>
        <v>0</v>
      </c>
      <c r="P112" s="287">
        <f>'T. Generadora'!Q109</f>
        <v>0</v>
      </c>
      <c r="Q112" s="287">
        <f>'T. Generadora'!U109</f>
        <v>0</v>
      </c>
      <c r="R112" s="287">
        <f>'T. Generadora'!V109</f>
        <v>0</v>
      </c>
      <c r="S112" s="289">
        <f>'T. Generadora'!AT109</f>
        <v>3100000</v>
      </c>
      <c r="T112" s="289">
        <f>+'T. Generadora'!AP109</f>
        <v>48437.5</v>
      </c>
      <c r="U112" s="285" t="str">
        <f>'Control Ventas'!D108</f>
        <v>X Vender</v>
      </c>
    </row>
    <row r="113" spans="1:21" ht="14.25" customHeight="1" x14ac:dyDescent="0.35">
      <c r="A113" s="285">
        <f>'T. Generadora'!A110</f>
        <v>108</v>
      </c>
      <c r="B113" s="285">
        <f>'T. Generadora'!B110</f>
        <v>1604</v>
      </c>
      <c r="C113" s="285">
        <f>+'T. Generadora'!C110</f>
        <v>1</v>
      </c>
      <c r="D113" s="285" t="str">
        <f>'T. Generadora'!D110</f>
        <v>Madison</v>
      </c>
      <c r="E113" s="285">
        <f>'T. Generadora'!E110</f>
        <v>16</v>
      </c>
      <c r="F113" s="286" t="str">
        <f>'T. Generadora'!G110</f>
        <v>4 M</v>
      </c>
      <c r="G113" s="286">
        <f>'T. Generadora'!H110</f>
        <v>59</v>
      </c>
      <c r="H113" s="286">
        <f>'T. Generadora'!I110</f>
        <v>13</v>
      </c>
      <c r="I113" s="286">
        <f>'T. Generadora'!J110</f>
        <v>0</v>
      </c>
      <c r="J113" s="286">
        <f>+'T. Generadora'!K110</f>
        <v>0</v>
      </c>
      <c r="K113" s="287">
        <f>'T. Generadora'!L110</f>
        <v>72</v>
      </c>
      <c r="L113" s="287">
        <f>'T. Generadora'!M110</f>
        <v>2</v>
      </c>
      <c r="M113" s="288">
        <f>'T. Generadora'!N110</f>
        <v>2</v>
      </c>
      <c r="N113" s="287">
        <f>'T. Generadora'!T110</f>
        <v>2</v>
      </c>
      <c r="O113" s="287">
        <f>'T. Generadora'!O110</f>
        <v>0</v>
      </c>
      <c r="P113" s="287">
        <f>'T. Generadora'!Q110</f>
        <v>0</v>
      </c>
      <c r="Q113" s="287">
        <f>'T. Generadora'!U110</f>
        <v>0</v>
      </c>
      <c r="R113" s="287">
        <f>'T. Generadora'!V110</f>
        <v>0</v>
      </c>
      <c r="S113" s="289">
        <f>'T. Generadora'!AT110</f>
        <v>3350000</v>
      </c>
      <c r="T113" s="289">
        <f>+'T. Generadora'!AP110</f>
        <v>46527.777777777781</v>
      </c>
      <c r="U113" s="285" t="str">
        <f>'Control Ventas'!D109</f>
        <v>X Vender</v>
      </c>
    </row>
    <row r="114" spans="1:21" ht="14.25" customHeight="1" x14ac:dyDescent="0.35">
      <c r="A114" s="285">
        <f>'T. Generadora'!A111</f>
        <v>109</v>
      </c>
      <c r="B114" s="285">
        <f>'T. Generadora'!B111</f>
        <v>1605</v>
      </c>
      <c r="C114" s="285">
        <f>+'T. Generadora'!C111</f>
        <v>1</v>
      </c>
      <c r="D114" s="285" t="str">
        <f>'T. Generadora'!D111</f>
        <v>Madison</v>
      </c>
      <c r="E114" s="285">
        <f>'T. Generadora'!E111</f>
        <v>16</v>
      </c>
      <c r="F114" s="286" t="str">
        <f>'T. Generadora'!G111</f>
        <v>5 M</v>
      </c>
      <c r="G114" s="286">
        <f>'T. Generadora'!H111</f>
        <v>56</v>
      </c>
      <c r="H114" s="286">
        <f>'T. Generadora'!I111</f>
        <v>12</v>
      </c>
      <c r="I114" s="286">
        <f>'T. Generadora'!J111</f>
        <v>0</v>
      </c>
      <c r="J114" s="286">
        <f>+'T. Generadora'!K111</f>
        <v>0</v>
      </c>
      <c r="K114" s="287">
        <f>'T. Generadora'!L111</f>
        <v>68</v>
      </c>
      <c r="L114" s="287">
        <f>'T. Generadora'!M111</f>
        <v>2</v>
      </c>
      <c r="M114" s="288">
        <f>'T. Generadora'!N111</f>
        <v>2</v>
      </c>
      <c r="N114" s="287">
        <f>'T. Generadora'!T111</f>
        <v>1</v>
      </c>
      <c r="O114" s="287">
        <f>'T. Generadora'!O111</f>
        <v>0</v>
      </c>
      <c r="P114" s="287">
        <f>'T. Generadora'!Q111</f>
        <v>0</v>
      </c>
      <c r="Q114" s="287">
        <f>'T. Generadora'!U111</f>
        <v>0</v>
      </c>
      <c r="R114" s="287">
        <f>'T. Generadora'!V111</f>
        <v>0</v>
      </c>
      <c r="S114" s="289">
        <f>'T. Generadora'!AT111</f>
        <v>3230000</v>
      </c>
      <c r="T114" s="289">
        <f>+'T. Generadora'!AP111</f>
        <v>47500</v>
      </c>
      <c r="U114" s="285" t="str">
        <f>'Control Ventas'!D110</f>
        <v>X Vender</v>
      </c>
    </row>
    <row r="115" spans="1:21" ht="14.25" customHeight="1" x14ac:dyDescent="0.35">
      <c r="A115" s="285">
        <f>'T. Generadora'!A112</f>
        <v>110</v>
      </c>
      <c r="B115" s="285">
        <f>'T. Generadora'!B112</f>
        <v>1606</v>
      </c>
      <c r="C115" s="285">
        <f>+'T. Generadora'!C112</f>
        <v>1</v>
      </c>
      <c r="D115" s="285" t="str">
        <f>'T. Generadora'!D112</f>
        <v>Madison</v>
      </c>
      <c r="E115" s="285">
        <f>'T. Generadora'!E112</f>
        <v>16</v>
      </c>
      <c r="F115" s="286" t="str">
        <f>'T. Generadora'!G112</f>
        <v>6 M</v>
      </c>
      <c r="G115" s="286">
        <f>'T. Generadora'!H112</f>
        <v>52</v>
      </c>
      <c r="H115" s="286">
        <f>'T. Generadora'!I112</f>
        <v>7</v>
      </c>
      <c r="I115" s="286">
        <f>'T. Generadora'!J112</f>
        <v>0</v>
      </c>
      <c r="J115" s="286">
        <f>+'T. Generadora'!K112</f>
        <v>0</v>
      </c>
      <c r="K115" s="287">
        <f>'T. Generadora'!L112</f>
        <v>59</v>
      </c>
      <c r="L115" s="287">
        <f>'T. Generadora'!M112</f>
        <v>2</v>
      </c>
      <c r="M115" s="288">
        <f>'T. Generadora'!N112</f>
        <v>2</v>
      </c>
      <c r="N115" s="287">
        <f>'T. Generadora'!T112</f>
        <v>1</v>
      </c>
      <c r="O115" s="287">
        <f>'T. Generadora'!O112</f>
        <v>0</v>
      </c>
      <c r="P115" s="287">
        <f>'T. Generadora'!Q112</f>
        <v>0</v>
      </c>
      <c r="Q115" s="287">
        <f>'T. Generadora'!U112</f>
        <v>0</v>
      </c>
      <c r="R115" s="287">
        <f>'T. Generadora'!V112</f>
        <v>0</v>
      </c>
      <c r="S115" s="289">
        <f>'T. Generadora'!AT112</f>
        <v>2940000</v>
      </c>
      <c r="T115" s="289">
        <f>+'T. Generadora'!AP112</f>
        <v>49830.508474576272</v>
      </c>
      <c r="U115" s="285" t="str">
        <f>'Control Ventas'!D111</f>
        <v>X Vender</v>
      </c>
    </row>
    <row r="116" spans="1:21" ht="14.25" customHeight="1" x14ac:dyDescent="0.35">
      <c r="A116" s="285">
        <f>'T. Generadora'!A113</f>
        <v>111</v>
      </c>
      <c r="B116" s="285">
        <f>'T. Generadora'!B113</f>
        <v>1607</v>
      </c>
      <c r="C116" s="285">
        <f>+'T. Generadora'!C113</f>
        <v>1</v>
      </c>
      <c r="D116" s="285" t="str">
        <f>'T. Generadora'!D113</f>
        <v>Madison</v>
      </c>
      <c r="E116" s="285">
        <f>'T. Generadora'!E113</f>
        <v>16</v>
      </c>
      <c r="F116" s="286" t="str">
        <f>'T. Generadora'!G113</f>
        <v>7 M</v>
      </c>
      <c r="G116" s="286">
        <f>'T. Generadora'!H113</f>
        <v>64</v>
      </c>
      <c r="H116" s="286">
        <f>'T. Generadora'!I113</f>
        <v>7</v>
      </c>
      <c r="I116" s="286">
        <f>'T. Generadora'!J113</f>
        <v>0</v>
      </c>
      <c r="J116" s="286">
        <f>+'T. Generadora'!K113</f>
        <v>0</v>
      </c>
      <c r="K116" s="287">
        <f>'T. Generadora'!L113</f>
        <v>71</v>
      </c>
      <c r="L116" s="287">
        <f>'T. Generadora'!M113</f>
        <v>2</v>
      </c>
      <c r="M116" s="288">
        <f>'T. Generadora'!N113</f>
        <v>2</v>
      </c>
      <c r="N116" s="287">
        <f>'T. Generadora'!T113</f>
        <v>2</v>
      </c>
      <c r="O116" s="287">
        <f>'T. Generadora'!O113</f>
        <v>0</v>
      </c>
      <c r="P116" s="287">
        <f>'T. Generadora'!Q113</f>
        <v>0</v>
      </c>
      <c r="Q116" s="287">
        <f>'T. Generadora'!U113</f>
        <v>0</v>
      </c>
      <c r="R116" s="287">
        <f>'T. Generadora'!V113</f>
        <v>0</v>
      </c>
      <c r="S116" s="289">
        <f>'T. Generadora'!AT113</f>
        <v>3330000</v>
      </c>
      <c r="T116" s="289">
        <f>+'T. Generadora'!AP113</f>
        <v>46901.408450704228</v>
      </c>
      <c r="U116" s="285" t="str">
        <f>'Control Ventas'!D112</f>
        <v>X Vender</v>
      </c>
    </row>
    <row r="117" spans="1:21" ht="14.25" customHeight="1" x14ac:dyDescent="0.35">
      <c r="A117" s="285">
        <f>'T. Generadora'!A114</f>
        <v>112</v>
      </c>
      <c r="B117" s="285">
        <f>'T. Generadora'!B114</f>
        <v>1608</v>
      </c>
      <c r="C117" s="285">
        <f>+'T. Generadora'!C114</f>
        <v>1</v>
      </c>
      <c r="D117" s="285" t="str">
        <f>'T. Generadora'!D114</f>
        <v>Madison</v>
      </c>
      <c r="E117" s="285">
        <f>'T. Generadora'!E114</f>
        <v>16</v>
      </c>
      <c r="F117" s="286" t="str">
        <f>'T. Generadora'!G114</f>
        <v>8 M</v>
      </c>
      <c r="G117" s="286">
        <f>'T. Generadora'!H114</f>
        <v>34</v>
      </c>
      <c r="H117" s="286">
        <f>'T. Generadora'!I114</f>
        <v>3</v>
      </c>
      <c r="I117" s="286">
        <f>'T. Generadora'!J114</f>
        <v>0</v>
      </c>
      <c r="J117" s="286">
        <f>+'T. Generadora'!K114</f>
        <v>0</v>
      </c>
      <c r="K117" s="287">
        <f>'T. Generadora'!L114</f>
        <v>37</v>
      </c>
      <c r="L117" s="287">
        <f>'T. Generadora'!M114</f>
        <v>1</v>
      </c>
      <c r="M117" s="288">
        <f>'T. Generadora'!N114</f>
        <v>1</v>
      </c>
      <c r="N117" s="287">
        <f>'T. Generadora'!T114</f>
        <v>1</v>
      </c>
      <c r="O117" s="287">
        <f>'T. Generadora'!O114</f>
        <v>0</v>
      </c>
      <c r="P117" s="287">
        <f>'T. Generadora'!Q114</f>
        <v>0</v>
      </c>
      <c r="Q117" s="287">
        <f>'T. Generadora'!U114</f>
        <v>0</v>
      </c>
      <c r="R117" s="287">
        <f>'T. Generadora'!V114</f>
        <v>0</v>
      </c>
      <c r="S117" s="289">
        <f>'T. Generadora'!AT114</f>
        <v>2000000</v>
      </c>
      <c r="T117" s="289">
        <f>+'T. Generadora'!AP114</f>
        <v>54054.054054054053</v>
      </c>
      <c r="U117" s="285" t="str">
        <f>'Control Ventas'!D113</f>
        <v>X Vender</v>
      </c>
    </row>
    <row r="118" spans="1:21" ht="14.25" customHeight="1" x14ac:dyDescent="0.35">
      <c r="A118" s="285">
        <f>'T. Generadora'!A115</f>
        <v>113</v>
      </c>
      <c r="B118" s="285" t="str">
        <f>'T. Generadora'!B115</f>
        <v>201</v>
      </c>
      <c r="C118" s="285">
        <f>+'T. Generadora'!C115</f>
        <v>1</v>
      </c>
      <c r="D118" s="285" t="str">
        <f>'T. Generadora'!D115</f>
        <v>Humbolt</v>
      </c>
      <c r="E118" s="285">
        <f>'T. Generadora'!E115</f>
        <v>2</v>
      </c>
      <c r="F118" s="286" t="str">
        <f>'T. Generadora'!G115</f>
        <v>1 H</v>
      </c>
      <c r="G118" s="286">
        <f>'T. Generadora'!H115</f>
        <v>42</v>
      </c>
      <c r="H118" s="286">
        <f>'T. Generadora'!I115</f>
        <v>10</v>
      </c>
      <c r="I118" s="286">
        <f>'T. Generadora'!J115</f>
        <v>0</v>
      </c>
      <c r="J118" s="286">
        <f>+'T. Generadora'!K115</f>
        <v>0</v>
      </c>
      <c r="K118" s="287">
        <f>'T. Generadora'!L115</f>
        <v>52</v>
      </c>
      <c r="L118" s="287">
        <f>'T. Generadora'!M115</f>
        <v>1</v>
      </c>
      <c r="M118" s="288">
        <f>'T. Generadora'!N115</f>
        <v>1</v>
      </c>
      <c r="N118" s="287">
        <f>'T. Generadora'!T115</f>
        <v>1</v>
      </c>
      <c r="O118" s="287">
        <f>'T. Generadora'!O115</f>
        <v>0</v>
      </c>
      <c r="P118" s="287">
        <f>'T. Generadora'!Q115</f>
        <v>0</v>
      </c>
      <c r="Q118" s="287">
        <f>'T. Generadora'!U115</f>
        <v>0</v>
      </c>
      <c r="R118" s="287">
        <f>'T. Generadora'!V115</f>
        <v>0</v>
      </c>
      <c r="S118" s="289">
        <f>'T. Generadora'!AT115</f>
        <v>2350000</v>
      </c>
      <c r="T118" s="289">
        <f>+'T. Generadora'!AP115</f>
        <v>45192.307692307695</v>
      </c>
      <c r="U118" s="285" t="str">
        <f>'Control Ventas'!D114</f>
        <v>X Vender</v>
      </c>
    </row>
    <row r="119" spans="1:21" ht="14.25" customHeight="1" x14ac:dyDescent="0.35">
      <c r="A119" s="285">
        <f>'T. Generadora'!A116</f>
        <v>114</v>
      </c>
      <c r="B119" s="285" t="str">
        <f>'T. Generadora'!B116</f>
        <v>202</v>
      </c>
      <c r="C119" s="285">
        <f>+'T. Generadora'!C116</f>
        <v>1</v>
      </c>
      <c r="D119" s="285" t="str">
        <f>'T. Generadora'!D116</f>
        <v>Humbolt</v>
      </c>
      <c r="E119" s="285">
        <f>'T. Generadora'!E116</f>
        <v>2</v>
      </c>
      <c r="F119" s="286" t="str">
        <f>'T. Generadora'!G116</f>
        <v>2 H</v>
      </c>
      <c r="G119" s="286">
        <f>'T. Generadora'!H116</f>
        <v>36</v>
      </c>
      <c r="H119" s="286">
        <f>'T. Generadora'!I116</f>
        <v>4</v>
      </c>
      <c r="I119" s="286">
        <f>'T. Generadora'!J116</f>
        <v>0</v>
      </c>
      <c r="J119" s="286">
        <f>+'T. Generadora'!K116</f>
        <v>0</v>
      </c>
      <c r="K119" s="287">
        <f>'T. Generadora'!L116</f>
        <v>40</v>
      </c>
      <c r="L119" s="287">
        <f>'T. Generadora'!M116</f>
        <v>1</v>
      </c>
      <c r="M119" s="288">
        <f>'T. Generadora'!N116</f>
        <v>1</v>
      </c>
      <c r="N119" s="287">
        <f>'T. Generadora'!T116</f>
        <v>1</v>
      </c>
      <c r="O119" s="287">
        <f>'T. Generadora'!O116</f>
        <v>0</v>
      </c>
      <c r="P119" s="287">
        <f>'T. Generadora'!Q116</f>
        <v>0</v>
      </c>
      <c r="Q119" s="287">
        <f>'T. Generadora'!U116</f>
        <v>0</v>
      </c>
      <c r="R119" s="287">
        <f>'T. Generadora'!V116</f>
        <v>0</v>
      </c>
      <c r="S119" s="289">
        <f>'T. Generadora'!AT116</f>
        <v>1900000</v>
      </c>
      <c r="T119" s="289">
        <f>+'T. Generadora'!AP116</f>
        <v>47500</v>
      </c>
      <c r="U119" s="285" t="str">
        <f>'Control Ventas'!D115</f>
        <v>X Vender</v>
      </c>
    </row>
    <row r="120" spans="1:21" ht="14.25" customHeight="1" x14ac:dyDescent="0.35">
      <c r="A120" s="285">
        <f>'T. Generadora'!A117</f>
        <v>115</v>
      </c>
      <c r="B120" s="285" t="str">
        <f>'T. Generadora'!B117</f>
        <v>203</v>
      </c>
      <c r="C120" s="285">
        <f>+'T. Generadora'!C117</f>
        <v>1</v>
      </c>
      <c r="D120" s="285" t="str">
        <f>'T. Generadora'!D117</f>
        <v>Humbolt</v>
      </c>
      <c r="E120" s="285">
        <f>'T. Generadora'!E117</f>
        <v>2</v>
      </c>
      <c r="F120" s="286" t="str">
        <f>'T. Generadora'!G117</f>
        <v>3 H</v>
      </c>
      <c r="G120" s="286">
        <f>'T. Generadora'!H117</f>
        <v>61</v>
      </c>
      <c r="H120" s="286">
        <f>'T. Generadora'!I117</f>
        <v>8</v>
      </c>
      <c r="I120" s="286">
        <f>'T. Generadora'!J117</f>
        <v>0</v>
      </c>
      <c r="J120" s="286">
        <f>+'T. Generadora'!K117</f>
        <v>0</v>
      </c>
      <c r="K120" s="287">
        <f>'T. Generadora'!L117</f>
        <v>69</v>
      </c>
      <c r="L120" s="287">
        <f>'T. Generadora'!M117</f>
        <v>2</v>
      </c>
      <c r="M120" s="288">
        <f>'T. Generadora'!N117</f>
        <v>2</v>
      </c>
      <c r="N120" s="287">
        <f>'T. Generadora'!T117</f>
        <v>1</v>
      </c>
      <c r="O120" s="287">
        <f>'T. Generadora'!O117</f>
        <v>0</v>
      </c>
      <c r="P120" s="287">
        <f>'T. Generadora'!Q117</f>
        <v>0</v>
      </c>
      <c r="Q120" s="287">
        <f>'T. Generadora'!U117</f>
        <v>0</v>
      </c>
      <c r="R120" s="287">
        <f>'T. Generadora'!V117</f>
        <v>0</v>
      </c>
      <c r="S120" s="289">
        <f>'T. Generadora'!AT117</f>
        <v>2900000</v>
      </c>
      <c r="T120" s="289">
        <f>+'T. Generadora'!AP117</f>
        <v>42028.985507246376</v>
      </c>
      <c r="U120" s="285" t="str">
        <f>'Control Ventas'!D116</f>
        <v>X Vender</v>
      </c>
    </row>
    <row r="121" spans="1:21" ht="14.25" customHeight="1" x14ac:dyDescent="0.35">
      <c r="A121" s="285">
        <f>'T. Generadora'!A118</f>
        <v>116</v>
      </c>
      <c r="B121" s="285" t="str">
        <f>'T. Generadora'!B118</f>
        <v>204</v>
      </c>
      <c r="C121" s="285">
        <f>+'T. Generadora'!C118</f>
        <v>1</v>
      </c>
      <c r="D121" s="285" t="str">
        <f>'T. Generadora'!D118</f>
        <v>Humbolt</v>
      </c>
      <c r="E121" s="285">
        <f>'T. Generadora'!E118</f>
        <v>2</v>
      </c>
      <c r="F121" s="286" t="str">
        <f>'T. Generadora'!G118</f>
        <v>4 H</v>
      </c>
      <c r="G121" s="286">
        <f>'T. Generadora'!H118</f>
        <v>36</v>
      </c>
      <c r="H121" s="286">
        <f>'T. Generadora'!I118</f>
        <v>7</v>
      </c>
      <c r="I121" s="286">
        <f>'T. Generadora'!J118</f>
        <v>0</v>
      </c>
      <c r="J121" s="286">
        <f>+'T. Generadora'!K118</f>
        <v>0</v>
      </c>
      <c r="K121" s="287">
        <f>'T. Generadora'!L118</f>
        <v>43</v>
      </c>
      <c r="L121" s="287">
        <f>'T. Generadora'!M118</f>
        <v>1</v>
      </c>
      <c r="M121" s="288">
        <f>'T. Generadora'!N118</f>
        <v>1</v>
      </c>
      <c r="N121" s="287">
        <f>'T. Generadora'!T118</f>
        <v>1</v>
      </c>
      <c r="O121" s="287">
        <f>'T. Generadora'!O118</f>
        <v>0</v>
      </c>
      <c r="P121" s="287">
        <f>'T. Generadora'!Q118</f>
        <v>0</v>
      </c>
      <c r="Q121" s="287">
        <f>'T. Generadora'!U118</f>
        <v>0</v>
      </c>
      <c r="R121" s="287">
        <f>'T. Generadora'!V118</f>
        <v>0</v>
      </c>
      <c r="S121" s="289">
        <f>'T. Generadora'!AT118</f>
        <v>2010000</v>
      </c>
      <c r="T121" s="289">
        <f>+'T. Generadora'!AP118</f>
        <v>46744.186046511626</v>
      </c>
      <c r="U121" s="285" t="str">
        <f>'Control Ventas'!D117</f>
        <v>X Vender</v>
      </c>
    </row>
    <row r="122" spans="1:21" ht="14.25" customHeight="1" x14ac:dyDescent="0.35">
      <c r="A122" s="285">
        <f>'T. Generadora'!A119</f>
        <v>117</v>
      </c>
      <c r="B122" s="285">
        <f>'T. Generadora'!B119</f>
        <v>301</v>
      </c>
      <c r="C122" s="285">
        <f>+'T. Generadora'!C119</f>
        <v>1</v>
      </c>
      <c r="D122" s="285" t="str">
        <f>'T. Generadora'!D119</f>
        <v>Humbolt</v>
      </c>
      <c r="E122" s="285">
        <f>'T. Generadora'!E119</f>
        <v>3</v>
      </c>
      <c r="F122" s="286" t="str">
        <f>'T. Generadora'!G119</f>
        <v>1 H</v>
      </c>
      <c r="G122" s="286">
        <f>'T. Generadora'!H119</f>
        <v>42</v>
      </c>
      <c r="H122" s="286">
        <f>'T. Generadora'!I119</f>
        <v>10</v>
      </c>
      <c r="I122" s="286">
        <f>'T. Generadora'!J119</f>
        <v>0</v>
      </c>
      <c r="J122" s="286">
        <f>+'T. Generadora'!K119</f>
        <v>0</v>
      </c>
      <c r="K122" s="287">
        <f>'T. Generadora'!L119</f>
        <v>52</v>
      </c>
      <c r="L122" s="287">
        <f>'T. Generadora'!M119</f>
        <v>1</v>
      </c>
      <c r="M122" s="288">
        <f>'T. Generadora'!N119</f>
        <v>1</v>
      </c>
      <c r="N122" s="287">
        <f>'T. Generadora'!T119</f>
        <v>1</v>
      </c>
      <c r="O122" s="287">
        <f>'T. Generadora'!O119</f>
        <v>0</v>
      </c>
      <c r="P122" s="287">
        <f>'T. Generadora'!Q119</f>
        <v>0</v>
      </c>
      <c r="Q122" s="287">
        <f>'T. Generadora'!U119</f>
        <v>0</v>
      </c>
      <c r="R122" s="287">
        <f>'T. Generadora'!V119</f>
        <v>0</v>
      </c>
      <c r="S122" s="289">
        <f>'T. Generadora'!AT119</f>
        <v>2380000</v>
      </c>
      <c r="T122" s="289">
        <f>+'T. Generadora'!AP119</f>
        <v>45769.230769230766</v>
      </c>
      <c r="U122" s="285" t="str">
        <f>'Control Ventas'!D118</f>
        <v>X Vender</v>
      </c>
    </row>
    <row r="123" spans="1:21" ht="14.25" customHeight="1" x14ac:dyDescent="0.35">
      <c r="A123" s="285">
        <f>'T. Generadora'!A120</f>
        <v>118</v>
      </c>
      <c r="B123" s="285">
        <f>'T. Generadora'!B120</f>
        <v>302</v>
      </c>
      <c r="C123" s="285">
        <f>+'T. Generadora'!C120</f>
        <v>1</v>
      </c>
      <c r="D123" s="285" t="str">
        <f>'T. Generadora'!D120</f>
        <v>Humbolt</v>
      </c>
      <c r="E123" s="285">
        <f>'T. Generadora'!E120</f>
        <v>3</v>
      </c>
      <c r="F123" s="286" t="str">
        <f>'T. Generadora'!G120</f>
        <v>2 H</v>
      </c>
      <c r="G123" s="286">
        <f>'T. Generadora'!H120</f>
        <v>36</v>
      </c>
      <c r="H123" s="286">
        <f>'T. Generadora'!I120</f>
        <v>4</v>
      </c>
      <c r="I123" s="286">
        <f>'T. Generadora'!J120</f>
        <v>0</v>
      </c>
      <c r="J123" s="286">
        <f>+'T. Generadora'!K120</f>
        <v>0</v>
      </c>
      <c r="K123" s="287">
        <f>'T. Generadora'!L120</f>
        <v>40</v>
      </c>
      <c r="L123" s="287">
        <f>'T. Generadora'!M120</f>
        <v>1</v>
      </c>
      <c r="M123" s="288">
        <f>'T. Generadora'!N120</f>
        <v>1</v>
      </c>
      <c r="N123" s="287">
        <f>'T. Generadora'!T120</f>
        <v>1</v>
      </c>
      <c r="O123" s="287">
        <f>'T. Generadora'!O120</f>
        <v>0</v>
      </c>
      <c r="P123" s="287">
        <f>'T. Generadora'!Q120</f>
        <v>0</v>
      </c>
      <c r="Q123" s="287">
        <f>'T. Generadora'!U120</f>
        <v>0</v>
      </c>
      <c r="R123" s="287">
        <f>'T. Generadora'!V120</f>
        <v>0</v>
      </c>
      <c r="S123" s="289">
        <f>'T. Generadora'!AT120</f>
        <v>1920000</v>
      </c>
      <c r="T123" s="289">
        <f>+'T. Generadora'!AP120</f>
        <v>48000</v>
      </c>
      <c r="U123" s="285" t="str">
        <f>'Control Ventas'!D119</f>
        <v>X Vender</v>
      </c>
    </row>
    <row r="124" spans="1:21" ht="14.25" customHeight="1" x14ac:dyDescent="0.35">
      <c r="A124" s="285">
        <f>'T. Generadora'!A121</f>
        <v>119</v>
      </c>
      <c r="B124" s="285">
        <f>'T. Generadora'!B121</f>
        <v>303</v>
      </c>
      <c r="C124" s="285">
        <f>+'T. Generadora'!C121</f>
        <v>1</v>
      </c>
      <c r="D124" s="285" t="str">
        <f>'T. Generadora'!D121</f>
        <v>Humbolt</v>
      </c>
      <c r="E124" s="285">
        <f>'T. Generadora'!E121</f>
        <v>3</v>
      </c>
      <c r="F124" s="286" t="str">
        <f>'T. Generadora'!G121</f>
        <v>3 H</v>
      </c>
      <c r="G124" s="286">
        <f>'T. Generadora'!H121</f>
        <v>61</v>
      </c>
      <c r="H124" s="286">
        <f>'T. Generadora'!I121</f>
        <v>8</v>
      </c>
      <c r="I124" s="286">
        <f>'T. Generadora'!J121</f>
        <v>0</v>
      </c>
      <c r="J124" s="286">
        <f>+'T. Generadora'!K121</f>
        <v>0</v>
      </c>
      <c r="K124" s="287">
        <f>'T. Generadora'!L121</f>
        <v>69</v>
      </c>
      <c r="L124" s="287">
        <f>'T. Generadora'!M121</f>
        <v>2</v>
      </c>
      <c r="M124" s="288">
        <f>'T. Generadora'!N121</f>
        <v>2</v>
      </c>
      <c r="N124" s="287">
        <f>'T. Generadora'!T121</f>
        <v>1</v>
      </c>
      <c r="O124" s="287">
        <f>'T. Generadora'!O121</f>
        <v>0</v>
      </c>
      <c r="P124" s="287">
        <f>'T. Generadora'!Q121</f>
        <v>0</v>
      </c>
      <c r="Q124" s="287">
        <f>'T. Generadora'!U121</f>
        <v>0</v>
      </c>
      <c r="R124" s="287">
        <f>'T. Generadora'!V121</f>
        <v>0</v>
      </c>
      <c r="S124" s="289">
        <f>'T. Generadora'!AT121</f>
        <v>2930000</v>
      </c>
      <c r="T124" s="289">
        <f>+'T. Generadora'!AP121</f>
        <v>42463.768115942032</v>
      </c>
      <c r="U124" s="285" t="str">
        <f>'Control Ventas'!D120</f>
        <v>X Vender</v>
      </c>
    </row>
    <row r="125" spans="1:21" ht="14.25" customHeight="1" x14ac:dyDescent="0.35">
      <c r="A125" s="285">
        <f>'T. Generadora'!A122</f>
        <v>120</v>
      </c>
      <c r="B125" s="285">
        <f>'T. Generadora'!B122</f>
        <v>304</v>
      </c>
      <c r="C125" s="285">
        <f>+'T. Generadora'!C122</f>
        <v>1</v>
      </c>
      <c r="D125" s="285" t="str">
        <f>'T. Generadora'!D122</f>
        <v>Humbolt</v>
      </c>
      <c r="E125" s="285">
        <f>'T. Generadora'!E122</f>
        <v>3</v>
      </c>
      <c r="F125" s="286" t="str">
        <f>'T. Generadora'!G122</f>
        <v>4 H</v>
      </c>
      <c r="G125" s="286">
        <f>'T. Generadora'!H122</f>
        <v>36</v>
      </c>
      <c r="H125" s="286">
        <f>'T. Generadora'!I122</f>
        <v>7</v>
      </c>
      <c r="I125" s="286">
        <f>'T. Generadora'!J122</f>
        <v>0</v>
      </c>
      <c r="J125" s="286">
        <f>+'T. Generadora'!K122</f>
        <v>0</v>
      </c>
      <c r="K125" s="287">
        <f>'T. Generadora'!L122</f>
        <v>43</v>
      </c>
      <c r="L125" s="287">
        <f>'T. Generadora'!M122</f>
        <v>1</v>
      </c>
      <c r="M125" s="288">
        <f>'T. Generadora'!N122</f>
        <v>1</v>
      </c>
      <c r="N125" s="287">
        <f>'T. Generadora'!T122</f>
        <v>1</v>
      </c>
      <c r="O125" s="287">
        <f>'T. Generadora'!O122</f>
        <v>0</v>
      </c>
      <c r="P125" s="287">
        <f>'T. Generadora'!Q122</f>
        <v>0</v>
      </c>
      <c r="Q125" s="287">
        <f>'T. Generadora'!U122</f>
        <v>0</v>
      </c>
      <c r="R125" s="287">
        <f>'T. Generadora'!V122</f>
        <v>0</v>
      </c>
      <c r="S125" s="289">
        <f>'T. Generadora'!AT122</f>
        <v>2030000</v>
      </c>
      <c r="T125" s="289">
        <f>+'T. Generadora'!AP122</f>
        <v>47209.302325581397</v>
      </c>
      <c r="U125" s="285" t="str">
        <f>'Control Ventas'!D121</f>
        <v>X Vender</v>
      </c>
    </row>
    <row r="126" spans="1:21" ht="14.25" customHeight="1" x14ac:dyDescent="0.35">
      <c r="A126" s="285">
        <f>'T. Generadora'!A123</f>
        <v>121</v>
      </c>
      <c r="B126" s="285">
        <f>'T. Generadora'!B123</f>
        <v>401</v>
      </c>
      <c r="C126" s="285">
        <f>+'T. Generadora'!C123</f>
        <v>1</v>
      </c>
      <c r="D126" s="285" t="str">
        <f>'T. Generadora'!D123</f>
        <v>Humbolt</v>
      </c>
      <c r="E126" s="285">
        <f>'T. Generadora'!E123</f>
        <v>4</v>
      </c>
      <c r="F126" s="286" t="str">
        <f>'T. Generadora'!G123</f>
        <v>1 H</v>
      </c>
      <c r="G126" s="286">
        <f>'T. Generadora'!H123</f>
        <v>42</v>
      </c>
      <c r="H126" s="286">
        <f>'T. Generadora'!I123</f>
        <v>10</v>
      </c>
      <c r="I126" s="286">
        <f>'T. Generadora'!J123</f>
        <v>0</v>
      </c>
      <c r="J126" s="286">
        <f>+'T. Generadora'!K123</f>
        <v>0</v>
      </c>
      <c r="K126" s="287">
        <f>'T. Generadora'!L123</f>
        <v>52</v>
      </c>
      <c r="L126" s="287">
        <f>'T. Generadora'!M123</f>
        <v>1</v>
      </c>
      <c r="M126" s="288">
        <f>'T. Generadora'!N123</f>
        <v>1</v>
      </c>
      <c r="N126" s="287">
        <f>'T. Generadora'!T123</f>
        <v>1</v>
      </c>
      <c r="O126" s="287">
        <f>'T. Generadora'!O123</f>
        <v>0</v>
      </c>
      <c r="P126" s="287">
        <f>'T. Generadora'!Q123</f>
        <v>0</v>
      </c>
      <c r="Q126" s="287">
        <f>'T. Generadora'!U123</f>
        <v>0</v>
      </c>
      <c r="R126" s="287">
        <f>'T. Generadora'!V123</f>
        <v>0</v>
      </c>
      <c r="S126" s="289">
        <f>'T. Generadora'!AT123</f>
        <v>2400000</v>
      </c>
      <c r="T126" s="289">
        <f>+'T. Generadora'!AP123</f>
        <v>46153.846153846156</v>
      </c>
      <c r="U126" s="285" t="str">
        <f>'Control Ventas'!D122</f>
        <v>X Vender</v>
      </c>
    </row>
    <row r="127" spans="1:21" ht="14.25" customHeight="1" x14ac:dyDescent="0.35">
      <c r="A127" s="285">
        <f>'T. Generadora'!A124</f>
        <v>122</v>
      </c>
      <c r="B127" s="285">
        <f>'T. Generadora'!B124</f>
        <v>402</v>
      </c>
      <c r="C127" s="285">
        <f>+'T. Generadora'!C124</f>
        <v>1</v>
      </c>
      <c r="D127" s="285" t="str">
        <f>'T. Generadora'!D124</f>
        <v>Humbolt</v>
      </c>
      <c r="E127" s="285">
        <f>'T. Generadora'!E124</f>
        <v>4</v>
      </c>
      <c r="F127" s="286" t="str">
        <f>'T. Generadora'!G124</f>
        <v>2 H</v>
      </c>
      <c r="G127" s="286">
        <f>'T. Generadora'!H124</f>
        <v>36</v>
      </c>
      <c r="H127" s="286">
        <f>'T. Generadora'!I124</f>
        <v>4</v>
      </c>
      <c r="I127" s="286">
        <f>'T. Generadora'!J124</f>
        <v>0</v>
      </c>
      <c r="J127" s="286">
        <f>+'T. Generadora'!K124</f>
        <v>0</v>
      </c>
      <c r="K127" s="287">
        <f>'T. Generadora'!L124</f>
        <v>40</v>
      </c>
      <c r="L127" s="287">
        <f>'T. Generadora'!M124</f>
        <v>1</v>
      </c>
      <c r="M127" s="288">
        <f>'T. Generadora'!N124</f>
        <v>1</v>
      </c>
      <c r="N127" s="287">
        <f>'T. Generadora'!T124</f>
        <v>1</v>
      </c>
      <c r="O127" s="287">
        <f>'T. Generadora'!O124</f>
        <v>0</v>
      </c>
      <c r="P127" s="287">
        <f>'T. Generadora'!Q124</f>
        <v>0</v>
      </c>
      <c r="Q127" s="287">
        <f>'T. Generadora'!U124</f>
        <v>0</v>
      </c>
      <c r="R127" s="287">
        <f>'T. Generadora'!V124</f>
        <v>0</v>
      </c>
      <c r="S127" s="289">
        <f>'T. Generadora'!AT124</f>
        <v>1940000</v>
      </c>
      <c r="T127" s="289">
        <f>+'T. Generadora'!AP124</f>
        <v>48500</v>
      </c>
      <c r="U127" s="285" t="str">
        <f>'Control Ventas'!D123</f>
        <v>X Vender</v>
      </c>
    </row>
    <row r="128" spans="1:21" ht="14.25" customHeight="1" x14ac:dyDescent="0.35">
      <c r="A128" s="285">
        <f>'T. Generadora'!A125</f>
        <v>123</v>
      </c>
      <c r="B128" s="285">
        <f>'T. Generadora'!B125</f>
        <v>403</v>
      </c>
      <c r="C128" s="285">
        <f>+'T. Generadora'!C125</f>
        <v>1</v>
      </c>
      <c r="D128" s="285" t="str">
        <f>'T. Generadora'!D125</f>
        <v>Humbolt</v>
      </c>
      <c r="E128" s="285">
        <f>'T. Generadora'!E125</f>
        <v>4</v>
      </c>
      <c r="F128" s="286" t="str">
        <f>'T. Generadora'!G125</f>
        <v>3 H</v>
      </c>
      <c r="G128" s="286">
        <f>'T. Generadora'!H125</f>
        <v>61</v>
      </c>
      <c r="H128" s="286">
        <f>'T. Generadora'!I125</f>
        <v>8</v>
      </c>
      <c r="I128" s="286">
        <f>'T. Generadora'!J125</f>
        <v>0</v>
      </c>
      <c r="J128" s="286">
        <f>+'T. Generadora'!K125</f>
        <v>0</v>
      </c>
      <c r="K128" s="287">
        <f>'T. Generadora'!L125</f>
        <v>69</v>
      </c>
      <c r="L128" s="287">
        <f>'T. Generadora'!M125</f>
        <v>2</v>
      </c>
      <c r="M128" s="288">
        <f>'T. Generadora'!N125</f>
        <v>2</v>
      </c>
      <c r="N128" s="287">
        <f>'T. Generadora'!T125</f>
        <v>1</v>
      </c>
      <c r="O128" s="287">
        <f>'T. Generadora'!O125</f>
        <v>0</v>
      </c>
      <c r="P128" s="287">
        <f>'T. Generadora'!Q125</f>
        <v>0</v>
      </c>
      <c r="Q128" s="287">
        <f>'T. Generadora'!U125</f>
        <v>0</v>
      </c>
      <c r="R128" s="287">
        <f>'T. Generadora'!V125</f>
        <v>0</v>
      </c>
      <c r="S128" s="289">
        <f>'T. Generadora'!AT125</f>
        <v>2960000</v>
      </c>
      <c r="T128" s="289">
        <f>+'T. Generadora'!AP125</f>
        <v>42898.55072463768</v>
      </c>
      <c r="U128" s="285" t="str">
        <f>'Control Ventas'!D124</f>
        <v>X Vender</v>
      </c>
    </row>
    <row r="129" spans="1:21" ht="14.25" customHeight="1" x14ac:dyDescent="0.35">
      <c r="A129" s="285">
        <f>'T. Generadora'!A126</f>
        <v>124</v>
      </c>
      <c r="B129" s="285">
        <f>'T. Generadora'!B126</f>
        <v>404</v>
      </c>
      <c r="C129" s="285">
        <f>+'T. Generadora'!C126</f>
        <v>1</v>
      </c>
      <c r="D129" s="285" t="str">
        <f>'T. Generadora'!D126</f>
        <v>Humbolt</v>
      </c>
      <c r="E129" s="285">
        <f>'T. Generadora'!E126</f>
        <v>4</v>
      </c>
      <c r="F129" s="286" t="str">
        <f>'T. Generadora'!G126</f>
        <v>4 H</v>
      </c>
      <c r="G129" s="286">
        <f>'T. Generadora'!H126</f>
        <v>36</v>
      </c>
      <c r="H129" s="286">
        <f>'T. Generadora'!I126</f>
        <v>7</v>
      </c>
      <c r="I129" s="286">
        <f>'T. Generadora'!J126</f>
        <v>0</v>
      </c>
      <c r="J129" s="286">
        <f>+'T. Generadora'!K126</f>
        <v>0</v>
      </c>
      <c r="K129" s="287">
        <f>'T. Generadora'!L126</f>
        <v>43</v>
      </c>
      <c r="L129" s="287">
        <f>'T. Generadora'!M126</f>
        <v>1</v>
      </c>
      <c r="M129" s="288">
        <f>'T. Generadora'!N126</f>
        <v>1</v>
      </c>
      <c r="N129" s="287">
        <f>'T. Generadora'!T126</f>
        <v>1</v>
      </c>
      <c r="O129" s="287">
        <f>'T. Generadora'!O126</f>
        <v>0</v>
      </c>
      <c r="P129" s="287">
        <f>'T. Generadora'!Q126</f>
        <v>0</v>
      </c>
      <c r="Q129" s="287">
        <f>'T. Generadora'!U126</f>
        <v>0</v>
      </c>
      <c r="R129" s="287">
        <f>'T. Generadora'!V126</f>
        <v>0</v>
      </c>
      <c r="S129" s="289">
        <f>'T. Generadora'!AT126</f>
        <v>2050000</v>
      </c>
      <c r="T129" s="289">
        <f>+'T. Generadora'!AP126</f>
        <v>47674.41860465116</v>
      </c>
      <c r="U129" s="285" t="str">
        <f>'Control Ventas'!D125</f>
        <v>X Vender</v>
      </c>
    </row>
    <row r="130" spans="1:21" ht="14.25" customHeight="1" x14ac:dyDescent="0.35">
      <c r="A130" s="285">
        <f>'T. Generadora'!A127</f>
        <v>125</v>
      </c>
      <c r="B130" s="285">
        <f>'T. Generadora'!B127</f>
        <v>501</v>
      </c>
      <c r="C130" s="285">
        <f>+'T. Generadora'!C127</f>
        <v>1</v>
      </c>
      <c r="D130" s="285" t="str">
        <f>'T. Generadora'!D127</f>
        <v>Humbolt</v>
      </c>
      <c r="E130" s="285">
        <f>'T. Generadora'!E127</f>
        <v>5</v>
      </c>
      <c r="F130" s="286" t="str">
        <f>'T. Generadora'!G127</f>
        <v>1 H</v>
      </c>
      <c r="G130" s="286">
        <f>'T. Generadora'!H127</f>
        <v>42</v>
      </c>
      <c r="H130" s="286">
        <f>'T. Generadora'!I127</f>
        <v>10</v>
      </c>
      <c r="I130" s="286">
        <f>'T. Generadora'!J127</f>
        <v>0</v>
      </c>
      <c r="J130" s="286">
        <f>+'T. Generadora'!K127</f>
        <v>0</v>
      </c>
      <c r="K130" s="287">
        <f>'T. Generadora'!L127</f>
        <v>52</v>
      </c>
      <c r="L130" s="287">
        <f>'T. Generadora'!M127</f>
        <v>1</v>
      </c>
      <c r="M130" s="288">
        <f>'T. Generadora'!N127</f>
        <v>1</v>
      </c>
      <c r="N130" s="287">
        <f>'T. Generadora'!T127</f>
        <v>1</v>
      </c>
      <c r="O130" s="287">
        <f>'T. Generadora'!O127</f>
        <v>0</v>
      </c>
      <c r="P130" s="287">
        <f>'T. Generadora'!Q127</f>
        <v>0</v>
      </c>
      <c r="Q130" s="287">
        <f>'T. Generadora'!U127</f>
        <v>0</v>
      </c>
      <c r="R130" s="287">
        <f>'T. Generadora'!V127</f>
        <v>0</v>
      </c>
      <c r="S130" s="289">
        <f>'T. Generadora'!AT127</f>
        <v>2420000</v>
      </c>
      <c r="T130" s="289">
        <f>+'T. Generadora'!AP127</f>
        <v>46538.461538461539</v>
      </c>
      <c r="U130" s="285" t="str">
        <f>'Control Ventas'!D126</f>
        <v>X Vender</v>
      </c>
    </row>
    <row r="131" spans="1:21" ht="14.25" customHeight="1" x14ac:dyDescent="0.35">
      <c r="A131" s="285">
        <f>'T. Generadora'!A128</f>
        <v>126</v>
      </c>
      <c r="B131" s="285">
        <f>'T. Generadora'!B128</f>
        <v>502</v>
      </c>
      <c r="C131" s="285">
        <f>+'T. Generadora'!C128</f>
        <v>1</v>
      </c>
      <c r="D131" s="285" t="str">
        <f>'T. Generadora'!D128</f>
        <v>Humbolt</v>
      </c>
      <c r="E131" s="285">
        <f>'T. Generadora'!E128</f>
        <v>5</v>
      </c>
      <c r="F131" s="286" t="str">
        <f>'T. Generadora'!G128</f>
        <v>2 H</v>
      </c>
      <c r="G131" s="286">
        <f>'T. Generadora'!H128</f>
        <v>36</v>
      </c>
      <c r="H131" s="286">
        <f>'T. Generadora'!I128</f>
        <v>4</v>
      </c>
      <c r="I131" s="286">
        <f>'T. Generadora'!J128</f>
        <v>0</v>
      </c>
      <c r="J131" s="286">
        <f>+'T. Generadora'!K128</f>
        <v>0</v>
      </c>
      <c r="K131" s="287">
        <f>'T. Generadora'!L128</f>
        <v>40</v>
      </c>
      <c r="L131" s="287">
        <f>'T. Generadora'!M128</f>
        <v>1</v>
      </c>
      <c r="M131" s="288">
        <f>'T. Generadora'!N128</f>
        <v>1</v>
      </c>
      <c r="N131" s="287">
        <f>'T. Generadora'!T128</f>
        <v>1</v>
      </c>
      <c r="O131" s="287">
        <f>'T. Generadora'!O128</f>
        <v>0</v>
      </c>
      <c r="P131" s="287">
        <f>'T. Generadora'!Q128</f>
        <v>0</v>
      </c>
      <c r="Q131" s="287">
        <f>'T. Generadora'!U128</f>
        <v>0</v>
      </c>
      <c r="R131" s="287">
        <f>'T. Generadora'!V128</f>
        <v>0</v>
      </c>
      <c r="S131" s="289">
        <f>'T. Generadora'!AT128</f>
        <v>1960000</v>
      </c>
      <c r="T131" s="289">
        <f>+'T. Generadora'!AP128</f>
        <v>49000</v>
      </c>
      <c r="U131" s="285" t="str">
        <f>'Control Ventas'!D127</f>
        <v>X Vender</v>
      </c>
    </row>
    <row r="132" spans="1:21" ht="14.25" customHeight="1" x14ac:dyDescent="0.35">
      <c r="A132" s="285">
        <f>'T. Generadora'!A129</f>
        <v>127</v>
      </c>
      <c r="B132" s="285">
        <f>'T. Generadora'!B129</f>
        <v>503</v>
      </c>
      <c r="C132" s="285">
        <f>+'T. Generadora'!C129</f>
        <v>1</v>
      </c>
      <c r="D132" s="285" t="str">
        <f>'T. Generadora'!D129</f>
        <v>Humbolt</v>
      </c>
      <c r="E132" s="285">
        <f>'T. Generadora'!E129</f>
        <v>5</v>
      </c>
      <c r="F132" s="286" t="str">
        <f>'T. Generadora'!G129</f>
        <v>3 H</v>
      </c>
      <c r="G132" s="286">
        <f>'T. Generadora'!H129</f>
        <v>61</v>
      </c>
      <c r="H132" s="286">
        <f>'T. Generadora'!I129</f>
        <v>8</v>
      </c>
      <c r="I132" s="286">
        <f>'T. Generadora'!J129</f>
        <v>0</v>
      </c>
      <c r="J132" s="286">
        <f>+'T. Generadora'!K129</f>
        <v>0</v>
      </c>
      <c r="K132" s="287">
        <f>'T. Generadora'!L129</f>
        <v>69</v>
      </c>
      <c r="L132" s="287">
        <f>'T. Generadora'!M129</f>
        <v>2</v>
      </c>
      <c r="M132" s="288">
        <f>'T. Generadora'!N129</f>
        <v>2</v>
      </c>
      <c r="N132" s="287">
        <f>'T. Generadora'!T129</f>
        <v>1</v>
      </c>
      <c r="O132" s="287">
        <f>'T. Generadora'!O129</f>
        <v>0</v>
      </c>
      <c r="P132" s="287">
        <f>'T. Generadora'!Q129</f>
        <v>0</v>
      </c>
      <c r="Q132" s="287">
        <f>'T. Generadora'!U129</f>
        <v>0</v>
      </c>
      <c r="R132" s="287">
        <f>'T. Generadora'!V129</f>
        <v>0</v>
      </c>
      <c r="S132" s="289">
        <f>'T. Generadora'!AT129</f>
        <v>2980000</v>
      </c>
      <c r="T132" s="289">
        <f>+'T. Generadora'!AP129</f>
        <v>43188.405797101448</v>
      </c>
      <c r="U132" s="285" t="str">
        <f>'Control Ventas'!D128</f>
        <v>X Vender</v>
      </c>
    </row>
    <row r="133" spans="1:21" ht="14.25" customHeight="1" x14ac:dyDescent="0.35">
      <c r="A133" s="285">
        <f>'T. Generadora'!A130</f>
        <v>128</v>
      </c>
      <c r="B133" s="285">
        <f>'T. Generadora'!B130</f>
        <v>504</v>
      </c>
      <c r="C133" s="285">
        <f>+'T. Generadora'!C130</f>
        <v>1</v>
      </c>
      <c r="D133" s="285" t="str">
        <f>'T. Generadora'!D130</f>
        <v>Humbolt</v>
      </c>
      <c r="E133" s="285">
        <f>'T. Generadora'!E130</f>
        <v>5</v>
      </c>
      <c r="F133" s="286" t="str">
        <f>'T. Generadora'!G130</f>
        <v>4 H</v>
      </c>
      <c r="G133" s="286">
        <f>'T. Generadora'!H130</f>
        <v>36</v>
      </c>
      <c r="H133" s="286">
        <f>'T. Generadora'!I130</f>
        <v>7</v>
      </c>
      <c r="I133" s="286">
        <f>'T. Generadora'!J130</f>
        <v>0</v>
      </c>
      <c r="J133" s="286">
        <f>+'T. Generadora'!K130</f>
        <v>0</v>
      </c>
      <c r="K133" s="287">
        <f>'T. Generadora'!L130</f>
        <v>43</v>
      </c>
      <c r="L133" s="287">
        <f>'T. Generadora'!M130</f>
        <v>1</v>
      </c>
      <c r="M133" s="288">
        <f>'T. Generadora'!N130</f>
        <v>1</v>
      </c>
      <c r="N133" s="287">
        <f>'T. Generadora'!T130</f>
        <v>1</v>
      </c>
      <c r="O133" s="287">
        <f>'T. Generadora'!O130</f>
        <v>0</v>
      </c>
      <c r="P133" s="287">
        <f>'T. Generadora'!Q130</f>
        <v>0</v>
      </c>
      <c r="Q133" s="287">
        <f>'T. Generadora'!U130</f>
        <v>0</v>
      </c>
      <c r="R133" s="287">
        <f>'T. Generadora'!V130</f>
        <v>0</v>
      </c>
      <c r="S133" s="289">
        <f>'T. Generadora'!AT130</f>
        <v>2070000</v>
      </c>
      <c r="T133" s="289">
        <f>+'T. Generadora'!AP130</f>
        <v>48139.534883720931</v>
      </c>
      <c r="U133" s="285" t="str">
        <f>'Control Ventas'!D129</f>
        <v>X Vender</v>
      </c>
    </row>
    <row r="134" spans="1:21" ht="14.25" customHeight="1" x14ac:dyDescent="0.35">
      <c r="A134" s="285">
        <f>'T. Generadora'!A131</f>
        <v>129</v>
      </c>
      <c r="B134" s="285">
        <f>'T. Generadora'!B131</f>
        <v>601</v>
      </c>
      <c r="C134" s="285">
        <f>+'T. Generadora'!C131</f>
        <v>1</v>
      </c>
      <c r="D134" s="285" t="str">
        <f>'T. Generadora'!D131</f>
        <v>Humbolt</v>
      </c>
      <c r="E134" s="285">
        <f>'T. Generadora'!E131</f>
        <v>6</v>
      </c>
      <c r="F134" s="286" t="str">
        <f>'T. Generadora'!G131</f>
        <v>1 H</v>
      </c>
      <c r="G134" s="286">
        <f>'T. Generadora'!H131</f>
        <v>42</v>
      </c>
      <c r="H134" s="286">
        <f>'T. Generadora'!I131</f>
        <v>10</v>
      </c>
      <c r="I134" s="286">
        <f>'T. Generadora'!J131</f>
        <v>0</v>
      </c>
      <c r="J134" s="286">
        <f>+'T. Generadora'!K131</f>
        <v>0</v>
      </c>
      <c r="K134" s="287">
        <f>'T. Generadora'!L131</f>
        <v>52</v>
      </c>
      <c r="L134" s="287">
        <f>'T. Generadora'!M131</f>
        <v>1</v>
      </c>
      <c r="M134" s="288">
        <f>'T. Generadora'!N131</f>
        <v>1</v>
      </c>
      <c r="N134" s="287">
        <f>'T. Generadora'!T131</f>
        <v>1</v>
      </c>
      <c r="O134" s="287">
        <f>'T. Generadora'!O131</f>
        <v>0</v>
      </c>
      <c r="P134" s="287">
        <f>'T. Generadora'!Q131</f>
        <v>0</v>
      </c>
      <c r="Q134" s="287">
        <f>'T. Generadora'!U131</f>
        <v>0</v>
      </c>
      <c r="R134" s="287">
        <f>'T. Generadora'!V131</f>
        <v>0</v>
      </c>
      <c r="S134" s="289">
        <f>'T. Generadora'!AT131</f>
        <v>2440000</v>
      </c>
      <c r="T134" s="289">
        <f>+'T. Generadora'!AP131</f>
        <v>46923.076923076922</v>
      </c>
      <c r="U134" s="285" t="str">
        <f>'Control Ventas'!D130</f>
        <v>X Vender</v>
      </c>
    </row>
    <row r="135" spans="1:21" ht="14.25" customHeight="1" x14ac:dyDescent="0.35">
      <c r="A135" s="285">
        <f>'T. Generadora'!A132</f>
        <v>130</v>
      </c>
      <c r="B135" s="285">
        <f>'T. Generadora'!B132</f>
        <v>602</v>
      </c>
      <c r="C135" s="285">
        <f>+'T. Generadora'!C132</f>
        <v>1</v>
      </c>
      <c r="D135" s="285" t="str">
        <f>'T. Generadora'!D132</f>
        <v>Humbolt</v>
      </c>
      <c r="E135" s="285">
        <f>'T. Generadora'!E132</f>
        <v>6</v>
      </c>
      <c r="F135" s="286" t="str">
        <f>'T. Generadora'!G132</f>
        <v>2 H</v>
      </c>
      <c r="G135" s="286">
        <f>'T. Generadora'!H132</f>
        <v>36</v>
      </c>
      <c r="H135" s="286">
        <f>'T. Generadora'!I132</f>
        <v>4</v>
      </c>
      <c r="I135" s="286">
        <f>'T. Generadora'!J132</f>
        <v>0</v>
      </c>
      <c r="J135" s="286">
        <f>+'T. Generadora'!K132</f>
        <v>0</v>
      </c>
      <c r="K135" s="287">
        <f>'T. Generadora'!L132</f>
        <v>40</v>
      </c>
      <c r="L135" s="287">
        <f>'T. Generadora'!M132</f>
        <v>1</v>
      </c>
      <c r="M135" s="288">
        <f>'T. Generadora'!N132</f>
        <v>1</v>
      </c>
      <c r="N135" s="287">
        <f>'T. Generadora'!T132</f>
        <v>1</v>
      </c>
      <c r="O135" s="287">
        <f>'T. Generadora'!O132</f>
        <v>0</v>
      </c>
      <c r="P135" s="287">
        <f>'T. Generadora'!Q132</f>
        <v>0</v>
      </c>
      <c r="Q135" s="287">
        <f>'T. Generadora'!U132</f>
        <v>0</v>
      </c>
      <c r="R135" s="287">
        <f>'T. Generadora'!V132</f>
        <v>0</v>
      </c>
      <c r="S135" s="289">
        <f>'T. Generadora'!AT132</f>
        <v>1970000</v>
      </c>
      <c r="T135" s="289">
        <f>+'T. Generadora'!AP132</f>
        <v>49250</v>
      </c>
      <c r="U135" s="285" t="str">
        <f>'Control Ventas'!D131</f>
        <v>X Vender</v>
      </c>
    </row>
    <row r="136" spans="1:21" ht="14.25" customHeight="1" x14ac:dyDescent="0.35">
      <c r="A136" s="285">
        <f>'T. Generadora'!A133</f>
        <v>131</v>
      </c>
      <c r="B136" s="285">
        <f>'T. Generadora'!B133</f>
        <v>603</v>
      </c>
      <c r="C136" s="285">
        <f>+'T. Generadora'!C133</f>
        <v>1</v>
      </c>
      <c r="D136" s="285" t="str">
        <f>'T. Generadora'!D133</f>
        <v>Humbolt</v>
      </c>
      <c r="E136" s="285">
        <f>'T. Generadora'!E133</f>
        <v>6</v>
      </c>
      <c r="F136" s="286" t="str">
        <f>'T. Generadora'!G133</f>
        <v>3 H</v>
      </c>
      <c r="G136" s="286">
        <f>'T. Generadora'!H133</f>
        <v>61</v>
      </c>
      <c r="H136" s="286">
        <f>'T. Generadora'!I133</f>
        <v>8</v>
      </c>
      <c r="I136" s="286">
        <f>'T. Generadora'!J133</f>
        <v>0</v>
      </c>
      <c r="J136" s="286">
        <f>+'T. Generadora'!K133</f>
        <v>0</v>
      </c>
      <c r="K136" s="287">
        <f>'T. Generadora'!L133</f>
        <v>69</v>
      </c>
      <c r="L136" s="287">
        <f>'T. Generadora'!M133</f>
        <v>2</v>
      </c>
      <c r="M136" s="288">
        <f>'T. Generadora'!N133</f>
        <v>2</v>
      </c>
      <c r="N136" s="287">
        <f>'T. Generadora'!T133</f>
        <v>2</v>
      </c>
      <c r="O136" s="287">
        <f>'T. Generadora'!O133</f>
        <v>0</v>
      </c>
      <c r="P136" s="287">
        <f>'T. Generadora'!Q133</f>
        <v>0</v>
      </c>
      <c r="Q136" s="287">
        <f>'T. Generadora'!U133</f>
        <v>0</v>
      </c>
      <c r="R136" s="287">
        <f>'T. Generadora'!V133</f>
        <v>0</v>
      </c>
      <c r="S136" s="289">
        <f>'T. Generadora'!AT133</f>
        <v>3010000</v>
      </c>
      <c r="T136" s="289">
        <f>+'T. Generadora'!AP133</f>
        <v>43623.188405797104</v>
      </c>
      <c r="U136" s="285" t="str">
        <f>'Control Ventas'!D132</f>
        <v>X Vender</v>
      </c>
    </row>
    <row r="137" spans="1:21" ht="14.25" customHeight="1" x14ac:dyDescent="0.35">
      <c r="A137" s="285">
        <f>'T. Generadora'!A134</f>
        <v>132</v>
      </c>
      <c r="B137" s="285">
        <f>'T. Generadora'!B134</f>
        <v>604</v>
      </c>
      <c r="C137" s="285">
        <f>+'T. Generadora'!C134</f>
        <v>1</v>
      </c>
      <c r="D137" s="285" t="str">
        <f>'T. Generadora'!D134</f>
        <v>Humbolt</v>
      </c>
      <c r="E137" s="285">
        <f>'T. Generadora'!E134</f>
        <v>6</v>
      </c>
      <c r="F137" s="286" t="str">
        <f>'T. Generadora'!G134</f>
        <v>4 H</v>
      </c>
      <c r="G137" s="286">
        <f>'T. Generadora'!H134</f>
        <v>36</v>
      </c>
      <c r="H137" s="286">
        <f>'T. Generadora'!I134</f>
        <v>7</v>
      </c>
      <c r="I137" s="286">
        <f>'T. Generadora'!J134</f>
        <v>0</v>
      </c>
      <c r="J137" s="286">
        <f>+'T. Generadora'!K134</f>
        <v>0</v>
      </c>
      <c r="K137" s="287">
        <f>'T. Generadora'!L134</f>
        <v>43</v>
      </c>
      <c r="L137" s="287">
        <f>'T. Generadora'!M134</f>
        <v>1</v>
      </c>
      <c r="M137" s="288">
        <f>'T. Generadora'!N134</f>
        <v>1</v>
      </c>
      <c r="N137" s="287">
        <f>'T. Generadora'!T134</f>
        <v>1</v>
      </c>
      <c r="O137" s="287">
        <f>'T. Generadora'!O134</f>
        <v>0</v>
      </c>
      <c r="P137" s="287">
        <f>'T. Generadora'!Q134</f>
        <v>0</v>
      </c>
      <c r="Q137" s="287">
        <f>'T. Generadora'!U134</f>
        <v>0</v>
      </c>
      <c r="R137" s="287">
        <f>'T. Generadora'!V134</f>
        <v>0</v>
      </c>
      <c r="S137" s="289">
        <f>'T. Generadora'!AT134</f>
        <v>2090000</v>
      </c>
      <c r="T137" s="289">
        <f>+'T. Generadora'!AP134</f>
        <v>48604.651162790695</v>
      </c>
      <c r="U137" s="285" t="str">
        <f>'Control Ventas'!D133</f>
        <v>X Vender</v>
      </c>
    </row>
    <row r="138" spans="1:21" ht="14.25" customHeight="1" x14ac:dyDescent="0.35">
      <c r="A138" s="285">
        <f>'T. Generadora'!A135</f>
        <v>133</v>
      </c>
      <c r="B138" s="285">
        <f>'T. Generadora'!B135</f>
        <v>701</v>
      </c>
      <c r="C138" s="285">
        <f>+'T. Generadora'!C135</f>
        <v>1</v>
      </c>
      <c r="D138" s="285" t="str">
        <f>'T. Generadora'!D135</f>
        <v>Humbolt</v>
      </c>
      <c r="E138" s="285">
        <f>'T. Generadora'!E135</f>
        <v>7</v>
      </c>
      <c r="F138" s="286" t="str">
        <f>'T. Generadora'!G135</f>
        <v>1 H</v>
      </c>
      <c r="G138" s="286">
        <f>'T. Generadora'!H135</f>
        <v>42</v>
      </c>
      <c r="H138" s="286">
        <f>'T. Generadora'!I135</f>
        <v>10</v>
      </c>
      <c r="I138" s="286">
        <f>'T. Generadora'!J135</f>
        <v>0</v>
      </c>
      <c r="J138" s="286">
        <f>+'T. Generadora'!K135</f>
        <v>0</v>
      </c>
      <c r="K138" s="287">
        <f>'T. Generadora'!L135</f>
        <v>52</v>
      </c>
      <c r="L138" s="287">
        <f>'T. Generadora'!M135</f>
        <v>1</v>
      </c>
      <c r="M138" s="288">
        <f>'T. Generadora'!N135</f>
        <v>1</v>
      </c>
      <c r="N138" s="287">
        <f>'T. Generadora'!T135</f>
        <v>1</v>
      </c>
      <c r="O138" s="287">
        <f>'T. Generadora'!O135</f>
        <v>0</v>
      </c>
      <c r="P138" s="287">
        <f>'T. Generadora'!Q135</f>
        <v>0</v>
      </c>
      <c r="Q138" s="287">
        <f>'T. Generadora'!U135</f>
        <v>0</v>
      </c>
      <c r="R138" s="287">
        <f>'T. Generadora'!V135</f>
        <v>0</v>
      </c>
      <c r="S138" s="289">
        <f>'T. Generadora'!AT135</f>
        <v>2470000</v>
      </c>
      <c r="T138" s="289">
        <f>+'T. Generadora'!AP135</f>
        <v>47500</v>
      </c>
      <c r="U138" s="285" t="str">
        <f>'Control Ventas'!D134</f>
        <v>X Vender</v>
      </c>
    </row>
    <row r="139" spans="1:21" ht="14.25" customHeight="1" x14ac:dyDescent="0.35">
      <c r="A139" s="285">
        <f>'T. Generadora'!A136</f>
        <v>134</v>
      </c>
      <c r="B139" s="285">
        <f>'T. Generadora'!B136</f>
        <v>702</v>
      </c>
      <c r="C139" s="285">
        <f>+'T. Generadora'!C136</f>
        <v>1</v>
      </c>
      <c r="D139" s="285" t="str">
        <f>'T. Generadora'!D136</f>
        <v>Humbolt</v>
      </c>
      <c r="E139" s="285">
        <f>'T. Generadora'!E136</f>
        <v>7</v>
      </c>
      <c r="F139" s="286" t="str">
        <f>'T. Generadora'!G136</f>
        <v>2 H</v>
      </c>
      <c r="G139" s="286">
        <f>'T. Generadora'!H136</f>
        <v>36</v>
      </c>
      <c r="H139" s="286">
        <f>'T. Generadora'!I136</f>
        <v>4</v>
      </c>
      <c r="I139" s="286">
        <f>'T. Generadora'!J136</f>
        <v>0</v>
      </c>
      <c r="J139" s="286">
        <f>+'T. Generadora'!K136</f>
        <v>0</v>
      </c>
      <c r="K139" s="287">
        <f>'T. Generadora'!L136</f>
        <v>40</v>
      </c>
      <c r="L139" s="287">
        <f>'T. Generadora'!M136</f>
        <v>1</v>
      </c>
      <c r="M139" s="288">
        <f>'T. Generadora'!N136</f>
        <v>1</v>
      </c>
      <c r="N139" s="287">
        <f>'T. Generadora'!T136</f>
        <v>1</v>
      </c>
      <c r="O139" s="287">
        <f>'T. Generadora'!O136</f>
        <v>0</v>
      </c>
      <c r="P139" s="287">
        <f>'T. Generadora'!Q136</f>
        <v>0</v>
      </c>
      <c r="Q139" s="287">
        <f>'T. Generadora'!U136</f>
        <v>0</v>
      </c>
      <c r="R139" s="287">
        <f>'T. Generadora'!V136</f>
        <v>0</v>
      </c>
      <c r="S139" s="289">
        <f>'T. Generadora'!AT136</f>
        <v>1990000</v>
      </c>
      <c r="T139" s="289">
        <f>+'T. Generadora'!AP136</f>
        <v>49750</v>
      </c>
      <c r="U139" s="285" t="str">
        <f>'Control Ventas'!D135</f>
        <v>X Vender</v>
      </c>
    </row>
    <row r="140" spans="1:21" ht="14.25" customHeight="1" x14ac:dyDescent="0.35">
      <c r="A140" s="285">
        <f>'T. Generadora'!A137</f>
        <v>135</v>
      </c>
      <c r="B140" s="285">
        <f>'T. Generadora'!B137</f>
        <v>703</v>
      </c>
      <c r="C140" s="285">
        <f>+'T. Generadora'!C137</f>
        <v>1</v>
      </c>
      <c r="D140" s="285" t="str">
        <f>'T. Generadora'!D137</f>
        <v>Humbolt</v>
      </c>
      <c r="E140" s="285">
        <f>'T. Generadora'!E137</f>
        <v>7</v>
      </c>
      <c r="F140" s="286" t="str">
        <f>'T. Generadora'!G137</f>
        <v>3 H</v>
      </c>
      <c r="G140" s="286">
        <f>'T. Generadora'!H137</f>
        <v>61</v>
      </c>
      <c r="H140" s="286">
        <f>'T. Generadora'!I137</f>
        <v>8</v>
      </c>
      <c r="I140" s="286">
        <f>'T. Generadora'!J137</f>
        <v>0</v>
      </c>
      <c r="J140" s="286">
        <f>+'T. Generadora'!K137</f>
        <v>0</v>
      </c>
      <c r="K140" s="287">
        <f>'T. Generadora'!L137</f>
        <v>69</v>
      </c>
      <c r="L140" s="287">
        <f>'T. Generadora'!M137</f>
        <v>2</v>
      </c>
      <c r="M140" s="288">
        <f>'T. Generadora'!N137</f>
        <v>2</v>
      </c>
      <c r="N140" s="287">
        <f>'T. Generadora'!T137</f>
        <v>2</v>
      </c>
      <c r="O140" s="287">
        <f>'T. Generadora'!O137</f>
        <v>0</v>
      </c>
      <c r="P140" s="287">
        <f>'T. Generadora'!Q137</f>
        <v>0</v>
      </c>
      <c r="Q140" s="287">
        <f>'T. Generadora'!U137</f>
        <v>0</v>
      </c>
      <c r="R140" s="287">
        <f>'T. Generadora'!V137</f>
        <v>0</v>
      </c>
      <c r="S140" s="289">
        <f>'T. Generadora'!AT137</f>
        <v>3040000</v>
      </c>
      <c r="T140" s="289">
        <f>+'T. Generadora'!AP137</f>
        <v>44057.971014492752</v>
      </c>
      <c r="U140" s="285" t="str">
        <f>'Control Ventas'!D136</f>
        <v>X Vender</v>
      </c>
    </row>
    <row r="141" spans="1:21" ht="14.25" customHeight="1" x14ac:dyDescent="0.35">
      <c r="A141" s="285">
        <f>'T. Generadora'!A138</f>
        <v>136</v>
      </c>
      <c r="B141" s="285">
        <f>'T. Generadora'!B138</f>
        <v>704</v>
      </c>
      <c r="C141" s="285">
        <f>+'T. Generadora'!C138</f>
        <v>1</v>
      </c>
      <c r="D141" s="285" t="str">
        <f>'T. Generadora'!D138</f>
        <v>Humbolt</v>
      </c>
      <c r="E141" s="285">
        <f>'T. Generadora'!E138</f>
        <v>7</v>
      </c>
      <c r="F141" s="286" t="str">
        <f>'T. Generadora'!G138</f>
        <v>4 H</v>
      </c>
      <c r="G141" s="286">
        <f>'T. Generadora'!H138</f>
        <v>36</v>
      </c>
      <c r="H141" s="286">
        <f>'T. Generadora'!I138</f>
        <v>7</v>
      </c>
      <c r="I141" s="286">
        <f>'T. Generadora'!J138</f>
        <v>0</v>
      </c>
      <c r="J141" s="286">
        <f>+'T. Generadora'!K138</f>
        <v>0</v>
      </c>
      <c r="K141" s="287">
        <f>'T. Generadora'!L138</f>
        <v>43</v>
      </c>
      <c r="L141" s="287">
        <f>'T. Generadora'!M138</f>
        <v>1</v>
      </c>
      <c r="M141" s="288">
        <f>'T. Generadora'!N138</f>
        <v>1</v>
      </c>
      <c r="N141" s="287">
        <f>'T. Generadora'!T138</f>
        <v>1</v>
      </c>
      <c r="O141" s="287">
        <f>'T. Generadora'!O138</f>
        <v>0</v>
      </c>
      <c r="P141" s="287">
        <f>'T. Generadora'!Q138</f>
        <v>0</v>
      </c>
      <c r="Q141" s="287">
        <f>'T. Generadora'!U138</f>
        <v>0</v>
      </c>
      <c r="R141" s="287">
        <f>'T. Generadora'!V138</f>
        <v>0</v>
      </c>
      <c r="S141" s="289">
        <f>'T. Generadora'!AT138</f>
        <v>2110000</v>
      </c>
      <c r="T141" s="289">
        <f>+'T. Generadora'!AP138</f>
        <v>49069.767441860466</v>
      </c>
      <c r="U141" s="285" t="str">
        <f>'Control Ventas'!D137</f>
        <v>X Vender</v>
      </c>
    </row>
    <row r="142" spans="1:21" ht="14.25" customHeight="1" x14ac:dyDescent="0.35">
      <c r="A142" s="285">
        <f>'T. Generadora'!A139</f>
        <v>137</v>
      </c>
      <c r="B142" s="285">
        <f>'T. Generadora'!B139</f>
        <v>801</v>
      </c>
      <c r="C142" s="285">
        <f>+'T. Generadora'!C139</f>
        <v>1</v>
      </c>
      <c r="D142" s="285" t="str">
        <f>'T. Generadora'!D139</f>
        <v>Humbolt</v>
      </c>
      <c r="E142" s="285">
        <f>'T. Generadora'!E139</f>
        <v>8</v>
      </c>
      <c r="F142" s="286" t="str">
        <f>'T. Generadora'!G139</f>
        <v>1 H</v>
      </c>
      <c r="G142" s="286">
        <f>'T. Generadora'!H139</f>
        <v>42</v>
      </c>
      <c r="H142" s="286">
        <f>'T. Generadora'!I139</f>
        <v>10</v>
      </c>
      <c r="I142" s="286">
        <f>'T. Generadora'!J139</f>
        <v>0</v>
      </c>
      <c r="J142" s="286">
        <f>+'T. Generadora'!K139</f>
        <v>0</v>
      </c>
      <c r="K142" s="287">
        <f>'T. Generadora'!L139</f>
        <v>52</v>
      </c>
      <c r="L142" s="287">
        <f>'T. Generadora'!M139</f>
        <v>1</v>
      </c>
      <c r="M142" s="288">
        <f>'T. Generadora'!N139</f>
        <v>1</v>
      </c>
      <c r="N142" s="287">
        <f>'T. Generadora'!T139</f>
        <v>1</v>
      </c>
      <c r="O142" s="287">
        <f>'T. Generadora'!O139</f>
        <v>0</v>
      </c>
      <c r="P142" s="287">
        <f>'T. Generadora'!Q139</f>
        <v>0</v>
      </c>
      <c r="Q142" s="287">
        <f>'T. Generadora'!U139</f>
        <v>0</v>
      </c>
      <c r="R142" s="287">
        <f>'T. Generadora'!V139</f>
        <v>0</v>
      </c>
      <c r="S142" s="289">
        <f>'T. Generadora'!AT139</f>
        <v>2490000</v>
      </c>
      <c r="T142" s="289">
        <f>+'T. Generadora'!AP139</f>
        <v>47884.615384615383</v>
      </c>
      <c r="U142" s="285" t="str">
        <f>'Control Ventas'!D138</f>
        <v>X Vender</v>
      </c>
    </row>
    <row r="143" spans="1:21" ht="14.25" customHeight="1" x14ac:dyDescent="0.35">
      <c r="A143" s="285">
        <f>'T. Generadora'!A140</f>
        <v>138</v>
      </c>
      <c r="B143" s="285">
        <f>'T. Generadora'!B140</f>
        <v>802</v>
      </c>
      <c r="C143" s="285">
        <f>+'T. Generadora'!C140</f>
        <v>1</v>
      </c>
      <c r="D143" s="285" t="str">
        <f>'T. Generadora'!D140</f>
        <v>Humbolt</v>
      </c>
      <c r="E143" s="285">
        <f>'T. Generadora'!E140</f>
        <v>8</v>
      </c>
      <c r="F143" s="286" t="str">
        <f>'T. Generadora'!G140</f>
        <v>2 H</v>
      </c>
      <c r="G143" s="286">
        <f>'T. Generadora'!H140</f>
        <v>36</v>
      </c>
      <c r="H143" s="286">
        <f>'T. Generadora'!I140</f>
        <v>4</v>
      </c>
      <c r="I143" s="286">
        <f>'T. Generadora'!J140</f>
        <v>0</v>
      </c>
      <c r="J143" s="286">
        <f>+'T. Generadora'!K140</f>
        <v>0</v>
      </c>
      <c r="K143" s="287">
        <f>'T. Generadora'!L140</f>
        <v>40</v>
      </c>
      <c r="L143" s="287">
        <f>'T. Generadora'!M140</f>
        <v>1</v>
      </c>
      <c r="M143" s="288">
        <f>'T. Generadora'!N140</f>
        <v>1</v>
      </c>
      <c r="N143" s="287">
        <f>'T. Generadora'!T140</f>
        <v>1</v>
      </c>
      <c r="O143" s="287">
        <f>'T. Generadora'!O140</f>
        <v>0</v>
      </c>
      <c r="P143" s="287">
        <f>'T. Generadora'!Q140</f>
        <v>0</v>
      </c>
      <c r="Q143" s="287">
        <f>'T. Generadora'!U140</f>
        <v>0</v>
      </c>
      <c r="R143" s="287">
        <f>'T. Generadora'!V140</f>
        <v>0</v>
      </c>
      <c r="S143" s="289">
        <f>'T. Generadora'!AT140</f>
        <v>2010000</v>
      </c>
      <c r="T143" s="289">
        <f>+'T. Generadora'!AP140</f>
        <v>50250</v>
      </c>
      <c r="U143" s="285" t="str">
        <f>'Control Ventas'!D139</f>
        <v>X Vender</v>
      </c>
    </row>
    <row r="144" spans="1:21" ht="14.25" customHeight="1" x14ac:dyDescent="0.35">
      <c r="A144" s="285">
        <f>'T. Generadora'!A141</f>
        <v>139</v>
      </c>
      <c r="B144" s="285">
        <f>'T. Generadora'!B141</f>
        <v>803</v>
      </c>
      <c r="C144" s="285">
        <f>+'T. Generadora'!C141</f>
        <v>1</v>
      </c>
      <c r="D144" s="285" t="str">
        <f>'T. Generadora'!D141</f>
        <v>Humbolt</v>
      </c>
      <c r="E144" s="285">
        <f>'T. Generadora'!E141</f>
        <v>8</v>
      </c>
      <c r="F144" s="286" t="str">
        <f>'T. Generadora'!G141</f>
        <v>3 H</v>
      </c>
      <c r="G144" s="286">
        <f>'T. Generadora'!H141</f>
        <v>61</v>
      </c>
      <c r="H144" s="286">
        <f>'T. Generadora'!I141</f>
        <v>8</v>
      </c>
      <c r="I144" s="286">
        <f>'T. Generadora'!J141</f>
        <v>0</v>
      </c>
      <c r="J144" s="286">
        <f>+'T. Generadora'!K141</f>
        <v>0</v>
      </c>
      <c r="K144" s="287">
        <f>'T. Generadora'!L141</f>
        <v>69</v>
      </c>
      <c r="L144" s="287">
        <f>'T. Generadora'!M141</f>
        <v>2</v>
      </c>
      <c r="M144" s="288">
        <f>'T. Generadora'!N141</f>
        <v>2</v>
      </c>
      <c r="N144" s="287">
        <f>'T. Generadora'!T141</f>
        <v>2</v>
      </c>
      <c r="O144" s="287">
        <f>'T. Generadora'!O141</f>
        <v>0</v>
      </c>
      <c r="P144" s="287">
        <f>'T. Generadora'!Q141</f>
        <v>0</v>
      </c>
      <c r="Q144" s="287">
        <f>'T. Generadora'!U141</f>
        <v>0</v>
      </c>
      <c r="R144" s="287">
        <f>'T. Generadora'!V141</f>
        <v>0</v>
      </c>
      <c r="S144" s="289">
        <f>'T. Generadora'!AT141</f>
        <v>3070000</v>
      </c>
      <c r="T144" s="289">
        <f>+'T. Generadora'!AP141</f>
        <v>44492.753623188408</v>
      </c>
      <c r="U144" s="285" t="str">
        <f>'Control Ventas'!D140</f>
        <v>X Vender</v>
      </c>
    </row>
    <row r="145" spans="1:21" ht="14.25" customHeight="1" x14ac:dyDescent="0.35">
      <c r="A145" s="285">
        <f>'T. Generadora'!A142</f>
        <v>140</v>
      </c>
      <c r="B145" s="285">
        <f>'T. Generadora'!B142</f>
        <v>804</v>
      </c>
      <c r="C145" s="285">
        <f>+'T. Generadora'!C142</f>
        <v>1</v>
      </c>
      <c r="D145" s="285" t="str">
        <f>'T. Generadora'!D142</f>
        <v>Humbolt</v>
      </c>
      <c r="E145" s="285">
        <f>'T. Generadora'!E142</f>
        <v>8</v>
      </c>
      <c r="F145" s="286" t="str">
        <f>'T. Generadora'!G142</f>
        <v>4 H</v>
      </c>
      <c r="G145" s="286">
        <f>'T. Generadora'!H142</f>
        <v>36</v>
      </c>
      <c r="H145" s="286">
        <f>'T. Generadora'!I142</f>
        <v>7</v>
      </c>
      <c r="I145" s="286">
        <f>'T. Generadora'!J142</f>
        <v>0</v>
      </c>
      <c r="J145" s="286">
        <f>+'T. Generadora'!K142</f>
        <v>0</v>
      </c>
      <c r="K145" s="287">
        <f>'T. Generadora'!L142</f>
        <v>43</v>
      </c>
      <c r="L145" s="287">
        <f>'T. Generadora'!M142</f>
        <v>1</v>
      </c>
      <c r="M145" s="288">
        <f>'T. Generadora'!N142</f>
        <v>1</v>
      </c>
      <c r="N145" s="287">
        <f>'T. Generadora'!T142</f>
        <v>1</v>
      </c>
      <c r="O145" s="287">
        <f>'T. Generadora'!O142</f>
        <v>0</v>
      </c>
      <c r="P145" s="287">
        <f>'T. Generadora'!Q142</f>
        <v>0</v>
      </c>
      <c r="Q145" s="287">
        <f>'T. Generadora'!U142</f>
        <v>0</v>
      </c>
      <c r="R145" s="287">
        <f>'T. Generadora'!V142</f>
        <v>0</v>
      </c>
      <c r="S145" s="289">
        <f>'T. Generadora'!AT142</f>
        <v>2130000</v>
      </c>
      <c r="T145" s="289">
        <f>+'T. Generadora'!AP142</f>
        <v>49534.883720930229</v>
      </c>
      <c r="U145" s="285" t="str">
        <f>'Control Ventas'!D141</f>
        <v>X Vender</v>
      </c>
    </row>
    <row r="146" spans="1:21" ht="14.25" customHeight="1" x14ac:dyDescent="0.35">
      <c r="A146" s="285">
        <f>'T. Generadora'!A143</f>
        <v>141</v>
      </c>
      <c r="B146" s="285">
        <f>'T. Generadora'!B143</f>
        <v>901</v>
      </c>
      <c r="C146" s="285">
        <f>+'T. Generadora'!C143</f>
        <v>1</v>
      </c>
      <c r="D146" s="285" t="str">
        <f>'T. Generadora'!D143</f>
        <v>Humbolt</v>
      </c>
      <c r="E146" s="285">
        <f>'T. Generadora'!E143</f>
        <v>9</v>
      </c>
      <c r="F146" s="286" t="str">
        <f>'T. Generadora'!G143</f>
        <v>1 H</v>
      </c>
      <c r="G146" s="286">
        <f>'T. Generadora'!H143</f>
        <v>42</v>
      </c>
      <c r="H146" s="286">
        <f>'T. Generadora'!I143</f>
        <v>10</v>
      </c>
      <c r="I146" s="286">
        <f>'T. Generadora'!J143</f>
        <v>0</v>
      </c>
      <c r="J146" s="286">
        <f>+'T. Generadora'!K143</f>
        <v>0</v>
      </c>
      <c r="K146" s="287">
        <f>'T. Generadora'!L143</f>
        <v>52</v>
      </c>
      <c r="L146" s="287">
        <f>'T. Generadora'!M143</f>
        <v>1</v>
      </c>
      <c r="M146" s="288">
        <f>'T. Generadora'!N143</f>
        <v>1</v>
      </c>
      <c r="N146" s="287">
        <f>'T. Generadora'!T143</f>
        <v>1</v>
      </c>
      <c r="O146" s="287">
        <f>'T. Generadora'!O143</f>
        <v>0</v>
      </c>
      <c r="P146" s="287">
        <f>'T. Generadora'!Q143</f>
        <v>0</v>
      </c>
      <c r="Q146" s="287">
        <f>'T. Generadora'!U143</f>
        <v>0</v>
      </c>
      <c r="R146" s="287">
        <f>'T. Generadora'!V143</f>
        <v>0</v>
      </c>
      <c r="S146" s="289">
        <f>'T. Generadora'!AT143</f>
        <v>2510000</v>
      </c>
      <c r="T146" s="289">
        <f>+'T. Generadora'!AP143</f>
        <v>48269.230769230766</v>
      </c>
      <c r="U146" s="285" t="str">
        <f>'Control Ventas'!D142</f>
        <v>X Vender</v>
      </c>
    </row>
    <row r="147" spans="1:21" ht="14.25" customHeight="1" x14ac:dyDescent="0.35">
      <c r="A147" s="285">
        <f>'T. Generadora'!A144</f>
        <v>142</v>
      </c>
      <c r="B147" s="285">
        <f>'T. Generadora'!B144</f>
        <v>902</v>
      </c>
      <c r="C147" s="285">
        <f>+'T. Generadora'!C144</f>
        <v>1</v>
      </c>
      <c r="D147" s="285" t="str">
        <f>'T. Generadora'!D144</f>
        <v>Humbolt</v>
      </c>
      <c r="E147" s="285">
        <f>'T. Generadora'!E144</f>
        <v>9</v>
      </c>
      <c r="F147" s="286" t="str">
        <f>'T. Generadora'!G144</f>
        <v>2 H</v>
      </c>
      <c r="G147" s="286">
        <f>'T. Generadora'!H144</f>
        <v>36</v>
      </c>
      <c r="H147" s="286">
        <f>'T. Generadora'!I144</f>
        <v>4</v>
      </c>
      <c r="I147" s="286">
        <f>'T. Generadora'!J144</f>
        <v>0</v>
      </c>
      <c r="J147" s="286">
        <f>+'T. Generadora'!K144</f>
        <v>0</v>
      </c>
      <c r="K147" s="287">
        <f>'T. Generadora'!L144</f>
        <v>40</v>
      </c>
      <c r="L147" s="287">
        <f>'T. Generadora'!M144</f>
        <v>1</v>
      </c>
      <c r="M147" s="288">
        <f>'T. Generadora'!N144</f>
        <v>1</v>
      </c>
      <c r="N147" s="287">
        <f>'T. Generadora'!T144</f>
        <v>1</v>
      </c>
      <c r="O147" s="287">
        <f>'T. Generadora'!O144</f>
        <v>0</v>
      </c>
      <c r="P147" s="287">
        <f>'T. Generadora'!Q144</f>
        <v>0</v>
      </c>
      <c r="Q147" s="287">
        <f>'T. Generadora'!U144</f>
        <v>0</v>
      </c>
      <c r="R147" s="287">
        <f>'T. Generadora'!V144</f>
        <v>0</v>
      </c>
      <c r="S147" s="289">
        <f>'T. Generadora'!AT144</f>
        <v>2030000</v>
      </c>
      <c r="T147" s="289">
        <f>+'T. Generadora'!AP144</f>
        <v>50750</v>
      </c>
      <c r="U147" s="285" t="str">
        <f>'Control Ventas'!D143</f>
        <v>X Vender</v>
      </c>
    </row>
    <row r="148" spans="1:21" ht="14.25" customHeight="1" x14ac:dyDescent="0.35">
      <c r="A148" s="285">
        <f>'T. Generadora'!A145</f>
        <v>143</v>
      </c>
      <c r="B148" s="285">
        <f>'T. Generadora'!B145</f>
        <v>903</v>
      </c>
      <c r="C148" s="285">
        <f>+'T. Generadora'!C145</f>
        <v>1</v>
      </c>
      <c r="D148" s="285" t="str">
        <f>'T. Generadora'!D145</f>
        <v>Humbolt</v>
      </c>
      <c r="E148" s="285">
        <f>'T. Generadora'!E145</f>
        <v>9</v>
      </c>
      <c r="F148" s="286" t="str">
        <f>'T. Generadora'!G145</f>
        <v>3 H</v>
      </c>
      <c r="G148" s="286">
        <f>'T. Generadora'!H145</f>
        <v>61</v>
      </c>
      <c r="H148" s="286">
        <f>'T. Generadora'!I145</f>
        <v>8</v>
      </c>
      <c r="I148" s="286">
        <f>'T. Generadora'!J145</f>
        <v>0</v>
      </c>
      <c r="J148" s="286">
        <f>+'T. Generadora'!K145</f>
        <v>0</v>
      </c>
      <c r="K148" s="287">
        <f>'T. Generadora'!L145</f>
        <v>69</v>
      </c>
      <c r="L148" s="287">
        <f>'T. Generadora'!M145</f>
        <v>2</v>
      </c>
      <c r="M148" s="288">
        <f>'T. Generadora'!N145</f>
        <v>2</v>
      </c>
      <c r="N148" s="287">
        <f>'T. Generadora'!T145</f>
        <v>1</v>
      </c>
      <c r="O148" s="287">
        <f>'T. Generadora'!O145</f>
        <v>0</v>
      </c>
      <c r="P148" s="287">
        <f>'T. Generadora'!Q145</f>
        <v>0</v>
      </c>
      <c r="Q148" s="287">
        <f>'T. Generadora'!U145</f>
        <v>0</v>
      </c>
      <c r="R148" s="287">
        <f>'T. Generadora'!V145</f>
        <v>0</v>
      </c>
      <c r="S148" s="289">
        <f>'T. Generadora'!AT145</f>
        <v>3100000</v>
      </c>
      <c r="T148" s="289">
        <f>+'T. Generadora'!AP145</f>
        <v>44927.536231884056</v>
      </c>
      <c r="U148" s="285" t="str">
        <f>'Control Ventas'!D144</f>
        <v>X Vender</v>
      </c>
    </row>
    <row r="149" spans="1:21" ht="14.25" customHeight="1" x14ac:dyDescent="0.35">
      <c r="A149" s="285">
        <f>'T. Generadora'!A146</f>
        <v>144</v>
      </c>
      <c r="B149" s="285">
        <f>'T. Generadora'!B146</f>
        <v>904</v>
      </c>
      <c r="C149" s="285">
        <f>+'T. Generadora'!C146</f>
        <v>1</v>
      </c>
      <c r="D149" s="285" t="str">
        <f>'T. Generadora'!D146</f>
        <v>Humbolt</v>
      </c>
      <c r="E149" s="285">
        <f>'T. Generadora'!E146</f>
        <v>9</v>
      </c>
      <c r="F149" s="286" t="str">
        <f>'T. Generadora'!G146</f>
        <v>4 H</v>
      </c>
      <c r="G149" s="286">
        <f>'T. Generadora'!H146</f>
        <v>36</v>
      </c>
      <c r="H149" s="286">
        <f>'T. Generadora'!I146</f>
        <v>7</v>
      </c>
      <c r="I149" s="286">
        <f>'T. Generadora'!J146</f>
        <v>0</v>
      </c>
      <c r="J149" s="286">
        <f>+'T. Generadora'!K146</f>
        <v>0</v>
      </c>
      <c r="K149" s="287">
        <f>'T. Generadora'!L146</f>
        <v>43</v>
      </c>
      <c r="L149" s="287">
        <f>'T. Generadora'!M146</f>
        <v>1</v>
      </c>
      <c r="M149" s="288">
        <f>'T. Generadora'!N146</f>
        <v>1</v>
      </c>
      <c r="N149" s="287">
        <f>'T. Generadora'!T146</f>
        <v>1</v>
      </c>
      <c r="O149" s="287">
        <f>'T. Generadora'!O146</f>
        <v>0</v>
      </c>
      <c r="P149" s="287">
        <f>'T. Generadora'!Q146</f>
        <v>0</v>
      </c>
      <c r="Q149" s="287">
        <f>'T. Generadora'!U146</f>
        <v>0</v>
      </c>
      <c r="R149" s="287">
        <f>'T. Generadora'!V146</f>
        <v>0</v>
      </c>
      <c r="S149" s="289">
        <f>'T. Generadora'!AT146</f>
        <v>2150000</v>
      </c>
      <c r="T149" s="289">
        <f>+'T. Generadora'!AP146</f>
        <v>50000</v>
      </c>
      <c r="U149" s="285" t="str">
        <f>'Control Ventas'!D145</f>
        <v>X Vender</v>
      </c>
    </row>
    <row r="150" spans="1:21" ht="14.25" customHeight="1" x14ac:dyDescent="0.35">
      <c r="A150" s="285">
        <f>'T. Generadora'!A147</f>
        <v>145</v>
      </c>
      <c r="B150" s="285">
        <f>'T. Generadora'!B147</f>
        <v>1001</v>
      </c>
      <c r="C150" s="285">
        <f>+'T. Generadora'!C147</f>
        <v>1</v>
      </c>
      <c r="D150" s="285" t="str">
        <f>'T. Generadora'!D147</f>
        <v>Humbolt</v>
      </c>
      <c r="E150" s="285">
        <f>'T. Generadora'!E147</f>
        <v>10</v>
      </c>
      <c r="F150" s="286" t="str">
        <f>'T. Generadora'!G147</f>
        <v>1 H</v>
      </c>
      <c r="G150" s="286">
        <f>'T. Generadora'!H147</f>
        <v>42</v>
      </c>
      <c r="H150" s="286">
        <f>'T. Generadora'!I147</f>
        <v>10</v>
      </c>
      <c r="I150" s="286">
        <f>'T. Generadora'!J147</f>
        <v>0</v>
      </c>
      <c r="J150" s="286">
        <f>+'T. Generadora'!K147</f>
        <v>0</v>
      </c>
      <c r="K150" s="287">
        <f>'T. Generadora'!L147</f>
        <v>52</v>
      </c>
      <c r="L150" s="287">
        <f>'T. Generadora'!M147</f>
        <v>1</v>
      </c>
      <c r="M150" s="288">
        <f>'T. Generadora'!N147</f>
        <v>1</v>
      </c>
      <c r="N150" s="287">
        <f>'T. Generadora'!T147</f>
        <v>1</v>
      </c>
      <c r="O150" s="287">
        <f>'T. Generadora'!O147</f>
        <v>0</v>
      </c>
      <c r="P150" s="287">
        <f>'T. Generadora'!Q147</f>
        <v>0</v>
      </c>
      <c r="Q150" s="287">
        <f>'T. Generadora'!U147</f>
        <v>0</v>
      </c>
      <c r="R150" s="287">
        <f>'T. Generadora'!V147</f>
        <v>0</v>
      </c>
      <c r="S150" s="289">
        <f>'T. Generadora'!AT147</f>
        <v>2540000</v>
      </c>
      <c r="T150" s="289">
        <f>+'T. Generadora'!AP147</f>
        <v>48846.153846153844</v>
      </c>
      <c r="U150" s="285" t="str">
        <f>'Control Ventas'!D146</f>
        <v>X Vender</v>
      </c>
    </row>
    <row r="151" spans="1:21" ht="14.25" customHeight="1" x14ac:dyDescent="0.35">
      <c r="A151" s="285">
        <f>'T. Generadora'!A148</f>
        <v>146</v>
      </c>
      <c r="B151" s="285">
        <f>'T. Generadora'!B148</f>
        <v>1002</v>
      </c>
      <c r="C151" s="285">
        <f>+'T. Generadora'!C148</f>
        <v>1</v>
      </c>
      <c r="D151" s="285" t="str">
        <f>'T. Generadora'!D148</f>
        <v>Humbolt</v>
      </c>
      <c r="E151" s="285">
        <f>'T. Generadora'!E148</f>
        <v>10</v>
      </c>
      <c r="F151" s="286" t="str">
        <f>'T. Generadora'!G148</f>
        <v>2 H</v>
      </c>
      <c r="G151" s="286">
        <f>'T. Generadora'!H148</f>
        <v>36</v>
      </c>
      <c r="H151" s="286">
        <f>'T. Generadora'!I148</f>
        <v>4</v>
      </c>
      <c r="I151" s="286">
        <f>'T. Generadora'!J148</f>
        <v>0</v>
      </c>
      <c r="J151" s="286">
        <f>+'T. Generadora'!K148</f>
        <v>0</v>
      </c>
      <c r="K151" s="287">
        <f>'T. Generadora'!L148</f>
        <v>40</v>
      </c>
      <c r="L151" s="287">
        <f>'T. Generadora'!M148</f>
        <v>1</v>
      </c>
      <c r="M151" s="288">
        <f>'T. Generadora'!N148</f>
        <v>1</v>
      </c>
      <c r="N151" s="287">
        <f>'T. Generadora'!T148</f>
        <v>1</v>
      </c>
      <c r="O151" s="287">
        <f>'T. Generadora'!O148</f>
        <v>0</v>
      </c>
      <c r="P151" s="287">
        <f>'T. Generadora'!Q148</f>
        <v>0</v>
      </c>
      <c r="Q151" s="287">
        <f>'T. Generadora'!U148</f>
        <v>0</v>
      </c>
      <c r="R151" s="287">
        <f>'T. Generadora'!V148</f>
        <v>0</v>
      </c>
      <c r="S151" s="289">
        <f>'T. Generadora'!AT148</f>
        <v>2050000</v>
      </c>
      <c r="T151" s="289">
        <f>+'T. Generadora'!AP148</f>
        <v>51250</v>
      </c>
      <c r="U151" s="285" t="str">
        <f>'Control Ventas'!D147</f>
        <v>X Vender</v>
      </c>
    </row>
    <row r="152" spans="1:21" ht="14.25" customHeight="1" x14ac:dyDescent="0.35">
      <c r="A152" s="285">
        <f>'T. Generadora'!A149</f>
        <v>147</v>
      </c>
      <c r="B152" s="285">
        <f>'T. Generadora'!B149</f>
        <v>1003</v>
      </c>
      <c r="C152" s="285">
        <f>+'T. Generadora'!C149</f>
        <v>1</v>
      </c>
      <c r="D152" s="285" t="str">
        <f>'T. Generadora'!D149</f>
        <v>Humbolt</v>
      </c>
      <c r="E152" s="285">
        <f>'T. Generadora'!E149</f>
        <v>10</v>
      </c>
      <c r="F152" s="286" t="str">
        <f>'T. Generadora'!G149</f>
        <v>3 H</v>
      </c>
      <c r="G152" s="286">
        <f>'T. Generadora'!H149</f>
        <v>61</v>
      </c>
      <c r="H152" s="286">
        <f>'T. Generadora'!I149</f>
        <v>8</v>
      </c>
      <c r="I152" s="286">
        <f>'T. Generadora'!J149</f>
        <v>0</v>
      </c>
      <c r="J152" s="286">
        <f>+'T. Generadora'!K149</f>
        <v>0</v>
      </c>
      <c r="K152" s="287">
        <f>'T. Generadora'!L149</f>
        <v>69</v>
      </c>
      <c r="L152" s="287">
        <f>'T. Generadora'!M149</f>
        <v>2</v>
      </c>
      <c r="M152" s="288">
        <f>'T. Generadora'!N149</f>
        <v>2</v>
      </c>
      <c r="N152" s="287">
        <f>'T. Generadora'!T149</f>
        <v>1</v>
      </c>
      <c r="O152" s="287">
        <f>'T. Generadora'!O149</f>
        <v>0</v>
      </c>
      <c r="P152" s="287">
        <f>'T. Generadora'!Q149</f>
        <v>0</v>
      </c>
      <c r="Q152" s="287">
        <f>'T. Generadora'!U149</f>
        <v>0</v>
      </c>
      <c r="R152" s="287">
        <f>'T. Generadora'!V149</f>
        <v>0</v>
      </c>
      <c r="S152" s="289">
        <f>'T. Generadora'!AT149</f>
        <v>3130000</v>
      </c>
      <c r="T152" s="289">
        <f>+'T. Generadora'!AP149</f>
        <v>45362.318840579712</v>
      </c>
      <c r="U152" s="285" t="str">
        <f>'Control Ventas'!D148</f>
        <v>X Vender</v>
      </c>
    </row>
    <row r="153" spans="1:21" ht="14.25" customHeight="1" x14ac:dyDescent="0.35">
      <c r="A153" s="285">
        <f>'T. Generadora'!A150</f>
        <v>148</v>
      </c>
      <c r="B153" s="285">
        <f>'T. Generadora'!B150</f>
        <v>1004</v>
      </c>
      <c r="C153" s="285">
        <f>+'T. Generadora'!C150</f>
        <v>1</v>
      </c>
      <c r="D153" s="285" t="str">
        <f>'T. Generadora'!D150</f>
        <v>Humbolt</v>
      </c>
      <c r="E153" s="285">
        <f>'T. Generadora'!E150</f>
        <v>10</v>
      </c>
      <c r="F153" s="286" t="str">
        <f>'T. Generadora'!G150</f>
        <v>4 H</v>
      </c>
      <c r="G153" s="286">
        <f>'T. Generadora'!H150</f>
        <v>36</v>
      </c>
      <c r="H153" s="286">
        <f>'T. Generadora'!I150</f>
        <v>7</v>
      </c>
      <c r="I153" s="286">
        <f>'T. Generadora'!J150</f>
        <v>0</v>
      </c>
      <c r="J153" s="286">
        <f>+'T. Generadora'!K150</f>
        <v>0</v>
      </c>
      <c r="K153" s="287">
        <f>'T. Generadora'!L150</f>
        <v>43</v>
      </c>
      <c r="L153" s="287">
        <f>'T. Generadora'!M150</f>
        <v>1</v>
      </c>
      <c r="M153" s="288">
        <f>'T. Generadora'!N150</f>
        <v>1</v>
      </c>
      <c r="N153" s="287">
        <f>'T. Generadora'!T150</f>
        <v>1</v>
      </c>
      <c r="O153" s="287">
        <f>'T. Generadora'!O150</f>
        <v>0</v>
      </c>
      <c r="P153" s="287">
        <f>'T. Generadora'!Q150</f>
        <v>0</v>
      </c>
      <c r="Q153" s="287">
        <f>'T. Generadora'!U150</f>
        <v>0</v>
      </c>
      <c r="R153" s="287">
        <f>'T. Generadora'!V150</f>
        <v>0</v>
      </c>
      <c r="S153" s="289">
        <f>'T. Generadora'!AT150</f>
        <v>2170000</v>
      </c>
      <c r="T153" s="289">
        <f>+'T. Generadora'!AP150</f>
        <v>50465.116279069771</v>
      </c>
      <c r="U153" s="285" t="str">
        <f>'Control Ventas'!D149</f>
        <v>X Vender</v>
      </c>
    </row>
    <row r="154" spans="1:21" ht="14.25" customHeight="1" x14ac:dyDescent="0.35">
      <c r="A154" s="285">
        <f>'T. Generadora'!A151</f>
        <v>149</v>
      </c>
      <c r="B154" s="285">
        <f>'T. Generadora'!B151</f>
        <v>1101</v>
      </c>
      <c r="C154" s="285">
        <f>+'T. Generadora'!C151</f>
        <v>1</v>
      </c>
      <c r="D154" s="285" t="str">
        <f>'T. Generadora'!D151</f>
        <v>Humbolt</v>
      </c>
      <c r="E154" s="285">
        <f>'T. Generadora'!E151</f>
        <v>11</v>
      </c>
      <c r="F154" s="286" t="str">
        <f>'T. Generadora'!G151</f>
        <v>1 H</v>
      </c>
      <c r="G154" s="286">
        <f>'T. Generadora'!H151</f>
        <v>42</v>
      </c>
      <c r="H154" s="286">
        <f>'T. Generadora'!I151</f>
        <v>10</v>
      </c>
      <c r="I154" s="286">
        <f>'T. Generadora'!J151</f>
        <v>0</v>
      </c>
      <c r="J154" s="286">
        <f>+'T. Generadora'!K151</f>
        <v>0</v>
      </c>
      <c r="K154" s="287">
        <f>'T. Generadora'!L151</f>
        <v>52</v>
      </c>
      <c r="L154" s="287">
        <f>'T. Generadora'!M151</f>
        <v>1</v>
      </c>
      <c r="M154" s="288">
        <f>'T. Generadora'!N151</f>
        <v>1</v>
      </c>
      <c r="N154" s="287">
        <f>'T. Generadora'!T151</f>
        <v>1</v>
      </c>
      <c r="O154" s="287">
        <f>'T. Generadora'!O151</f>
        <v>0</v>
      </c>
      <c r="P154" s="287">
        <f>'T. Generadora'!Q151</f>
        <v>0</v>
      </c>
      <c r="Q154" s="287">
        <f>'T. Generadora'!U151</f>
        <v>0</v>
      </c>
      <c r="R154" s="287">
        <f>'T. Generadora'!V151</f>
        <v>0</v>
      </c>
      <c r="S154" s="289">
        <f>'T. Generadora'!AT151</f>
        <v>2560000</v>
      </c>
      <c r="T154" s="289">
        <f>+'T. Generadora'!AP151</f>
        <v>49230.769230769234</v>
      </c>
      <c r="U154" s="285" t="str">
        <f>'Control Ventas'!D150</f>
        <v>X Vender</v>
      </c>
    </row>
    <row r="155" spans="1:21" ht="14.25" customHeight="1" x14ac:dyDescent="0.35">
      <c r="A155" s="285">
        <f>'T. Generadora'!A152</f>
        <v>150</v>
      </c>
      <c r="B155" s="285">
        <f>'T. Generadora'!B152</f>
        <v>1102</v>
      </c>
      <c r="C155" s="285">
        <f>+'T. Generadora'!C152</f>
        <v>1</v>
      </c>
      <c r="D155" s="285" t="str">
        <f>'T. Generadora'!D152</f>
        <v>Humbolt</v>
      </c>
      <c r="E155" s="285">
        <f>'T. Generadora'!E152</f>
        <v>11</v>
      </c>
      <c r="F155" s="286" t="str">
        <f>'T. Generadora'!G152</f>
        <v>2 H</v>
      </c>
      <c r="G155" s="286">
        <f>'T. Generadora'!H152</f>
        <v>36</v>
      </c>
      <c r="H155" s="286">
        <f>'T. Generadora'!I152</f>
        <v>4</v>
      </c>
      <c r="I155" s="286">
        <f>'T. Generadora'!J152</f>
        <v>0</v>
      </c>
      <c r="J155" s="286">
        <f>+'T. Generadora'!K152</f>
        <v>0</v>
      </c>
      <c r="K155" s="287">
        <f>'T. Generadora'!L152</f>
        <v>40</v>
      </c>
      <c r="L155" s="287">
        <f>'T. Generadora'!M152</f>
        <v>1</v>
      </c>
      <c r="M155" s="288">
        <f>'T. Generadora'!N152</f>
        <v>1</v>
      </c>
      <c r="N155" s="287">
        <f>'T. Generadora'!T152</f>
        <v>1</v>
      </c>
      <c r="O155" s="287">
        <f>'T. Generadora'!O152</f>
        <v>0</v>
      </c>
      <c r="P155" s="287">
        <f>'T. Generadora'!Q152</f>
        <v>0</v>
      </c>
      <c r="Q155" s="287">
        <f>'T. Generadora'!U152</f>
        <v>0</v>
      </c>
      <c r="R155" s="287">
        <f>'T. Generadora'!V152</f>
        <v>0</v>
      </c>
      <c r="S155" s="289">
        <f>'T. Generadora'!AT152</f>
        <v>2070000</v>
      </c>
      <c r="T155" s="289">
        <f>+'T. Generadora'!AP152</f>
        <v>51750</v>
      </c>
      <c r="U155" s="285" t="str">
        <f>'Control Ventas'!D151</f>
        <v>X Vender</v>
      </c>
    </row>
    <row r="156" spans="1:21" ht="14.25" customHeight="1" x14ac:dyDescent="0.35">
      <c r="A156" s="285">
        <f>'T. Generadora'!A153</f>
        <v>151</v>
      </c>
      <c r="B156" s="285">
        <f>'T. Generadora'!B153</f>
        <v>1103</v>
      </c>
      <c r="C156" s="285">
        <f>+'T. Generadora'!C153</f>
        <v>1</v>
      </c>
      <c r="D156" s="285" t="str">
        <f>'T. Generadora'!D153</f>
        <v>Humbolt</v>
      </c>
      <c r="E156" s="285">
        <f>'T. Generadora'!E153</f>
        <v>11</v>
      </c>
      <c r="F156" s="286" t="str">
        <f>'T. Generadora'!G153</f>
        <v>3 H</v>
      </c>
      <c r="G156" s="286">
        <f>'T. Generadora'!H153</f>
        <v>61</v>
      </c>
      <c r="H156" s="286">
        <f>'T. Generadora'!I153</f>
        <v>8</v>
      </c>
      <c r="I156" s="286">
        <f>'T. Generadora'!J153</f>
        <v>0</v>
      </c>
      <c r="J156" s="286">
        <f>+'T. Generadora'!K153</f>
        <v>0</v>
      </c>
      <c r="K156" s="287">
        <f>'T. Generadora'!L153</f>
        <v>69</v>
      </c>
      <c r="L156" s="287">
        <f>'T. Generadora'!M153</f>
        <v>2</v>
      </c>
      <c r="M156" s="288">
        <f>'T. Generadora'!N153</f>
        <v>2</v>
      </c>
      <c r="N156" s="287">
        <f>'T. Generadora'!T153</f>
        <v>1</v>
      </c>
      <c r="O156" s="287">
        <f>'T. Generadora'!O153</f>
        <v>0</v>
      </c>
      <c r="P156" s="287">
        <f>'T. Generadora'!Q153</f>
        <v>0</v>
      </c>
      <c r="Q156" s="287">
        <f>'T. Generadora'!U153</f>
        <v>0</v>
      </c>
      <c r="R156" s="287">
        <f>'T. Generadora'!V153</f>
        <v>0</v>
      </c>
      <c r="S156" s="289">
        <f>'T. Generadora'!AT153</f>
        <v>3150000</v>
      </c>
      <c r="T156" s="289">
        <f>+'T. Generadora'!AP153</f>
        <v>45652.17391304348</v>
      </c>
      <c r="U156" s="285" t="str">
        <f>'Control Ventas'!D152</f>
        <v>X Vender</v>
      </c>
    </row>
    <row r="157" spans="1:21" ht="14.25" customHeight="1" x14ac:dyDescent="0.35">
      <c r="A157" s="285">
        <f>'T. Generadora'!A154</f>
        <v>152</v>
      </c>
      <c r="B157" s="285">
        <f>'T. Generadora'!B154</f>
        <v>1104</v>
      </c>
      <c r="C157" s="285">
        <f>+'T. Generadora'!C154</f>
        <v>1</v>
      </c>
      <c r="D157" s="285" t="str">
        <f>'T. Generadora'!D154</f>
        <v>Humbolt</v>
      </c>
      <c r="E157" s="285">
        <f>'T. Generadora'!E154</f>
        <v>11</v>
      </c>
      <c r="F157" s="286" t="str">
        <f>'T. Generadora'!G154</f>
        <v>4 H</v>
      </c>
      <c r="G157" s="286">
        <f>'T. Generadora'!H154</f>
        <v>36</v>
      </c>
      <c r="H157" s="286">
        <f>'T. Generadora'!I154</f>
        <v>7</v>
      </c>
      <c r="I157" s="286">
        <f>'T. Generadora'!J154</f>
        <v>0</v>
      </c>
      <c r="J157" s="286">
        <f>+'T. Generadora'!K154</f>
        <v>0</v>
      </c>
      <c r="K157" s="287">
        <f>'T. Generadora'!L154</f>
        <v>43</v>
      </c>
      <c r="L157" s="287">
        <f>'T. Generadora'!M154</f>
        <v>1</v>
      </c>
      <c r="M157" s="288">
        <f>'T. Generadora'!N154</f>
        <v>1</v>
      </c>
      <c r="N157" s="287">
        <f>'T. Generadora'!T154</f>
        <v>1</v>
      </c>
      <c r="O157" s="287">
        <f>'T. Generadora'!O154</f>
        <v>0</v>
      </c>
      <c r="P157" s="287">
        <f>'T. Generadora'!Q154</f>
        <v>0</v>
      </c>
      <c r="Q157" s="287">
        <f>'T. Generadora'!U154</f>
        <v>0</v>
      </c>
      <c r="R157" s="287">
        <f>'T. Generadora'!V154</f>
        <v>0</v>
      </c>
      <c r="S157" s="289">
        <f>'T. Generadora'!AT154</f>
        <v>2190000</v>
      </c>
      <c r="T157" s="289">
        <f>+'T. Generadora'!AP154</f>
        <v>50930.232558139534</v>
      </c>
      <c r="U157" s="285" t="str">
        <f>'Control Ventas'!D153</f>
        <v>X Vender</v>
      </c>
    </row>
    <row r="158" spans="1:21" ht="14.25" customHeight="1" x14ac:dyDescent="0.35">
      <c r="A158" s="285">
        <f>'T. Generadora'!A155</f>
        <v>153</v>
      </c>
      <c r="B158" s="285">
        <f>'T. Generadora'!B155</f>
        <v>1201</v>
      </c>
      <c r="C158" s="285">
        <f>+'T. Generadora'!C155</f>
        <v>1</v>
      </c>
      <c r="D158" s="285" t="str">
        <f>'T. Generadora'!D155</f>
        <v>Humbolt</v>
      </c>
      <c r="E158" s="285">
        <f>'T. Generadora'!E155</f>
        <v>12</v>
      </c>
      <c r="F158" s="286" t="str">
        <f>'T. Generadora'!G155</f>
        <v>1 H</v>
      </c>
      <c r="G158" s="286">
        <f>'T. Generadora'!H155</f>
        <v>42</v>
      </c>
      <c r="H158" s="286">
        <f>'T. Generadora'!I155</f>
        <v>10</v>
      </c>
      <c r="I158" s="286">
        <f>'T. Generadora'!J155</f>
        <v>0</v>
      </c>
      <c r="J158" s="286">
        <f>+'T. Generadora'!K155</f>
        <v>0</v>
      </c>
      <c r="K158" s="287">
        <f>'T. Generadora'!L155</f>
        <v>52</v>
      </c>
      <c r="L158" s="287">
        <f>'T. Generadora'!M155</f>
        <v>1</v>
      </c>
      <c r="M158" s="288">
        <f>'T. Generadora'!N155</f>
        <v>1</v>
      </c>
      <c r="N158" s="287">
        <f>'T. Generadora'!T155</f>
        <v>1</v>
      </c>
      <c r="O158" s="287">
        <f>'T. Generadora'!O155</f>
        <v>0</v>
      </c>
      <c r="P158" s="287">
        <f>'T. Generadora'!Q155</f>
        <v>0</v>
      </c>
      <c r="Q158" s="287">
        <f>'T. Generadora'!U155</f>
        <v>0</v>
      </c>
      <c r="R158" s="287">
        <f>'T. Generadora'!V155</f>
        <v>0</v>
      </c>
      <c r="S158" s="289">
        <f>'T. Generadora'!AT155</f>
        <v>2580000</v>
      </c>
      <c r="T158" s="289">
        <f>+'T. Generadora'!AP155</f>
        <v>49615.384615384617</v>
      </c>
      <c r="U158" s="285" t="str">
        <f>'Control Ventas'!D154</f>
        <v>X Vender</v>
      </c>
    </row>
    <row r="159" spans="1:21" ht="14.25" customHeight="1" x14ac:dyDescent="0.35">
      <c r="A159" s="285">
        <f>'T. Generadora'!A156</f>
        <v>154</v>
      </c>
      <c r="B159" s="285">
        <f>'T. Generadora'!B156</f>
        <v>1202</v>
      </c>
      <c r="C159" s="285">
        <f>+'T. Generadora'!C156</f>
        <v>1</v>
      </c>
      <c r="D159" s="285" t="str">
        <f>'T. Generadora'!D156</f>
        <v>Humbolt</v>
      </c>
      <c r="E159" s="285">
        <f>'T. Generadora'!E156</f>
        <v>12</v>
      </c>
      <c r="F159" s="286" t="str">
        <f>'T. Generadora'!G156</f>
        <v>2 H</v>
      </c>
      <c r="G159" s="286">
        <f>'T. Generadora'!H156</f>
        <v>36</v>
      </c>
      <c r="H159" s="286">
        <f>'T. Generadora'!I156</f>
        <v>4</v>
      </c>
      <c r="I159" s="286">
        <f>'T. Generadora'!J156</f>
        <v>0</v>
      </c>
      <c r="J159" s="286">
        <f>+'T. Generadora'!K156</f>
        <v>0</v>
      </c>
      <c r="K159" s="287">
        <f>'T. Generadora'!L156</f>
        <v>40</v>
      </c>
      <c r="L159" s="287">
        <f>'T. Generadora'!M156</f>
        <v>1</v>
      </c>
      <c r="M159" s="288">
        <f>'T. Generadora'!N156</f>
        <v>1</v>
      </c>
      <c r="N159" s="287">
        <f>'T. Generadora'!T156</f>
        <v>1</v>
      </c>
      <c r="O159" s="287">
        <f>'T. Generadora'!O156</f>
        <v>0</v>
      </c>
      <c r="P159" s="287">
        <f>'T. Generadora'!Q156</f>
        <v>0</v>
      </c>
      <c r="Q159" s="287">
        <f>'T. Generadora'!U156</f>
        <v>0</v>
      </c>
      <c r="R159" s="287">
        <f>'T. Generadora'!V156</f>
        <v>0</v>
      </c>
      <c r="S159" s="289">
        <f>'T. Generadora'!AT156</f>
        <v>2090000</v>
      </c>
      <c r="T159" s="289">
        <f>+'T. Generadora'!AP156</f>
        <v>52250</v>
      </c>
      <c r="U159" s="285" t="str">
        <f>'Control Ventas'!D155</f>
        <v>X Vender</v>
      </c>
    </row>
    <row r="160" spans="1:21" ht="14.25" customHeight="1" x14ac:dyDescent="0.35">
      <c r="A160" s="285">
        <f>'T. Generadora'!A157</f>
        <v>155</v>
      </c>
      <c r="B160" s="285">
        <f>'T. Generadora'!B157</f>
        <v>1203</v>
      </c>
      <c r="C160" s="285">
        <f>+'T. Generadora'!C157</f>
        <v>1</v>
      </c>
      <c r="D160" s="285" t="str">
        <f>'T. Generadora'!D157</f>
        <v>Humbolt</v>
      </c>
      <c r="E160" s="285">
        <f>'T. Generadora'!E157</f>
        <v>12</v>
      </c>
      <c r="F160" s="286" t="str">
        <f>'T. Generadora'!G157</f>
        <v>3 H</v>
      </c>
      <c r="G160" s="286">
        <f>'T. Generadora'!H157</f>
        <v>61</v>
      </c>
      <c r="H160" s="286">
        <f>'T. Generadora'!I157</f>
        <v>8</v>
      </c>
      <c r="I160" s="286">
        <f>'T. Generadora'!J157</f>
        <v>0</v>
      </c>
      <c r="J160" s="286">
        <f>+'T. Generadora'!K157</f>
        <v>0</v>
      </c>
      <c r="K160" s="287">
        <f>'T. Generadora'!L157</f>
        <v>69</v>
      </c>
      <c r="L160" s="287">
        <f>'T. Generadora'!M157</f>
        <v>2</v>
      </c>
      <c r="M160" s="288">
        <f>'T. Generadora'!N157</f>
        <v>2</v>
      </c>
      <c r="N160" s="287">
        <f>'T. Generadora'!T157</f>
        <v>1</v>
      </c>
      <c r="O160" s="287">
        <f>'T. Generadora'!O157</f>
        <v>0</v>
      </c>
      <c r="P160" s="287">
        <f>'T. Generadora'!Q157</f>
        <v>0</v>
      </c>
      <c r="Q160" s="287">
        <f>'T. Generadora'!U157</f>
        <v>0</v>
      </c>
      <c r="R160" s="287">
        <f>'T. Generadora'!V157</f>
        <v>0</v>
      </c>
      <c r="S160" s="289">
        <f>'T. Generadora'!AT157</f>
        <v>3180000</v>
      </c>
      <c r="T160" s="289">
        <f>+'T. Generadora'!AP157</f>
        <v>46086.956521739128</v>
      </c>
      <c r="U160" s="285" t="str">
        <f>'Control Ventas'!D156</f>
        <v>X Vender</v>
      </c>
    </row>
    <row r="161" spans="1:21" ht="14.25" customHeight="1" x14ac:dyDescent="0.35">
      <c r="A161" s="285">
        <f>'T. Generadora'!A158</f>
        <v>156</v>
      </c>
      <c r="B161" s="285">
        <f>'T. Generadora'!B158</f>
        <v>1204</v>
      </c>
      <c r="C161" s="285">
        <f>+'T. Generadora'!C158</f>
        <v>1</v>
      </c>
      <c r="D161" s="285" t="str">
        <f>'T. Generadora'!D158</f>
        <v>Humbolt</v>
      </c>
      <c r="E161" s="285">
        <f>'T. Generadora'!E158</f>
        <v>12</v>
      </c>
      <c r="F161" s="286" t="str">
        <f>'T. Generadora'!G158</f>
        <v>4 H</v>
      </c>
      <c r="G161" s="286">
        <f>'T. Generadora'!H158</f>
        <v>36</v>
      </c>
      <c r="H161" s="286">
        <f>'T. Generadora'!I158</f>
        <v>7</v>
      </c>
      <c r="I161" s="286">
        <f>'T. Generadora'!J158</f>
        <v>0</v>
      </c>
      <c r="J161" s="286">
        <f>+'T. Generadora'!K158</f>
        <v>0</v>
      </c>
      <c r="K161" s="287">
        <f>'T. Generadora'!L158</f>
        <v>43</v>
      </c>
      <c r="L161" s="287">
        <f>'T. Generadora'!M158</f>
        <v>1</v>
      </c>
      <c r="M161" s="288">
        <f>'T. Generadora'!N158</f>
        <v>1</v>
      </c>
      <c r="N161" s="287">
        <f>'T. Generadora'!T158</f>
        <v>1</v>
      </c>
      <c r="O161" s="287">
        <f>'T. Generadora'!O158</f>
        <v>0</v>
      </c>
      <c r="P161" s="287">
        <f>'T. Generadora'!Q158</f>
        <v>0</v>
      </c>
      <c r="Q161" s="287">
        <f>'T. Generadora'!U158</f>
        <v>0</v>
      </c>
      <c r="R161" s="287">
        <f>'T. Generadora'!V158</f>
        <v>0</v>
      </c>
      <c r="S161" s="289">
        <f>'T. Generadora'!AT158</f>
        <v>2210000</v>
      </c>
      <c r="T161" s="289">
        <f>+'T. Generadora'!AP158</f>
        <v>51395.348837209305</v>
      </c>
      <c r="U161" s="285" t="str">
        <f>'Control Ventas'!D157</f>
        <v>X Vender</v>
      </c>
    </row>
    <row r="162" spans="1:21" ht="14.25" customHeight="1" x14ac:dyDescent="0.35">
      <c r="A162" s="285">
        <f>'T. Generadora'!A159</f>
        <v>157</v>
      </c>
      <c r="B162" s="285">
        <f>'T. Generadora'!B159</f>
        <v>1401</v>
      </c>
      <c r="C162" s="285">
        <f>+'T. Generadora'!C159</f>
        <v>1</v>
      </c>
      <c r="D162" s="285" t="str">
        <f>'T. Generadora'!D159</f>
        <v>Humbolt</v>
      </c>
      <c r="E162" s="285">
        <f>'T. Generadora'!E159</f>
        <v>14</v>
      </c>
      <c r="F162" s="286" t="str">
        <f>'T. Generadora'!G159</f>
        <v>1 H</v>
      </c>
      <c r="G162" s="286">
        <f>'T. Generadora'!H159</f>
        <v>42</v>
      </c>
      <c r="H162" s="286">
        <f>'T. Generadora'!I159</f>
        <v>10</v>
      </c>
      <c r="I162" s="286">
        <f>'T. Generadora'!J159</f>
        <v>0</v>
      </c>
      <c r="J162" s="286">
        <f>+'T. Generadora'!K159</f>
        <v>0</v>
      </c>
      <c r="K162" s="287">
        <f>'T. Generadora'!L159</f>
        <v>52</v>
      </c>
      <c r="L162" s="287">
        <f>'T. Generadora'!M159</f>
        <v>1</v>
      </c>
      <c r="M162" s="288">
        <f>'T. Generadora'!N159</f>
        <v>1</v>
      </c>
      <c r="N162" s="287">
        <f>'T. Generadora'!T159</f>
        <v>1</v>
      </c>
      <c r="O162" s="287">
        <f>'T. Generadora'!O159</f>
        <v>0</v>
      </c>
      <c r="P162" s="287">
        <f>'T. Generadora'!Q159</f>
        <v>0</v>
      </c>
      <c r="Q162" s="287">
        <f>'T. Generadora'!U159</f>
        <v>0</v>
      </c>
      <c r="R162" s="287">
        <f>'T. Generadora'!V159</f>
        <v>0</v>
      </c>
      <c r="S162" s="289">
        <f>'T. Generadora'!AT159</f>
        <v>2610000</v>
      </c>
      <c r="T162" s="289">
        <f>+'T. Generadora'!AP159</f>
        <v>50192.307692307695</v>
      </c>
      <c r="U162" s="285" t="str">
        <f>'Control Ventas'!D158</f>
        <v>X Vender</v>
      </c>
    </row>
    <row r="163" spans="1:21" ht="14.25" customHeight="1" x14ac:dyDescent="0.35">
      <c r="A163" s="285">
        <f>'T. Generadora'!A160</f>
        <v>158</v>
      </c>
      <c r="B163" s="285">
        <f>'T. Generadora'!B160</f>
        <v>1402</v>
      </c>
      <c r="C163" s="285">
        <f>+'T. Generadora'!C160</f>
        <v>1</v>
      </c>
      <c r="D163" s="285" t="str">
        <f>'T. Generadora'!D160</f>
        <v>Humbolt</v>
      </c>
      <c r="E163" s="285">
        <f>'T. Generadora'!E160</f>
        <v>14</v>
      </c>
      <c r="F163" s="286" t="str">
        <f>'T. Generadora'!G160</f>
        <v>2 H</v>
      </c>
      <c r="G163" s="286">
        <f>'T. Generadora'!H160</f>
        <v>36</v>
      </c>
      <c r="H163" s="286">
        <f>'T. Generadora'!I160</f>
        <v>4</v>
      </c>
      <c r="I163" s="286">
        <f>'T. Generadora'!J160</f>
        <v>0</v>
      </c>
      <c r="J163" s="286">
        <f>+'T. Generadora'!K160</f>
        <v>0</v>
      </c>
      <c r="K163" s="287">
        <f>'T. Generadora'!L160</f>
        <v>40</v>
      </c>
      <c r="L163" s="287">
        <f>'T. Generadora'!M160</f>
        <v>1</v>
      </c>
      <c r="M163" s="288">
        <f>'T. Generadora'!N160</f>
        <v>1</v>
      </c>
      <c r="N163" s="287">
        <f>'T. Generadora'!T160</f>
        <v>1</v>
      </c>
      <c r="O163" s="287">
        <f>'T. Generadora'!O160</f>
        <v>0</v>
      </c>
      <c r="P163" s="287">
        <f>'T. Generadora'!Q160</f>
        <v>0</v>
      </c>
      <c r="Q163" s="287">
        <f>'T. Generadora'!U160</f>
        <v>0</v>
      </c>
      <c r="R163" s="287">
        <f>'T. Generadora'!V160</f>
        <v>0</v>
      </c>
      <c r="S163" s="289">
        <f>'T. Generadora'!AT160</f>
        <v>2100000</v>
      </c>
      <c r="T163" s="289">
        <f>+'T. Generadora'!AP160</f>
        <v>52500</v>
      </c>
      <c r="U163" s="285" t="str">
        <f>'Control Ventas'!D159</f>
        <v>X Vender</v>
      </c>
    </row>
    <row r="164" spans="1:21" ht="14.25" customHeight="1" x14ac:dyDescent="0.35">
      <c r="A164" s="285">
        <f>'T. Generadora'!A161</f>
        <v>159</v>
      </c>
      <c r="B164" s="285">
        <f>'T. Generadora'!B161</f>
        <v>1403</v>
      </c>
      <c r="C164" s="285">
        <f>+'T. Generadora'!C161</f>
        <v>1</v>
      </c>
      <c r="D164" s="285" t="str">
        <f>'T. Generadora'!D161</f>
        <v>Humbolt</v>
      </c>
      <c r="E164" s="285">
        <f>'T. Generadora'!E161</f>
        <v>14</v>
      </c>
      <c r="F164" s="286" t="str">
        <f>'T. Generadora'!G161</f>
        <v>3 H</v>
      </c>
      <c r="G164" s="286">
        <f>'T. Generadora'!H161</f>
        <v>61</v>
      </c>
      <c r="H164" s="286">
        <f>'T. Generadora'!I161</f>
        <v>8</v>
      </c>
      <c r="I164" s="286">
        <f>'T. Generadora'!J161</f>
        <v>0</v>
      </c>
      <c r="J164" s="286">
        <f>+'T. Generadora'!K161</f>
        <v>0</v>
      </c>
      <c r="K164" s="287">
        <f>'T. Generadora'!L161</f>
        <v>69</v>
      </c>
      <c r="L164" s="287">
        <f>'T. Generadora'!M161</f>
        <v>2</v>
      </c>
      <c r="M164" s="288">
        <f>'T. Generadora'!N161</f>
        <v>2</v>
      </c>
      <c r="N164" s="287">
        <f>'T. Generadora'!T161</f>
        <v>1</v>
      </c>
      <c r="O164" s="287">
        <f>'T. Generadora'!O161</f>
        <v>0</v>
      </c>
      <c r="P164" s="287">
        <f>'T. Generadora'!Q161</f>
        <v>0</v>
      </c>
      <c r="Q164" s="287">
        <f>'T. Generadora'!U161</f>
        <v>0</v>
      </c>
      <c r="R164" s="287">
        <f>'T. Generadora'!V161</f>
        <v>0</v>
      </c>
      <c r="S164" s="289">
        <f>'T. Generadora'!AT161</f>
        <v>3210000</v>
      </c>
      <c r="T164" s="289">
        <f>+'T. Generadora'!AP161</f>
        <v>46521.739130434784</v>
      </c>
      <c r="U164" s="285" t="str">
        <f>'Control Ventas'!D160</f>
        <v>X Vender</v>
      </c>
    </row>
    <row r="165" spans="1:21" ht="14.25" customHeight="1" x14ac:dyDescent="0.35">
      <c r="A165" s="285">
        <f>'T. Generadora'!A162</f>
        <v>160</v>
      </c>
      <c r="B165" s="285">
        <f>'T. Generadora'!B162</f>
        <v>1404</v>
      </c>
      <c r="C165" s="285">
        <f>+'T. Generadora'!C162</f>
        <v>1</v>
      </c>
      <c r="D165" s="285" t="str">
        <f>'T. Generadora'!D162</f>
        <v>Humbolt</v>
      </c>
      <c r="E165" s="285">
        <f>'T. Generadora'!E162</f>
        <v>14</v>
      </c>
      <c r="F165" s="286" t="str">
        <f>'T. Generadora'!G162</f>
        <v>4 H</v>
      </c>
      <c r="G165" s="286">
        <f>'T. Generadora'!H162</f>
        <v>36</v>
      </c>
      <c r="H165" s="286">
        <f>'T. Generadora'!I162</f>
        <v>7</v>
      </c>
      <c r="I165" s="286">
        <f>'T. Generadora'!J162</f>
        <v>0</v>
      </c>
      <c r="J165" s="286">
        <f>+'T. Generadora'!K162</f>
        <v>0</v>
      </c>
      <c r="K165" s="287">
        <f>'T. Generadora'!L162</f>
        <v>43</v>
      </c>
      <c r="L165" s="287">
        <f>'T. Generadora'!M162</f>
        <v>1</v>
      </c>
      <c r="M165" s="288">
        <f>'T. Generadora'!N162</f>
        <v>1</v>
      </c>
      <c r="N165" s="287">
        <f>'T. Generadora'!T162</f>
        <v>1</v>
      </c>
      <c r="O165" s="287">
        <f>'T. Generadora'!O162</f>
        <v>0</v>
      </c>
      <c r="P165" s="287">
        <f>'T. Generadora'!Q162</f>
        <v>0</v>
      </c>
      <c r="Q165" s="287">
        <f>'T. Generadora'!U162</f>
        <v>0</v>
      </c>
      <c r="R165" s="287">
        <f>'T. Generadora'!V162</f>
        <v>0</v>
      </c>
      <c r="S165" s="289">
        <f>'T. Generadora'!AT162</f>
        <v>2230000</v>
      </c>
      <c r="T165" s="289">
        <f>+'T. Generadora'!AP162</f>
        <v>51860.465116279069</v>
      </c>
      <c r="U165" s="285" t="str">
        <f>'Control Ventas'!D161</f>
        <v>X Vender</v>
      </c>
    </row>
    <row r="166" spans="1:21" ht="14.25" customHeight="1" x14ac:dyDescent="0.35">
      <c r="A166" s="285">
        <f>'T. Generadora'!A163</f>
        <v>161</v>
      </c>
      <c r="B166" s="285">
        <f>'T. Generadora'!B163</f>
        <v>1501</v>
      </c>
      <c r="C166" s="285">
        <f>+'T. Generadora'!C163</f>
        <v>1</v>
      </c>
      <c r="D166" s="285" t="str">
        <f>'T. Generadora'!D163</f>
        <v>Humbolt</v>
      </c>
      <c r="E166" s="285">
        <f>'T. Generadora'!E163</f>
        <v>15</v>
      </c>
      <c r="F166" s="286" t="str">
        <f>'T. Generadora'!G163</f>
        <v>1 H</v>
      </c>
      <c r="G166" s="286">
        <f>'T. Generadora'!H163</f>
        <v>42</v>
      </c>
      <c r="H166" s="286">
        <f>'T. Generadora'!I163</f>
        <v>10</v>
      </c>
      <c r="I166" s="286">
        <f>'T. Generadora'!J163</f>
        <v>0</v>
      </c>
      <c r="J166" s="286">
        <f>+'T. Generadora'!K163</f>
        <v>0</v>
      </c>
      <c r="K166" s="287">
        <f>'T. Generadora'!L163</f>
        <v>52</v>
      </c>
      <c r="L166" s="287">
        <f>'T. Generadora'!M163</f>
        <v>1</v>
      </c>
      <c r="M166" s="288">
        <f>'T. Generadora'!N163</f>
        <v>1</v>
      </c>
      <c r="N166" s="287">
        <f>'T. Generadora'!T163</f>
        <v>1</v>
      </c>
      <c r="O166" s="287">
        <f>'T. Generadora'!O163</f>
        <v>0</v>
      </c>
      <c r="P166" s="287">
        <f>'T. Generadora'!Q163</f>
        <v>0</v>
      </c>
      <c r="Q166" s="287">
        <f>'T. Generadora'!U163</f>
        <v>0</v>
      </c>
      <c r="R166" s="287">
        <f>'T. Generadora'!V163</f>
        <v>0</v>
      </c>
      <c r="S166" s="289">
        <f>'T. Generadora'!AT163</f>
        <v>2630000</v>
      </c>
      <c r="T166" s="289">
        <f>+'T. Generadora'!AP163</f>
        <v>50576.923076923078</v>
      </c>
      <c r="U166" s="285" t="str">
        <f>'Control Ventas'!D162</f>
        <v>X Vender</v>
      </c>
    </row>
    <row r="167" spans="1:21" ht="14.25" customHeight="1" x14ac:dyDescent="0.35">
      <c r="A167" s="285">
        <f>'T. Generadora'!A164</f>
        <v>162</v>
      </c>
      <c r="B167" s="285">
        <f>'T. Generadora'!B164</f>
        <v>1502</v>
      </c>
      <c r="C167" s="285">
        <f>+'T. Generadora'!C164</f>
        <v>1</v>
      </c>
      <c r="D167" s="285" t="str">
        <f>'T. Generadora'!D164</f>
        <v>Humbolt</v>
      </c>
      <c r="E167" s="285">
        <f>'T. Generadora'!E164</f>
        <v>15</v>
      </c>
      <c r="F167" s="286" t="str">
        <f>'T. Generadora'!G164</f>
        <v>2 H</v>
      </c>
      <c r="G167" s="286">
        <f>'T. Generadora'!H164</f>
        <v>36</v>
      </c>
      <c r="H167" s="286">
        <f>'T. Generadora'!I164</f>
        <v>4</v>
      </c>
      <c r="I167" s="286">
        <f>'T. Generadora'!J164</f>
        <v>0</v>
      </c>
      <c r="J167" s="286">
        <f>+'T. Generadora'!K164</f>
        <v>0</v>
      </c>
      <c r="K167" s="287">
        <f>'T. Generadora'!L164</f>
        <v>40</v>
      </c>
      <c r="L167" s="287">
        <f>'T. Generadora'!M164</f>
        <v>1</v>
      </c>
      <c r="M167" s="288">
        <f>'T. Generadora'!N164</f>
        <v>1</v>
      </c>
      <c r="N167" s="287">
        <f>'T. Generadora'!T164</f>
        <v>1</v>
      </c>
      <c r="O167" s="287">
        <f>'T. Generadora'!O164</f>
        <v>0</v>
      </c>
      <c r="P167" s="287">
        <f>'T. Generadora'!Q164</f>
        <v>0</v>
      </c>
      <c r="Q167" s="287">
        <f>'T. Generadora'!U164</f>
        <v>0</v>
      </c>
      <c r="R167" s="287">
        <f>'T. Generadora'!V164</f>
        <v>0</v>
      </c>
      <c r="S167" s="289">
        <f>'T. Generadora'!AT164</f>
        <v>2120000</v>
      </c>
      <c r="T167" s="289">
        <f>+'T. Generadora'!AP164</f>
        <v>53000</v>
      </c>
      <c r="U167" s="285" t="str">
        <f>'Control Ventas'!D163</f>
        <v>X Vender</v>
      </c>
    </row>
    <row r="168" spans="1:21" ht="14.25" customHeight="1" x14ac:dyDescent="0.35">
      <c r="A168" s="285">
        <f>'T. Generadora'!A165</f>
        <v>163</v>
      </c>
      <c r="B168" s="285">
        <f>'T. Generadora'!B165</f>
        <v>1503</v>
      </c>
      <c r="C168" s="285">
        <f>+'T. Generadora'!C165</f>
        <v>1</v>
      </c>
      <c r="D168" s="285" t="str">
        <f>'T. Generadora'!D165</f>
        <v>Humbolt</v>
      </c>
      <c r="E168" s="285">
        <f>'T. Generadora'!E165</f>
        <v>15</v>
      </c>
      <c r="F168" s="286" t="str">
        <f>'T. Generadora'!G165</f>
        <v>3 H</v>
      </c>
      <c r="G168" s="286">
        <f>'T. Generadora'!H165</f>
        <v>61</v>
      </c>
      <c r="H168" s="286">
        <f>'T. Generadora'!I165</f>
        <v>8</v>
      </c>
      <c r="I168" s="286">
        <f>'T. Generadora'!J165</f>
        <v>0</v>
      </c>
      <c r="J168" s="286">
        <f>+'T. Generadora'!K165</f>
        <v>0</v>
      </c>
      <c r="K168" s="287">
        <f>'T. Generadora'!L165</f>
        <v>69</v>
      </c>
      <c r="L168" s="287">
        <f>'T. Generadora'!M165</f>
        <v>2</v>
      </c>
      <c r="M168" s="288">
        <f>'T. Generadora'!N165</f>
        <v>2</v>
      </c>
      <c r="N168" s="287">
        <f>'T. Generadora'!T165</f>
        <v>1</v>
      </c>
      <c r="O168" s="287">
        <f>'T. Generadora'!O165</f>
        <v>0</v>
      </c>
      <c r="P168" s="287">
        <f>'T. Generadora'!Q165</f>
        <v>0</v>
      </c>
      <c r="Q168" s="287">
        <f>'T. Generadora'!U165</f>
        <v>0</v>
      </c>
      <c r="R168" s="287">
        <f>'T. Generadora'!V165</f>
        <v>0</v>
      </c>
      <c r="S168" s="289">
        <f>'T. Generadora'!AT165</f>
        <v>3240000</v>
      </c>
      <c r="T168" s="289">
        <f>+'T. Generadora'!AP165</f>
        <v>46956.521739130432</v>
      </c>
      <c r="U168" s="285" t="str">
        <f>'Control Ventas'!D164</f>
        <v>X Vender</v>
      </c>
    </row>
    <row r="169" spans="1:21" ht="14.25" customHeight="1" x14ac:dyDescent="0.35">
      <c r="A169" s="285">
        <f>'T. Generadora'!A166</f>
        <v>164</v>
      </c>
      <c r="B169" s="285">
        <f>'T. Generadora'!B166</f>
        <v>1504</v>
      </c>
      <c r="C169" s="285">
        <f>+'T. Generadora'!C166</f>
        <v>1</v>
      </c>
      <c r="D169" s="285" t="str">
        <f>'T. Generadora'!D166</f>
        <v>Humbolt</v>
      </c>
      <c r="E169" s="285">
        <f>'T. Generadora'!E166</f>
        <v>15</v>
      </c>
      <c r="F169" s="286" t="str">
        <f>'T. Generadora'!G166</f>
        <v>4 H</v>
      </c>
      <c r="G169" s="286">
        <f>'T. Generadora'!H166</f>
        <v>36</v>
      </c>
      <c r="H169" s="286">
        <f>'T. Generadora'!I166</f>
        <v>7</v>
      </c>
      <c r="I169" s="286">
        <f>'T. Generadora'!J166</f>
        <v>0</v>
      </c>
      <c r="J169" s="286">
        <f>+'T. Generadora'!K166</f>
        <v>0</v>
      </c>
      <c r="K169" s="287">
        <f>'T. Generadora'!L166</f>
        <v>43</v>
      </c>
      <c r="L169" s="287">
        <f>'T. Generadora'!M166</f>
        <v>1</v>
      </c>
      <c r="M169" s="288">
        <f>'T. Generadora'!N166</f>
        <v>1</v>
      </c>
      <c r="N169" s="287">
        <f>'T. Generadora'!T166</f>
        <v>1</v>
      </c>
      <c r="O169" s="287">
        <f>'T. Generadora'!O166</f>
        <v>0</v>
      </c>
      <c r="P169" s="287">
        <f>'T. Generadora'!Q166</f>
        <v>0</v>
      </c>
      <c r="Q169" s="287">
        <f>'T. Generadora'!U166</f>
        <v>0</v>
      </c>
      <c r="R169" s="287">
        <f>'T. Generadora'!V166</f>
        <v>0</v>
      </c>
      <c r="S169" s="289">
        <f>'T. Generadora'!AT166</f>
        <v>2250000</v>
      </c>
      <c r="T169" s="289">
        <f>+'T. Generadora'!AP166</f>
        <v>52325.58139534884</v>
      </c>
      <c r="U169" s="285" t="str">
        <f>'Control Ventas'!D165</f>
        <v>X Vender</v>
      </c>
    </row>
    <row r="170" spans="1:21" ht="14.25" customHeight="1" x14ac:dyDescent="0.35">
      <c r="A170" s="285">
        <f>'T. Generadora'!A167</f>
        <v>165</v>
      </c>
      <c r="B170" s="285">
        <f>'T. Generadora'!B167</f>
        <v>1601</v>
      </c>
      <c r="C170" s="285">
        <f>+'T. Generadora'!C167</f>
        <v>1</v>
      </c>
      <c r="D170" s="285" t="str">
        <f>'T. Generadora'!D167</f>
        <v>Humbolt</v>
      </c>
      <c r="E170" s="285">
        <f>'T. Generadora'!E167</f>
        <v>16</v>
      </c>
      <c r="F170" s="286" t="str">
        <f>'T. Generadora'!G167</f>
        <v>1 H</v>
      </c>
      <c r="G170" s="286">
        <f>'T. Generadora'!H167</f>
        <v>42</v>
      </c>
      <c r="H170" s="286">
        <f>'T. Generadora'!I167</f>
        <v>10</v>
      </c>
      <c r="I170" s="286">
        <f>'T. Generadora'!J167</f>
        <v>0</v>
      </c>
      <c r="J170" s="286">
        <f>+'T. Generadora'!K167</f>
        <v>0</v>
      </c>
      <c r="K170" s="287">
        <f>'T. Generadora'!L167</f>
        <v>52</v>
      </c>
      <c r="L170" s="287">
        <f>'T. Generadora'!M167</f>
        <v>1</v>
      </c>
      <c r="M170" s="288">
        <f>'T. Generadora'!N167</f>
        <v>1</v>
      </c>
      <c r="N170" s="287">
        <f>'T. Generadora'!T167</f>
        <v>1</v>
      </c>
      <c r="O170" s="287">
        <f>'T. Generadora'!O167</f>
        <v>0</v>
      </c>
      <c r="P170" s="287">
        <f>'T. Generadora'!Q167</f>
        <v>0</v>
      </c>
      <c r="Q170" s="287">
        <f>'T. Generadora'!U167</f>
        <v>0</v>
      </c>
      <c r="R170" s="287">
        <f>'T. Generadora'!V167</f>
        <v>0</v>
      </c>
      <c r="S170" s="289">
        <f>'T. Generadora'!AT167</f>
        <v>2650000</v>
      </c>
      <c r="T170" s="289">
        <f>+'T. Generadora'!AP167</f>
        <v>50961.538461538461</v>
      </c>
      <c r="U170" s="285" t="str">
        <f>'Control Ventas'!D166</f>
        <v>X Vender</v>
      </c>
    </row>
    <row r="171" spans="1:21" ht="14.25" customHeight="1" x14ac:dyDescent="0.35">
      <c r="A171" s="285">
        <f>'T. Generadora'!A168</f>
        <v>166</v>
      </c>
      <c r="B171" s="285">
        <f>'T. Generadora'!B168</f>
        <v>1602</v>
      </c>
      <c r="C171" s="285">
        <f>+'T. Generadora'!C168</f>
        <v>1</v>
      </c>
      <c r="D171" s="285" t="str">
        <f>'T. Generadora'!D168</f>
        <v>Humbolt</v>
      </c>
      <c r="E171" s="285">
        <f>'T. Generadora'!E168</f>
        <v>16</v>
      </c>
      <c r="F171" s="286" t="str">
        <f>'T. Generadora'!G168</f>
        <v>2 H</v>
      </c>
      <c r="G171" s="286">
        <f>'T. Generadora'!H168</f>
        <v>36</v>
      </c>
      <c r="H171" s="286">
        <f>'T. Generadora'!I168</f>
        <v>4</v>
      </c>
      <c r="I171" s="286">
        <f>'T. Generadora'!J168</f>
        <v>0</v>
      </c>
      <c r="J171" s="286">
        <f>+'T. Generadora'!K168</f>
        <v>0</v>
      </c>
      <c r="K171" s="287">
        <f>'T. Generadora'!L168</f>
        <v>40</v>
      </c>
      <c r="L171" s="287">
        <f>'T. Generadora'!M168</f>
        <v>1</v>
      </c>
      <c r="M171" s="288">
        <f>'T. Generadora'!N168</f>
        <v>1</v>
      </c>
      <c r="N171" s="287">
        <f>'T. Generadora'!T168</f>
        <v>1</v>
      </c>
      <c r="O171" s="287">
        <f>'T. Generadora'!O168</f>
        <v>0</v>
      </c>
      <c r="P171" s="287">
        <f>'T. Generadora'!Q168</f>
        <v>0</v>
      </c>
      <c r="Q171" s="287">
        <f>'T. Generadora'!U168</f>
        <v>0</v>
      </c>
      <c r="R171" s="287">
        <f>'T. Generadora'!V168</f>
        <v>0</v>
      </c>
      <c r="S171" s="289">
        <f>'T. Generadora'!AT168</f>
        <v>2140000</v>
      </c>
      <c r="T171" s="289">
        <f>+'T. Generadora'!AP168</f>
        <v>53500</v>
      </c>
      <c r="U171" s="285" t="str">
        <f>'Control Ventas'!D167</f>
        <v>X Vender</v>
      </c>
    </row>
    <row r="172" spans="1:21" ht="14.25" customHeight="1" x14ac:dyDescent="0.35">
      <c r="A172" s="285">
        <f>'T. Generadora'!A169</f>
        <v>167</v>
      </c>
      <c r="B172" s="285">
        <f>'T. Generadora'!B169</f>
        <v>1603</v>
      </c>
      <c r="C172" s="285">
        <f>+'T. Generadora'!C169</f>
        <v>1</v>
      </c>
      <c r="D172" s="285" t="str">
        <f>'T. Generadora'!D169</f>
        <v>Humbolt</v>
      </c>
      <c r="E172" s="285">
        <f>'T. Generadora'!E169</f>
        <v>16</v>
      </c>
      <c r="F172" s="286" t="str">
        <f>'T. Generadora'!G169</f>
        <v>3 H</v>
      </c>
      <c r="G172" s="286">
        <f>'T. Generadora'!H169</f>
        <v>61</v>
      </c>
      <c r="H172" s="286">
        <f>'T. Generadora'!I169</f>
        <v>8</v>
      </c>
      <c r="I172" s="286">
        <f>'T. Generadora'!J169</f>
        <v>0</v>
      </c>
      <c r="J172" s="286">
        <f>+'T. Generadora'!K169</f>
        <v>0</v>
      </c>
      <c r="K172" s="287">
        <f>'T. Generadora'!L169</f>
        <v>69</v>
      </c>
      <c r="L172" s="287">
        <f>'T. Generadora'!M169</f>
        <v>2</v>
      </c>
      <c r="M172" s="288">
        <f>'T. Generadora'!N169</f>
        <v>2</v>
      </c>
      <c r="N172" s="287">
        <f>'T. Generadora'!T169</f>
        <v>1</v>
      </c>
      <c r="O172" s="287">
        <f>'T. Generadora'!O169</f>
        <v>0</v>
      </c>
      <c r="P172" s="287">
        <f>'T. Generadora'!Q169</f>
        <v>0</v>
      </c>
      <c r="Q172" s="287">
        <f>'T. Generadora'!U169</f>
        <v>0</v>
      </c>
      <c r="R172" s="287">
        <f>'T. Generadora'!V169</f>
        <v>0</v>
      </c>
      <c r="S172" s="289">
        <f>'T. Generadora'!AT169</f>
        <v>3270000</v>
      </c>
      <c r="T172" s="289">
        <f>+'T. Generadora'!AP169</f>
        <v>47391.304347826088</v>
      </c>
      <c r="U172" s="285" t="str">
        <f>'Control Ventas'!D168</f>
        <v>X Vender</v>
      </c>
    </row>
    <row r="173" spans="1:21" ht="14.25" customHeight="1" x14ac:dyDescent="0.35">
      <c r="A173" s="285">
        <f>'T. Generadora'!A170</f>
        <v>168</v>
      </c>
      <c r="B173" s="285">
        <f>'T. Generadora'!B170</f>
        <v>1604</v>
      </c>
      <c r="C173" s="285">
        <f>+'T. Generadora'!C170</f>
        <v>1</v>
      </c>
      <c r="D173" s="285" t="str">
        <f>'T. Generadora'!D170</f>
        <v>Humbolt</v>
      </c>
      <c r="E173" s="285">
        <f>'T. Generadora'!E170</f>
        <v>16</v>
      </c>
      <c r="F173" s="286" t="str">
        <f>'T. Generadora'!G170</f>
        <v>4 H</v>
      </c>
      <c r="G173" s="286">
        <f>'T. Generadora'!H170</f>
        <v>36</v>
      </c>
      <c r="H173" s="286">
        <f>'T. Generadora'!I170</f>
        <v>7</v>
      </c>
      <c r="I173" s="286">
        <f>'T. Generadora'!J170</f>
        <v>0</v>
      </c>
      <c r="J173" s="286">
        <f>+'T. Generadora'!K170</f>
        <v>0</v>
      </c>
      <c r="K173" s="287">
        <f>'T. Generadora'!L170</f>
        <v>43</v>
      </c>
      <c r="L173" s="287">
        <f>'T. Generadora'!M170</f>
        <v>1</v>
      </c>
      <c r="M173" s="288">
        <f>'T. Generadora'!N170</f>
        <v>1</v>
      </c>
      <c r="N173" s="287">
        <f>'T. Generadora'!T170</f>
        <v>1</v>
      </c>
      <c r="O173" s="287">
        <f>'T. Generadora'!O170</f>
        <v>0</v>
      </c>
      <c r="P173" s="287">
        <f>'T. Generadora'!Q170</f>
        <v>0</v>
      </c>
      <c r="Q173" s="287">
        <f>'T. Generadora'!U170</f>
        <v>0</v>
      </c>
      <c r="R173" s="287">
        <f>'T. Generadora'!V170</f>
        <v>0</v>
      </c>
      <c r="S173" s="289">
        <f>'T. Generadora'!AT170</f>
        <v>2270000</v>
      </c>
      <c r="T173" s="289">
        <f>+'T. Generadora'!AP170</f>
        <v>52790.697674418603</v>
      </c>
      <c r="U173" s="285" t="str">
        <f>'Control Ventas'!D169</f>
        <v>X Vender</v>
      </c>
    </row>
    <row r="174" spans="1:21" ht="14.25" customHeight="1" x14ac:dyDescent="0.35"/>
    <row r="175" spans="1:21" ht="14.25" customHeight="1" x14ac:dyDescent="0.35">
      <c r="K175" s="290">
        <f>SUM(K6:K174)</f>
        <v>9442</v>
      </c>
      <c r="S175" s="291">
        <f>SUM(S6:S174)</f>
        <v>439430000</v>
      </c>
      <c r="T175" s="291">
        <f>+S175/K175</f>
        <v>46539.927981359884</v>
      </c>
    </row>
    <row r="176" spans="1:21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autoFilter ref="A5:U173" xr:uid="{00000000-0009-0000-0000-000008000000}"/>
  <mergeCells count="7">
    <mergeCell ref="A1:U1"/>
    <mergeCell ref="A2:U2"/>
    <mergeCell ref="A4:B4"/>
    <mergeCell ref="D4:F4"/>
    <mergeCell ref="G4:K4"/>
    <mergeCell ref="L4:R4"/>
    <mergeCell ref="S4:T4"/>
  </mergeCells>
  <conditionalFormatting sqref="A6:U173">
    <cfRule type="expression" dxfId="27" priority="1">
      <formula>$U6="X Vender"</formula>
    </cfRule>
  </conditionalFormatting>
  <conditionalFormatting sqref="A6:U173">
    <cfRule type="expression" dxfId="26" priority="2">
      <formula>$U6="Vendido"</formula>
    </cfRule>
  </conditionalFormatting>
  <conditionalFormatting sqref="A6:U173">
    <cfRule type="expression" dxfId="25" priority="3">
      <formula>$U6="Reservado"</formula>
    </cfRule>
  </conditionalFormatting>
  <conditionalFormatting sqref="A6:U173">
    <cfRule type="expression" dxfId="24" priority="4">
      <formula>$U6="Bloqueado"</formula>
    </cfRule>
  </conditionalFormatting>
  <conditionalFormatting sqref="S175">
    <cfRule type="expression" dxfId="23" priority="5">
      <formula>$U175="X Vender"</formula>
    </cfRule>
  </conditionalFormatting>
  <conditionalFormatting sqref="S175">
    <cfRule type="expression" dxfId="22" priority="6">
      <formula>$U175="Vendido"</formula>
    </cfRule>
  </conditionalFormatting>
  <conditionalFormatting sqref="S175">
    <cfRule type="expression" dxfId="21" priority="7">
      <formula>$U175="Reservado"</formula>
    </cfRule>
  </conditionalFormatting>
  <conditionalFormatting sqref="S175">
    <cfRule type="expression" dxfId="20" priority="8">
      <formula>$U175="Bloqueado"</formula>
    </cfRule>
  </conditionalFormatting>
  <conditionalFormatting sqref="T175">
    <cfRule type="expression" dxfId="19" priority="9">
      <formula>$U175="X Vender"</formula>
    </cfRule>
  </conditionalFormatting>
  <conditionalFormatting sqref="T175">
    <cfRule type="expression" dxfId="18" priority="10">
      <formula>$U175="Vendido"</formula>
    </cfRule>
  </conditionalFormatting>
  <conditionalFormatting sqref="T175">
    <cfRule type="expression" dxfId="17" priority="11">
      <formula>$U175="Reservado"</formula>
    </cfRule>
  </conditionalFormatting>
  <conditionalFormatting sqref="T175">
    <cfRule type="expression" dxfId="16" priority="12">
      <formula>$U175="Bloqueado"</formula>
    </cfRule>
  </conditionalFormatting>
  <conditionalFormatting sqref="K175">
    <cfRule type="expression" dxfId="15" priority="13">
      <formula>$U175="X Vender"</formula>
    </cfRule>
  </conditionalFormatting>
  <conditionalFormatting sqref="K175">
    <cfRule type="expression" dxfId="14" priority="14">
      <formula>$U175="Vendido"</formula>
    </cfRule>
  </conditionalFormatting>
  <conditionalFormatting sqref="K175">
    <cfRule type="expression" dxfId="13" priority="15">
      <formula>$U175="Reservado"</formula>
    </cfRule>
  </conditionalFormatting>
  <conditionalFormatting sqref="K175">
    <cfRule type="expression" dxfId="12" priority="16">
      <formula>$U175="Bloqueado"</formula>
    </cfRule>
  </conditionalFormatting>
  <pageMargins left="0.70866141732283472" right="0.70866141732283472" top="0.74803149606299213" bottom="0.74803149606299213" header="0" footer="0"/>
  <pageSetup paperSize="3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Hoja1</vt:lpstr>
      <vt:lpstr>Valores Base</vt:lpstr>
      <vt:lpstr>T. Generadora</vt:lpstr>
      <vt:lpstr>Análisis de ingresos General</vt:lpstr>
      <vt:lpstr>Listas de precios Fase 1</vt:lpstr>
      <vt:lpstr>Análisis de ingresos Fase 1</vt:lpstr>
      <vt:lpstr>Análisis de ingresos Fase 2</vt:lpstr>
      <vt:lpstr>Control Ventas</vt:lpstr>
      <vt:lpstr>Lista de precios F1 Privee</vt:lpstr>
      <vt:lpstr>Lista de precios F 2 Privee</vt:lpstr>
      <vt:lpstr>Lista de precios Exclusive</vt:lpstr>
      <vt:lpstr>Lista de precios Club F1</vt:lpstr>
      <vt:lpstr>Catalogo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Acruz</dc:creator>
  <cp:lastModifiedBy>Walmart</cp:lastModifiedBy>
  <dcterms:created xsi:type="dcterms:W3CDTF">2012-02-01T16:18:37Z</dcterms:created>
  <dcterms:modified xsi:type="dcterms:W3CDTF">2023-01-26T22:51:35Z</dcterms:modified>
</cp:coreProperties>
</file>