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-460" windowWidth="51200" windowHeight="28800"/>
  </bookViews>
  <sheets>
    <sheet name="Analisis de Rendimiento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" l="1"/>
  <c r="K5" i="1"/>
  <c r="H6" i="1"/>
  <c r="J6" i="1"/>
  <c r="H7" i="1"/>
  <c r="J7" i="1"/>
  <c r="K7" i="1"/>
  <c r="H8" i="1"/>
  <c r="J8" i="1"/>
  <c r="K8" i="1"/>
  <c r="H9" i="1"/>
  <c r="J9" i="1"/>
  <c r="K9" i="1"/>
  <c r="H10" i="1"/>
  <c r="J10" i="1"/>
  <c r="K10" i="1"/>
  <c r="L6" i="1"/>
  <c r="M6" i="1"/>
  <c r="L7" i="1"/>
  <c r="M7" i="1"/>
  <c r="L8" i="1"/>
  <c r="M8" i="1"/>
  <c r="L9" i="1"/>
  <c r="M9" i="1"/>
  <c r="L10" i="1"/>
  <c r="M10" i="1"/>
  <c r="H5" i="1"/>
  <c r="J5" i="1"/>
  <c r="L5" i="1"/>
  <c r="M5" i="1"/>
</calcChain>
</file>

<file path=xl/sharedStrings.xml><?xml version="1.0" encoding="utf-8"?>
<sst xmlns="http://schemas.openxmlformats.org/spreadsheetml/2006/main" count="25" uniqueCount="25">
  <si>
    <r>
      <rPr>
        <b/>
        <sz val="5.5"/>
        <rFont val="Arial"/>
      </rPr>
      <t>Nota:</t>
    </r>
  </si>
  <si>
    <r>
      <rPr>
        <b/>
        <sz val="5.5"/>
        <rFont val="Arial"/>
      </rPr>
      <t>Las cifras son indicativas y se proporcionan solo con fines ilustrativos.</t>
    </r>
  </si>
  <si>
    <r>
      <rPr>
        <b/>
        <sz val="5.5"/>
        <rFont val="Arial"/>
      </rPr>
      <t>Presupuestado a fecha actual y mercado actual año 2021.</t>
    </r>
  </si>
  <si>
    <t>Cassa Juanillo at Cap Cana</t>
  </si>
  <si>
    <t>Tipo</t>
  </si>
  <si>
    <t>Alquiler Vacacional - Rendimiento estimado</t>
  </si>
  <si>
    <t>Precios</t>
  </si>
  <si>
    <t>Valor Promedio de la Unidad</t>
  </si>
  <si>
    <t>Habitaciones</t>
  </si>
  <si>
    <t>Temporada Alta</t>
  </si>
  <si>
    <t>Temporada Media</t>
  </si>
  <si>
    <t>Temporada Baja</t>
  </si>
  <si>
    <t>Tarifa Promedio</t>
  </si>
  <si>
    <t>Tasa de Ocupacón</t>
  </si>
  <si>
    <t>Ingreso Bruto</t>
  </si>
  <si>
    <t>Ingreso Neto antes de Impuestos</t>
  </si>
  <si>
    <t>Escenario Pesimista</t>
  </si>
  <si>
    <t>Rendimiento Neto en Dolares</t>
  </si>
  <si>
    <t>APARTAMENTO TIPO A</t>
  </si>
  <si>
    <t>APARTAMENTO TIPO B</t>
  </si>
  <si>
    <t>APARTAMENTO TIPO C</t>
  </si>
  <si>
    <t>PENTHOUSE TIPO A</t>
  </si>
  <si>
    <t>PENTHOUSE TIPO B</t>
  </si>
  <si>
    <t>PENTHOUSE TIPO C</t>
  </si>
  <si>
    <t>Gastos Anuales (30% de los Ingresos) con Management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</si>
</sst>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"/>
    <numFmt numFmtId="165" formatCode="\$0"/>
  </numFmts>
  <fonts count="10" x14ac:knownFonts="1">
    <font>
      <sz val="10"/>
      <color rgb="FF000000"/>
      <name val="Times New Roman"/>
      <charset val="204"/>
    </font>
    <font>
      <b/>
      <sz val="11"/>
      <name val="Arial"/>
    </font>
    <font>
      <b/>
      <sz val="8"/>
      <name val="Arial"/>
    </font>
    <font>
      <b/>
      <sz val="6"/>
      <name val="Arial"/>
    </font>
    <font>
      <sz val="6"/>
      <color rgb="FF000000"/>
      <name val="Arial"/>
      <family val="2"/>
    </font>
    <font>
      <sz val="6"/>
      <name val="Arial"/>
    </font>
    <font>
      <b/>
      <sz val="5.5"/>
      <name val="Arial"/>
    </font>
    <font>
      <b/>
      <u/>
      <sz val="6"/>
      <name val="Arial"/>
    </font>
    <font>
      <b/>
      <sz val="8"/>
      <color theme="0"/>
      <name val="Arial"/>
    </font>
    <font>
      <b/>
      <sz val="6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rgb="FF94D9CD"/>
      </patternFill>
    </fill>
    <fill>
      <patternFill patternType="solid">
        <fgColor rgb="FFF1F1F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indent="2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9" fontId="4" fillId="0" borderId="1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1" fontId="4" fillId="0" borderId="8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shrinkToFit="1"/>
    </xf>
    <xf numFmtId="165" fontId="4" fillId="0" borderId="9" xfId="0" applyNumberFormat="1" applyFont="1" applyFill="1" applyBorder="1" applyAlignment="1">
      <alignment horizontal="right" vertical="center" indent="2" shrinkToFit="1"/>
    </xf>
    <xf numFmtId="165" fontId="4" fillId="0" borderId="9" xfId="0" applyNumberFormat="1" applyFont="1" applyFill="1" applyBorder="1" applyAlignment="1">
      <alignment horizontal="center" vertical="center" shrinkToFit="1"/>
    </xf>
    <xf numFmtId="9" fontId="4" fillId="0" borderId="9" xfId="0" applyNumberFormat="1" applyFont="1" applyFill="1" applyBorder="1" applyAlignment="1">
      <alignment horizontal="center" vertical="center" shrinkToFit="1"/>
    </xf>
    <xf numFmtId="164" fontId="4" fillId="0" borderId="9" xfId="0" applyNumberFormat="1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center" wrapText="1"/>
    </xf>
    <xf numFmtId="10" fontId="9" fillId="7" borderId="7" xfId="0" applyNumberFormat="1" applyFont="1" applyFill="1" applyBorder="1" applyAlignment="1">
      <alignment horizontal="center" vertical="center" shrinkToFit="1"/>
    </xf>
    <xf numFmtId="10" fontId="9" fillId="7" borderId="10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165" fontId="4" fillId="0" borderId="9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200" zoomScaleNormal="200" zoomScalePageLayoutView="200" workbookViewId="0">
      <selection activeCell="K5" sqref="K5"/>
    </sheetView>
  </sheetViews>
  <sheetFormatPr baseColWidth="10" defaultColWidth="9" defaultRowHeight="12" x14ac:dyDescent="0"/>
  <cols>
    <col min="1" max="1" width="7.1640625" style="21" bestFit="1" customWidth="1"/>
    <col min="2" max="2" width="14" style="21" customWidth="1"/>
    <col min="3" max="3" width="9.33203125" style="21" customWidth="1"/>
    <col min="4" max="4" width="2.1640625" style="21" customWidth="1"/>
    <col min="5" max="5" width="8" style="21" customWidth="1"/>
    <col min="6" max="7" width="9.33203125" style="21" customWidth="1"/>
    <col min="8" max="8" width="10.33203125" style="21" customWidth="1"/>
    <col min="9" max="10" width="9.33203125" style="21" customWidth="1"/>
    <col min="11" max="12" width="17.83203125" style="21" customWidth="1"/>
    <col min="13" max="13" width="14.33203125" style="21" customWidth="1"/>
    <col min="14" max="16384" width="9" style="21"/>
  </cols>
  <sheetData>
    <row r="1" spans="1:13" ht="42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customHeight="1">
      <c r="A2" s="30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15" customHeight="1">
      <c r="A3" s="33" t="s">
        <v>3</v>
      </c>
      <c r="B3" s="34"/>
      <c r="C3" s="1" t="s">
        <v>6</v>
      </c>
      <c r="D3" s="35" t="s">
        <v>16</v>
      </c>
      <c r="E3" s="35"/>
      <c r="F3" s="35"/>
      <c r="G3" s="35"/>
      <c r="H3" s="35"/>
      <c r="I3" s="35"/>
      <c r="J3" s="35"/>
      <c r="K3" s="35"/>
      <c r="L3" s="35"/>
      <c r="M3" s="36"/>
    </row>
    <row r="4" spans="1:13" ht="19" customHeight="1">
      <c r="A4" s="2" t="s">
        <v>8</v>
      </c>
      <c r="B4" s="3" t="s">
        <v>4</v>
      </c>
      <c r="C4" s="4" t="s">
        <v>7</v>
      </c>
      <c r="D4" s="37" t="s">
        <v>9</v>
      </c>
      <c r="E4" s="37"/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24</v>
      </c>
      <c r="L4" s="3" t="s">
        <v>15</v>
      </c>
      <c r="M4" s="5" t="s">
        <v>17</v>
      </c>
    </row>
    <row r="5" spans="1:13" ht="10" customHeight="1">
      <c r="A5" s="7">
        <v>1</v>
      </c>
      <c r="B5" s="8" t="s">
        <v>18</v>
      </c>
      <c r="C5" s="6">
        <v>260000</v>
      </c>
      <c r="D5" s="25">
        <v>250</v>
      </c>
      <c r="E5" s="25"/>
      <c r="F5" s="9">
        <v>200</v>
      </c>
      <c r="G5" s="10">
        <v>150</v>
      </c>
      <c r="H5" s="10">
        <f>AVERAGE(D5:G5)</f>
        <v>200</v>
      </c>
      <c r="I5" s="11">
        <v>0.4</v>
      </c>
      <c r="J5" s="12">
        <f>(H5*365)*I5</f>
        <v>29200</v>
      </c>
      <c r="K5" s="12">
        <f>J5*0.3</f>
        <v>8760</v>
      </c>
      <c r="L5" s="12">
        <f>J5-K5</f>
        <v>20440</v>
      </c>
      <c r="M5" s="23">
        <f>L5/C5</f>
        <v>7.8615384615384615E-2</v>
      </c>
    </row>
    <row r="6" spans="1:13" ht="11" customHeight="1">
      <c r="A6" s="7">
        <v>1</v>
      </c>
      <c r="B6" s="8" t="s">
        <v>19</v>
      </c>
      <c r="C6" s="6">
        <v>265000</v>
      </c>
      <c r="D6" s="25">
        <v>250</v>
      </c>
      <c r="E6" s="25"/>
      <c r="F6" s="9">
        <v>200</v>
      </c>
      <c r="G6" s="10">
        <v>150</v>
      </c>
      <c r="H6" s="10">
        <f t="shared" ref="H6:H10" si="0">AVERAGE(D6:G6)</f>
        <v>200</v>
      </c>
      <c r="I6" s="11">
        <v>0.4</v>
      </c>
      <c r="J6" s="12">
        <f t="shared" ref="J6:J10" si="1">(H6*365)*I6</f>
        <v>29200</v>
      </c>
      <c r="K6" s="12">
        <f>J6*0.3</f>
        <v>8760</v>
      </c>
      <c r="L6" s="12">
        <f t="shared" ref="L6:L10" si="2">J6-K6</f>
        <v>20440</v>
      </c>
      <c r="M6" s="23">
        <f t="shared" ref="M6:M10" si="3">L6/C6</f>
        <v>7.7132075471698119E-2</v>
      </c>
    </row>
    <row r="7" spans="1:13" ht="10" customHeight="1">
      <c r="A7" s="7">
        <v>1</v>
      </c>
      <c r="B7" s="8" t="s">
        <v>20</v>
      </c>
      <c r="C7" s="6">
        <v>289000</v>
      </c>
      <c r="D7" s="25">
        <v>250</v>
      </c>
      <c r="E7" s="25"/>
      <c r="F7" s="9">
        <v>200</v>
      </c>
      <c r="G7" s="10">
        <v>150</v>
      </c>
      <c r="H7" s="10">
        <f t="shared" si="0"/>
        <v>200</v>
      </c>
      <c r="I7" s="11">
        <v>0.4</v>
      </c>
      <c r="J7" s="12">
        <f t="shared" si="1"/>
        <v>29200</v>
      </c>
      <c r="K7" s="12">
        <f t="shared" ref="K6:K10" si="4">J7*0.3</f>
        <v>8760</v>
      </c>
      <c r="L7" s="12">
        <f t="shared" si="2"/>
        <v>20440</v>
      </c>
      <c r="M7" s="23">
        <f t="shared" si="3"/>
        <v>7.0726643598615913E-2</v>
      </c>
    </row>
    <row r="8" spans="1:13" ht="10" customHeight="1">
      <c r="A8" s="7">
        <v>1</v>
      </c>
      <c r="B8" s="8" t="s">
        <v>21</v>
      </c>
      <c r="C8" s="6">
        <v>350000</v>
      </c>
      <c r="D8" s="25">
        <v>300</v>
      </c>
      <c r="E8" s="25"/>
      <c r="F8" s="9">
        <v>250</v>
      </c>
      <c r="G8" s="10">
        <v>200</v>
      </c>
      <c r="H8" s="10">
        <f t="shared" si="0"/>
        <v>250</v>
      </c>
      <c r="I8" s="11">
        <v>0.4</v>
      </c>
      <c r="J8" s="12">
        <f t="shared" si="1"/>
        <v>36500</v>
      </c>
      <c r="K8" s="12">
        <f t="shared" si="4"/>
        <v>10950</v>
      </c>
      <c r="L8" s="12">
        <f t="shared" si="2"/>
        <v>25550</v>
      </c>
      <c r="M8" s="23">
        <f t="shared" si="3"/>
        <v>7.2999999999999995E-2</v>
      </c>
    </row>
    <row r="9" spans="1:13" ht="11" customHeight="1">
      <c r="A9" s="7">
        <v>1</v>
      </c>
      <c r="B9" s="8" t="s">
        <v>22</v>
      </c>
      <c r="C9" s="6">
        <v>350000</v>
      </c>
      <c r="D9" s="25">
        <v>300</v>
      </c>
      <c r="E9" s="25"/>
      <c r="F9" s="9">
        <v>250</v>
      </c>
      <c r="G9" s="10">
        <v>200</v>
      </c>
      <c r="H9" s="10">
        <f t="shared" si="0"/>
        <v>250</v>
      </c>
      <c r="I9" s="11">
        <v>0.4</v>
      </c>
      <c r="J9" s="12">
        <f t="shared" si="1"/>
        <v>36500</v>
      </c>
      <c r="K9" s="12">
        <f t="shared" si="4"/>
        <v>10950</v>
      </c>
      <c r="L9" s="12">
        <f t="shared" si="2"/>
        <v>25550</v>
      </c>
      <c r="M9" s="23">
        <f t="shared" si="3"/>
        <v>7.2999999999999995E-2</v>
      </c>
    </row>
    <row r="10" spans="1:13" ht="10" customHeight="1" thickBot="1">
      <c r="A10" s="13">
        <v>1</v>
      </c>
      <c r="B10" s="14" t="s">
        <v>23</v>
      </c>
      <c r="C10" s="15">
        <v>370000</v>
      </c>
      <c r="D10" s="28">
        <v>350</v>
      </c>
      <c r="E10" s="28"/>
      <c r="F10" s="16">
        <v>325</v>
      </c>
      <c r="G10" s="17">
        <v>300</v>
      </c>
      <c r="H10" s="17">
        <f t="shared" si="0"/>
        <v>325</v>
      </c>
      <c r="I10" s="18">
        <v>0.4</v>
      </c>
      <c r="J10" s="19">
        <f t="shared" si="1"/>
        <v>47450</v>
      </c>
      <c r="K10" s="19">
        <f t="shared" si="4"/>
        <v>14235</v>
      </c>
      <c r="L10" s="19">
        <f t="shared" si="2"/>
        <v>33215</v>
      </c>
      <c r="M10" s="24">
        <f t="shared" si="3"/>
        <v>8.9770270270270264E-2</v>
      </c>
    </row>
    <row r="11" spans="1:13" ht="11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8.25" customHeight="1">
      <c r="A12" s="26" t="s">
        <v>0</v>
      </c>
      <c r="B12" s="26"/>
      <c r="C12" s="26"/>
      <c r="D12" s="26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1" customHeight="1">
      <c r="A13" s="27" t="s">
        <v>1</v>
      </c>
      <c r="B13" s="26"/>
      <c r="C13" s="26"/>
      <c r="D13" s="26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1" customHeight="1">
      <c r="A14" s="26" t="s">
        <v>2</v>
      </c>
      <c r="B14" s="26"/>
      <c r="C14" s="26"/>
      <c r="D14" s="26"/>
      <c r="E14" s="20"/>
      <c r="F14" s="20"/>
      <c r="G14" s="20"/>
      <c r="H14" s="20"/>
      <c r="I14" s="20"/>
      <c r="J14" s="20"/>
      <c r="K14" s="20"/>
      <c r="L14" s="20"/>
      <c r="M14" s="20"/>
    </row>
  </sheetData>
  <mergeCells count="14">
    <mergeCell ref="A1:M1"/>
    <mergeCell ref="A2:M2"/>
    <mergeCell ref="A3:B3"/>
    <mergeCell ref="D3:M3"/>
    <mergeCell ref="D4:E4"/>
    <mergeCell ref="D5:E5"/>
    <mergeCell ref="D6:E6"/>
    <mergeCell ref="D7:E7"/>
    <mergeCell ref="D8:E8"/>
    <mergeCell ref="A14:D14"/>
    <mergeCell ref="A12:D12"/>
    <mergeCell ref="A13:D13"/>
    <mergeCell ref="D9:E9"/>
    <mergeCell ref="D10:E10"/>
  </mergeCells>
  <pageMargins left="0.7" right="0.7" top="0.75" bottom="0.75" header="0.3" footer="0.3"/>
  <ignoredErrors>
    <ignoredError sqref="H5:H10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Analisis de Rendimiento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Sariela Rodríguez</dc:creator>
  <cp:lastModifiedBy>Carlos Paulino Gatón</cp:lastModifiedBy>
  <dcterms:created xsi:type="dcterms:W3CDTF">2021-10-08T21:17:21Z</dcterms:created>
  <dcterms:modified xsi:type="dcterms:W3CDTF">2022-05-12T21:33:09Z</dcterms:modified>
</cp:coreProperties>
</file>