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manuel/Google Drive/PROACTIVO (1)/RESIDENCIAS/VALLE PTE 2/Ventas/Precios/"/>
    </mc:Choice>
  </mc:AlternateContent>
  <xr:revisionPtr revIDLastSave="0" documentId="13_ncr:1_{B925C638-32CF-D44F-86A1-78CE38998A94}" xr6:coauthVersionLast="36" xr6:coauthVersionMax="36" xr10:uidLastSave="{00000000-0000-0000-0000-000000000000}"/>
  <bookViews>
    <workbookView xWindow="220" yWindow="660" windowWidth="27900" windowHeight="15640" tabRatio="715" xr2:uid="{00000000-000D-0000-FFFF-FFFF00000000}"/>
  </bookViews>
  <sheets>
    <sheet name="Precios " sheetId="58" r:id="rId1"/>
    <sheet name="Disponibilidad " sheetId="59" r:id="rId2"/>
  </sheets>
  <calcPr calcId="181029"/>
</workbook>
</file>

<file path=xl/calcChain.xml><?xml version="1.0" encoding="utf-8"?>
<calcChain xmlns="http://schemas.openxmlformats.org/spreadsheetml/2006/main">
  <c r="B41" i="58" l="1"/>
  <c r="B26" i="58"/>
  <c r="H13" i="59" l="1"/>
  <c r="B27" i="58"/>
  <c r="B28" i="58" s="1"/>
  <c r="G15" i="59"/>
  <c r="I40" i="58"/>
  <c r="Q21" i="59"/>
  <c r="O21" i="59"/>
  <c r="I52" i="58"/>
  <c r="G27" i="59" s="1"/>
  <c r="I27" i="59"/>
  <c r="E27" i="59"/>
  <c r="I48" i="58"/>
  <c r="O29" i="59" s="1"/>
  <c r="Q29" i="59"/>
  <c r="M29" i="59"/>
  <c r="K29" i="59"/>
  <c r="H19" i="58"/>
  <c r="H20" i="58"/>
  <c r="H21" i="58"/>
  <c r="H18" i="58"/>
  <c r="I19" i="58"/>
  <c r="I20" i="58"/>
  <c r="I21" i="58"/>
  <c r="I18" i="58"/>
  <c r="D37" i="59" s="1"/>
  <c r="H37" i="59"/>
  <c r="K31" i="59"/>
  <c r="Q31" i="59"/>
  <c r="M31" i="59"/>
  <c r="I24" i="58"/>
  <c r="B21" i="58"/>
  <c r="B18" i="58"/>
  <c r="B19" i="58" s="1"/>
  <c r="I16" i="58" l="1"/>
  <c r="I17" i="58"/>
  <c r="I37" i="58"/>
  <c r="F40" i="59" l="1"/>
  <c r="F38" i="59" s="1"/>
  <c r="B40" i="59"/>
  <c r="B38" i="59" s="1"/>
  <c r="N42" i="59"/>
  <c r="N40" i="59" s="1"/>
  <c r="N38" i="59" s="1"/>
  <c r="J42" i="59"/>
  <c r="J40" i="59" s="1"/>
  <c r="J38" i="59" s="1"/>
  <c r="I88" i="58"/>
  <c r="I76" i="58"/>
  <c r="I28" i="58"/>
  <c r="H28" i="58" s="1"/>
  <c r="I84" i="58"/>
  <c r="I100" i="58"/>
  <c r="H26" i="58"/>
  <c r="H27" i="58"/>
  <c r="H29" i="58"/>
  <c r="F41" i="59" l="1"/>
  <c r="J41" i="59" l="1"/>
  <c r="N41" i="59" s="1"/>
  <c r="F12" i="58"/>
  <c r="B14" i="58" l="1"/>
  <c r="B15" i="58" s="1"/>
  <c r="B16" i="58" s="1"/>
  <c r="B17" i="58" s="1"/>
  <c r="B29" i="58" l="1"/>
  <c r="B37" i="58" s="1"/>
  <c r="B38" i="58" s="1"/>
  <c r="B39" i="58" s="1"/>
  <c r="B46" i="58" s="1"/>
  <c r="B47" i="58" s="1"/>
  <c r="B48" i="58" s="1"/>
  <c r="B49" i="58" s="1"/>
  <c r="B51" i="58" s="1"/>
  <c r="B52" i="58" s="1"/>
  <c r="B53" i="58" s="1"/>
  <c r="B66" i="58" s="1"/>
  <c r="M27" i="58"/>
  <c r="M33" i="58"/>
  <c r="M34" i="58"/>
  <c r="L43" i="58"/>
  <c r="L51" i="58" s="1"/>
  <c r="L59" i="58" s="1"/>
  <c r="L67" i="58" s="1"/>
  <c r="L75" i="58" s="1"/>
  <c r="L83" i="58" s="1"/>
  <c r="L91" i="58" s="1"/>
  <c r="L99" i="58" s="1"/>
  <c r="L36" i="58"/>
  <c r="L44" i="58" s="1"/>
  <c r="L52" i="58" s="1"/>
  <c r="L60" i="58" s="1"/>
  <c r="L68" i="58" s="1"/>
  <c r="L76" i="58" s="1"/>
  <c r="L84" i="58" s="1"/>
  <c r="L92" i="58" s="1"/>
  <c r="L100" i="58" s="1"/>
  <c r="F39" i="59"/>
  <c r="F37" i="59" s="1"/>
  <c r="J39" i="59"/>
  <c r="J37" i="59" s="1"/>
  <c r="N39" i="59"/>
  <c r="N37" i="59" s="1"/>
  <c r="B39" i="59"/>
  <c r="B37" i="59" s="1"/>
  <c r="H12" i="58"/>
  <c r="F15" i="58"/>
  <c r="F16" i="58"/>
  <c r="F14" i="58"/>
  <c r="F13" i="58"/>
  <c r="F17" i="58" s="1"/>
  <c r="H17" i="58" s="1"/>
  <c r="E11" i="58"/>
  <c r="E12" i="58" s="1"/>
  <c r="E13" i="58" s="1"/>
  <c r="E14" i="58" s="1"/>
  <c r="E15" i="58" s="1"/>
  <c r="E16" i="58" s="1"/>
  <c r="E17" i="58" s="1"/>
  <c r="E18" i="58" s="1"/>
  <c r="E19" i="58" s="1"/>
  <c r="E20" i="58" s="1"/>
  <c r="D14" i="58"/>
  <c r="D18" i="58" s="1"/>
  <c r="D11" i="58"/>
  <c r="D15" i="58" s="1"/>
  <c r="D19" i="58" s="1"/>
  <c r="T47" i="59"/>
  <c r="T49" i="59" s="1"/>
  <c r="T51" i="59" s="1"/>
  <c r="T53" i="59" s="1"/>
  <c r="T55" i="59" s="1"/>
  <c r="T57" i="59" s="1"/>
  <c r="T59" i="59" s="1"/>
  <c r="T61" i="59" s="1"/>
  <c r="T63" i="59" s="1"/>
  <c r="N35" i="59"/>
  <c r="P35" i="59" s="1"/>
  <c r="D33" i="59"/>
  <c r="D31" i="59" s="1"/>
  <c r="D29" i="59" s="1"/>
  <c r="D27" i="59" s="1"/>
  <c r="D25" i="59" s="1"/>
  <c r="D23" i="59" s="1"/>
  <c r="D21" i="59" s="1"/>
  <c r="D19" i="59" s="1"/>
  <c r="D17" i="59" s="1"/>
  <c r="D15" i="59" s="1"/>
  <c r="D13" i="59" s="1"/>
  <c r="B31" i="59"/>
  <c r="B29" i="59" s="1"/>
  <c r="B27" i="59" s="1"/>
  <c r="B25" i="59" s="1"/>
  <c r="B23" i="59" s="1"/>
  <c r="B21" i="59" s="1"/>
  <c r="B19" i="59" s="1"/>
  <c r="B17" i="59" s="1"/>
  <c r="B15" i="59" s="1"/>
  <c r="B13" i="59" s="1"/>
  <c r="T15" i="59"/>
  <c r="T17" i="59" s="1"/>
  <c r="T19" i="59" s="1"/>
  <c r="T21" i="59" s="1"/>
  <c r="T23" i="59" s="1"/>
  <c r="T25" i="59" s="1"/>
  <c r="T27" i="59" s="1"/>
  <c r="T29" i="59" s="1"/>
  <c r="T31" i="59" s="1"/>
  <c r="T33" i="59" s="1"/>
  <c r="N12" i="59"/>
  <c r="F12" i="59"/>
  <c r="L42" i="58"/>
  <c r="L50" i="58" s="1"/>
  <c r="L58" i="58" s="1"/>
  <c r="L66" i="58" s="1"/>
  <c r="L74" i="58" s="1"/>
  <c r="L82" i="58" s="1"/>
  <c r="L90" i="58" s="1"/>
  <c r="L98" i="58" s="1"/>
  <c r="F41" i="58"/>
  <c r="F49" i="58" s="1"/>
  <c r="F57" i="58" s="1"/>
  <c r="F40" i="58"/>
  <c r="F48" i="58" s="1"/>
  <c r="F56" i="58" s="1"/>
  <c r="L39" i="58"/>
  <c r="L47" i="58" s="1"/>
  <c r="L55" i="58" s="1"/>
  <c r="L63" i="58" s="1"/>
  <c r="L71" i="58" s="1"/>
  <c r="L79" i="58" s="1"/>
  <c r="L87" i="58" s="1"/>
  <c r="L95" i="58" s="1"/>
  <c r="L103" i="58" s="1"/>
  <c r="F39" i="58"/>
  <c r="F47" i="58" s="1"/>
  <c r="F55" i="58" s="1"/>
  <c r="F38" i="58"/>
  <c r="F46" i="58" s="1"/>
  <c r="F54" i="58" s="1"/>
  <c r="L37" i="58"/>
  <c r="L38" i="58" s="1"/>
  <c r="L46" i="58" s="1"/>
  <c r="L54" i="58" s="1"/>
  <c r="L62" i="58" s="1"/>
  <c r="L70" i="58" s="1"/>
  <c r="L78" i="58" s="1"/>
  <c r="L86" i="58" s="1"/>
  <c r="L94" i="58" s="1"/>
  <c r="L102" i="58" s="1"/>
  <c r="F37" i="58"/>
  <c r="E37" i="58"/>
  <c r="E45" i="58" s="1"/>
  <c r="E53" i="58" s="1"/>
  <c r="F36" i="58"/>
  <c r="F44" i="58" s="1"/>
  <c r="F52" i="58" s="1"/>
  <c r="E36" i="58"/>
  <c r="E44" i="58" s="1"/>
  <c r="E52" i="58" s="1"/>
  <c r="F35" i="58"/>
  <c r="F43" i="58" s="1"/>
  <c r="F51" i="58" s="1"/>
  <c r="E35" i="58"/>
  <c r="E43" i="58" s="1"/>
  <c r="E51" i="58" s="1"/>
  <c r="F34" i="58"/>
  <c r="F42" i="58" s="1"/>
  <c r="F50" i="58" s="1"/>
  <c r="E34" i="58"/>
  <c r="E42" i="58" s="1"/>
  <c r="E50" i="58" s="1"/>
  <c r="D34" i="58"/>
  <c r="D42" i="58" s="1"/>
  <c r="D50" i="58" s="1"/>
  <c r="D58" i="58" s="1"/>
  <c r="D66" i="58" s="1"/>
  <c r="D74" i="58" s="1"/>
  <c r="D82" i="58" s="1"/>
  <c r="D90" i="58" s="1"/>
  <c r="D98" i="58" s="1"/>
  <c r="D106" i="58" s="1"/>
  <c r="C34" i="58"/>
  <c r="C42" i="58" s="1"/>
  <c r="C50" i="58" s="1"/>
  <c r="C58" i="58" s="1"/>
  <c r="C66" i="58" s="1"/>
  <c r="C74" i="58" s="1"/>
  <c r="C82" i="58" s="1"/>
  <c r="C90" i="58" s="1"/>
  <c r="C106" i="58" s="1"/>
  <c r="E33" i="58"/>
  <c r="E41" i="58" s="1"/>
  <c r="E49" i="58" s="1"/>
  <c r="E57" i="58" s="1"/>
  <c r="E32" i="58"/>
  <c r="E40" i="58" s="1"/>
  <c r="E48" i="58" s="1"/>
  <c r="E56" i="58" s="1"/>
  <c r="E31" i="58"/>
  <c r="E39" i="58" s="1"/>
  <c r="E47" i="58" s="1"/>
  <c r="E55" i="58" s="1"/>
  <c r="E30" i="58"/>
  <c r="E38" i="58" s="1"/>
  <c r="E46" i="58" s="1"/>
  <c r="E54" i="58" s="1"/>
  <c r="M29" i="58"/>
  <c r="M30" i="58" s="1"/>
  <c r="M31" i="58"/>
  <c r="D27" i="58"/>
  <c r="D28" i="58" s="1"/>
  <c r="D29" i="58" s="1"/>
  <c r="C27" i="58"/>
  <c r="C35" i="58" s="1"/>
  <c r="C43" i="58" s="1"/>
  <c r="C51" i="58" s="1"/>
  <c r="C59" i="58" s="1"/>
  <c r="C67" i="58" s="1"/>
  <c r="C75" i="58" s="1"/>
  <c r="C83" i="58" s="1"/>
  <c r="C91" i="58" s="1"/>
  <c r="C107" i="58" s="1"/>
  <c r="N26" i="58"/>
  <c r="O26" i="58" s="1"/>
  <c r="D24" i="58"/>
  <c r="D25" i="58" s="1"/>
  <c r="L23" i="58"/>
  <c r="C23" i="58"/>
  <c r="C24" i="58" s="1"/>
  <c r="C25" i="58" s="1"/>
  <c r="H11" i="58"/>
  <c r="I10" i="58"/>
  <c r="M10" i="58" s="1"/>
  <c r="O10" i="58" s="1"/>
  <c r="F18" i="58" l="1"/>
  <c r="H14" i="58"/>
  <c r="F20" i="58"/>
  <c r="H16" i="58"/>
  <c r="F19" i="58"/>
  <c r="H15" i="58"/>
  <c r="F45" i="58"/>
  <c r="F53" i="58" s="1"/>
  <c r="F77" i="58" s="1"/>
  <c r="F85" i="58" s="1"/>
  <c r="H37" i="58"/>
  <c r="T65" i="59"/>
  <c r="B75" i="58"/>
  <c r="B76" i="58" s="1"/>
  <c r="F21" i="58"/>
  <c r="M14" i="58"/>
  <c r="O14" i="58" s="1"/>
  <c r="I12" i="58"/>
  <c r="M12" i="58" s="1"/>
  <c r="O12" i="58" s="1"/>
  <c r="M42" i="58"/>
  <c r="M50" i="58" s="1"/>
  <c r="E21" i="58"/>
  <c r="L24" i="58"/>
  <c r="M16" i="58"/>
  <c r="O16" i="58" s="1"/>
  <c r="E25" i="58"/>
  <c r="E23" i="58"/>
  <c r="I11" i="58"/>
  <c r="D35" i="58"/>
  <c r="D43" i="58" s="1"/>
  <c r="D51" i="58" s="1"/>
  <c r="D59" i="58" s="1"/>
  <c r="D67" i="58" s="1"/>
  <c r="D75" i="58" s="1"/>
  <c r="D83" i="58" s="1"/>
  <c r="D91" i="58" s="1"/>
  <c r="D99" i="58" s="1"/>
  <c r="D107" i="58" s="1"/>
  <c r="D12" i="58"/>
  <c r="L45" i="58"/>
  <c r="L53" i="58" s="1"/>
  <c r="L61" i="58" s="1"/>
  <c r="L69" i="58" s="1"/>
  <c r="L77" i="58" s="1"/>
  <c r="L85" i="58" s="1"/>
  <c r="L93" i="58" s="1"/>
  <c r="L101" i="58" s="1"/>
  <c r="C33" i="59"/>
  <c r="C28" i="58"/>
  <c r="C29" i="58" s="1"/>
  <c r="C37" i="58" s="1"/>
  <c r="C45" i="58" s="1"/>
  <c r="C53" i="58" s="1"/>
  <c r="C61" i="58" s="1"/>
  <c r="C69" i="58" s="1"/>
  <c r="C77" i="58" s="1"/>
  <c r="C85" i="58" s="1"/>
  <c r="C93" i="58" s="1"/>
  <c r="C109" i="58" s="1"/>
  <c r="H13" i="58"/>
  <c r="F33" i="59"/>
  <c r="D37" i="58"/>
  <c r="D45" i="58" s="1"/>
  <c r="D53" i="58" s="1"/>
  <c r="D61" i="58" s="1"/>
  <c r="D69" i="58" s="1"/>
  <c r="D77" i="58" s="1"/>
  <c r="D85" i="58" s="1"/>
  <c r="D93" i="58" s="1"/>
  <c r="D101" i="58" s="1"/>
  <c r="D109" i="58" s="1"/>
  <c r="D30" i="58"/>
  <c r="E80" i="58"/>
  <c r="E88" i="58" s="1"/>
  <c r="E96" i="58" s="1"/>
  <c r="E64" i="58"/>
  <c r="E72" i="58" s="1"/>
  <c r="E76" i="58"/>
  <c r="E84" i="58" s="1"/>
  <c r="E92" i="58" s="1"/>
  <c r="E60" i="58"/>
  <c r="E68" i="58" s="1"/>
  <c r="F79" i="58"/>
  <c r="F87" i="58" s="1"/>
  <c r="F63" i="58"/>
  <c r="F71" i="58" s="1"/>
  <c r="E74" i="58"/>
  <c r="E82" i="58" s="1"/>
  <c r="E90" i="58" s="1"/>
  <c r="E58" i="58"/>
  <c r="E66" i="58" s="1"/>
  <c r="E75" i="58"/>
  <c r="E83" i="58" s="1"/>
  <c r="E91" i="58" s="1"/>
  <c r="E59" i="58"/>
  <c r="E67" i="58" s="1"/>
  <c r="M38" i="58"/>
  <c r="N30" i="58"/>
  <c r="O30" i="58" s="1"/>
  <c r="E81" i="58"/>
  <c r="E89" i="58" s="1"/>
  <c r="E97" i="58" s="1"/>
  <c r="E65" i="58"/>
  <c r="E73" i="58" s="1"/>
  <c r="F76" i="58"/>
  <c r="F60" i="58"/>
  <c r="F68" i="58" s="1"/>
  <c r="L110" i="58"/>
  <c r="L111" i="58"/>
  <c r="F74" i="58"/>
  <c r="F82" i="58" s="1"/>
  <c r="F58" i="58"/>
  <c r="E78" i="58"/>
  <c r="E86" i="58" s="1"/>
  <c r="E94" i="58" s="1"/>
  <c r="E62" i="58"/>
  <c r="E70" i="58" s="1"/>
  <c r="F80" i="58"/>
  <c r="F88" i="58" s="1"/>
  <c r="F64" i="58"/>
  <c r="F72" i="58" s="1"/>
  <c r="E79" i="58"/>
  <c r="E87" i="58" s="1"/>
  <c r="E95" i="58" s="1"/>
  <c r="E63" i="58"/>
  <c r="E71" i="58" s="1"/>
  <c r="E77" i="58"/>
  <c r="E85" i="58" s="1"/>
  <c r="E93" i="58" s="1"/>
  <c r="E61" i="58"/>
  <c r="E69" i="58" s="1"/>
  <c r="F78" i="58"/>
  <c r="F86" i="58" s="1"/>
  <c r="F62" i="58"/>
  <c r="F70" i="58" s="1"/>
  <c r="F81" i="58"/>
  <c r="F89" i="58" s="1"/>
  <c r="F97" i="58" s="1"/>
  <c r="F105" i="58" s="1"/>
  <c r="H105" i="58" s="1"/>
  <c r="F65" i="58"/>
  <c r="F73" i="58" s="1"/>
  <c r="L40" i="58"/>
  <c r="L48" i="58" s="1"/>
  <c r="L56" i="58" s="1"/>
  <c r="L64" i="58" s="1"/>
  <c r="L72" i="58" s="1"/>
  <c r="L80" i="58" s="1"/>
  <c r="L88" i="58" s="1"/>
  <c r="L96" i="58" s="1"/>
  <c r="L104" i="58" s="1"/>
  <c r="E24" i="58"/>
  <c r="N27" i="58"/>
  <c r="O27" i="58" s="1"/>
  <c r="N29" i="58"/>
  <c r="N34" i="58"/>
  <c r="L25" i="58"/>
  <c r="M25" i="58" s="1"/>
  <c r="M28" i="58"/>
  <c r="M37" i="58"/>
  <c r="L106" i="58"/>
  <c r="F75" i="58"/>
  <c r="F59" i="58"/>
  <c r="F67" i="58" s="1"/>
  <c r="L107" i="58"/>
  <c r="M35" i="58"/>
  <c r="N33" i="58"/>
  <c r="O33" i="58" s="1"/>
  <c r="D36" i="58"/>
  <c r="D44" i="58" s="1"/>
  <c r="D52" i="58" s="1"/>
  <c r="D60" i="58" s="1"/>
  <c r="D68" i="58" s="1"/>
  <c r="D76" i="58" s="1"/>
  <c r="D84" i="58" s="1"/>
  <c r="D92" i="58" s="1"/>
  <c r="D100" i="58" s="1"/>
  <c r="D108" i="58" s="1"/>
  <c r="L41" i="58"/>
  <c r="L49" i="58" s="1"/>
  <c r="L57" i="58" s="1"/>
  <c r="L65" i="58" s="1"/>
  <c r="L73" i="58" s="1"/>
  <c r="L81" i="58" s="1"/>
  <c r="L89" i="58" s="1"/>
  <c r="L97" i="58" s="1"/>
  <c r="L105" i="58" s="1"/>
  <c r="B80" i="58" l="1"/>
  <c r="B81" i="58" s="1"/>
  <c r="B82" i="58" s="1"/>
  <c r="B83" i="58" s="1"/>
  <c r="B84" i="58" s="1"/>
  <c r="B85" i="58" s="1"/>
  <c r="B86" i="58" s="1"/>
  <c r="B87" i="58" s="1"/>
  <c r="B88" i="58" s="1"/>
  <c r="B94" i="58" s="1"/>
  <c r="B95" i="58" s="1"/>
  <c r="B99" i="58" s="1"/>
  <c r="B100" i="58" s="1"/>
  <c r="B105" i="58" s="1"/>
  <c r="B109" i="58" s="1"/>
  <c r="F93" i="58"/>
  <c r="F101" i="58" s="1"/>
  <c r="H85" i="58"/>
  <c r="F66" i="58"/>
  <c r="H66" i="58" s="1"/>
  <c r="H58" i="58"/>
  <c r="F94" i="58"/>
  <c r="H86" i="58"/>
  <c r="F96" i="58"/>
  <c r="F112" i="58" s="1"/>
  <c r="H88" i="58"/>
  <c r="F84" i="58"/>
  <c r="H76" i="58"/>
  <c r="F95" i="58"/>
  <c r="H95" i="58" s="1"/>
  <c r="H87" i="58"/>
  <c r="F83" i="58"/>
  <c r="H75" i="58"/>
  <c r="N42" i="58"/>
  <c r="O42" i="58" s="1"/>
  <c r="I42" i="58" s="1"/>
  <c r="H42" i="58" s="1"/>
  <c r="F61" i="58"/>
  <c r="F69" i="58" s="1"/>
  <c r="F90" i="58"/>
  <c r="F98" i="58" s="1"/>
  <c r="H82" i="58"/>
  <c r="D39" i="59"/>
  <c r="M11" i="58"/>
  <c r="O11" i="58" s="1"/>
  <c r="E33" i="59"/>
  <c r="J27" i="58"/>
  <c r="J26" i="58"/>
  <c r="L39" i="59"/>
  <c r="C30" i="58"/>
  <c r="C38" i="58" s="1"/>
  <c r="C46" i="58" s="1"/>
  <c r="C54" i="58" s="1"/>
  <c r="C62" i="58" s="1"/>
  <c r="C70" i="58" s="1"/>
  <c r="C78" i="58" s="1"/>
  <c r="C86" i="58" s="1"/>
  <c r="C94" i="58" s="1"/>
  <c r="C110" i="58" s="1"/>
  <c r="C36" i="58"/>
  <c r="C44" i="58" s="1"/>
  <c r="C52" i="58" s="1"/>
  <c r="C60" i="58" s="1"/>
  <c r="C68" i="58" s="1"/>
  <c r="C76" i="58" s="1"/>
  <c r="C84" i="58" s="1"/>
  <c r="C92" i="58" s="1"/>
  <c r="C108" i="58" s="1"/>
  <c r="M46" i="58"/>
  <c r="N46" i="58" s="1"/>
  <c r="M43" i="58"/>
  <c r="M51" i="58" s="1"/>
  <c r="M45" i="58"/>
  <c r="M53" i="58" s="1"/>
  <c r="D16" i="58"/>
  <c r="D20" i="58" s="1"/>
  <c r="D13" i="58"/>
  <c r="D17" i="58" s="1"/>
  <c r="D21" i="58" s="1"/>
  <c r="O34" i="58"/>
  <c r="I34" i="58" s="1"/>
  <c r="H34" i="58" s="1"/>
  <c r="I33" i="58"/>
  <c r="H33" i="58" s="1"/>
  <c r="I30" i="58"/>
  <c r="H30" i="58" s="1"/>
  <c r="M58" i="58"/>
  <c r="M66" i="58" s="1"/>
  <c r="O29" i="58"/>
  <c r="M32" i="58"/>
  <c r="M36" i="58"/>
  <c r="N50" i="58"/>
  <c r="O50" i="58" s="1"/>
  <c r="I50" i="58" s="1"/>
  <c r="H50" i="58" s="1"/>
  <c r="I13" i="58"/>
  <c r="M41" i="58"/>
  <c r="N41" i="58" s="1"/>
  <c r="H33" i="59"/>
  <c r="F31" i="59"/>
  <c r="F29" i="59" s="1"/>
  <c r="F27" i="59" s="1"/>
  <c r="F25" i="59" s="1"/>
  <c r="F23" i="59" s="1"/>
  <c r="F21" i="59" s="1"/>
  <c r="F19" i="59" s="1"/>
  <c r="F17" i="59" s="1"/>
  <c r="F15" i="59" s="1"/>
  <c r="F13" i="59" s="1"/>
  <c r="N28" i="58"/>
  <c r="O28" i="58" s="1"/>
  <c r="G33" i="59" s="1"/>
  <c r="E111" i="58"/>
  <c r="E103" i="58"/>
  <c r="E113" i="58"/>
  <c r="E105" i="58"/>
  <c r="N38" i="58"/>
  <c r="O38" i="58" s="1"/>
  <c r="E104" i="58"/>
  <c r="E112" i="58"/>
  <c r="L113" i="58"/>
  <c r="N35" i="58"/>
  <c r="O35" i="58" s="1"/>
  <c r="I35" i="58" s="1"/>
  <c r="H35" i="58" s="1"/>
  <c r="N37" i="58"/>
  <c r="O37" i="58" s="1"/>
  <c r="L108" i="58"/>
  <c r="E109" i="58"/>
  <c r="E101" i="58"/>
  <c r="D38" i="58"/>
  <c r="D46" i="58" s="1"/>
  <c r="D54" i="58" s="1"/>
  <c r="D62" i="58" s="1"/>
  <c r="D70" i="58" s="1"/>
  <c r="D78" i="58" s="1"/>
  <c r="D86" i="58" s="1"/>
  <c r="D94" i="58" s="1"/>
  <c r="D102" i="58" s="1"/>
  <c r="D110" i="58" s="1"/>
  <c r="D31" i="58"/>
  <c r="L109" i="58"/>
  <c r="N25" i="58"/>
  <c r="N31" i="58"/>
  <c r="O31" i="58" s="1"/>
  <c r="I31" i="58" s="1"/>
  <c r="H31" i="58" s="1"/>
  <c r="M23" i="58"/>
  <c r="M39" i="58"/>
  <c r="E106" i="58"/>
  <c r="E98" i="58"/>
  <c r="L112" i="58"/>
  <c r="E102" i="58"/>
  <c r="E110" i="58"/>
  <c r="E107" i="58"/>
  <c r="E99" i="58"/>
  <c r="E108" i="58"/>
  <c r="E100" i="58"/>
  <c r="F111" i="58" l="1"/>
  <c r="F103" i="58"/>
  <c r="F104" i="58"/>
  <c r="C31" i="58"/>
  <c r="F91" i="58"/>
  <c r="H83" i="58"/>
  <c r="F102" i="58"/>
  <c r="H94" i="58"/>
  <c r="F92" i="58"/>
  <c r="H84" i="58"/>
  <c r="N58" i="58"/>
  <c r="O58" i="58" s="1"/>
  <c r="J30" i="58"/>
  <c r="N45" i="58"/>
  <c r="O45" i="58" s="1"/>
  <c r="I45" i="58" s="1"/>
  <c r="H45" i="58" s="1"/>
  <c r="M54" i="58"/>
  <c r="M62" i="58" s="1"/>
  <c r="J34" i="58"/>
  <c r="I33" i="59"/>
  <c r="J29" i="58"/>
  <c r="J33" i="58"/>
  <c r="J42" i="58"/>
  <c r="M15" i="58"/>
  <c r="O15" i="58" s="1"/>
  <c r="H39" i="59"/>
  <c r="M13" i="58"/>
  <c r="O13" i="58" s="1"/>
  <c r="M47" i="58"/>
  <c r="N47" i="58" s="1"/>
  <c r="M49" i="58"/>
  <c r="M57" i="58" s="1"/>
  <c r="O41" i="58"/>
  <c r="H41" i="58" s="1"/>
  <c r="M44" i="58"/>
  <c r="M52" i="58" s="1"/>
  <c r="O46" i="58"/>
  <c r="H46" i="58" s="1"/>
  <c r="I31" i="59"/>
  <c r="H38" i="58"/>
  <c r="M17" i="58"/>
  <c r="O17" i="58" s="1"/>
  <c r="P39" i="59"/>
  <c r="N43" i="58"/>
  <c r="O43" i="58" s="1"/>
  <c r="I43" i="58" s="1"/>
  <c r="H43" i="58" s="1"/>
  <c r="O25" i="58"/>
  <c r="H25" i="58" s="1"/>
  <c r="N51" i="58"/>
  <c r="O51" i="58" s="1"/>
  <c r="M59" i="58"/>
  <c r="N53" i="58"/>
  <c r="O53" i="58" s="1"/>
  <c r="M61" i="58"/>
  <c r="M74" i="58"/>
  <c r="N66" i="58"/>
  <c r="O66" i="58" s="1"/>
  <c r="J33" i="59"/>
  <c r="H31" i="59"/>
  <c r="H29" i="59" s="1"/>
  <c r="H27" i="59" s="1"/>
  <c r="H25" i="59" s="1"/>
  <c r="H23" i="59" s="1"/>
  <c r="H21" i="59" s="1"/>
  <c r="H19" i="59" s="1"/>
  <c r="H17" i="59" s="1"/>
  <c r="H15" i="59" s="1"/>
  <c r="J31" i="58"/>
  <c r="J35" i="58"/>
  <c r="J50" i="58"/>
  <c r="N23" i="58"/>
  <c r="O23" i="58" s="1"/>
  <c r="J28" i="58"/>
  <c r="N39" i="58"/>
  <c r="O39" i="58" s="1"/>
  <c r="H39" i="58" s="1"/>
  <c r="N36" i="58"/>
  <c r="O36" i="58" s="1"/>
  <c r="I36" i="58" s="1"/>
  <c r="H36" i="58" s="1"/>
  <c r="C39" i="58"/>
  <c r="C47" i="58" s="1"/>
  <c r="C55" i="58" s="1"/>
  <c r="C63" i="58" s="1"/>
  <c r="C71" i="58" s="1"/>
  <c r="C79" i="58" s="1"/>
  <c r="C87" i="58" s="1"/>
  <c r="C95" i="58" s="1"/>
  <c r="C111" i="58" s="1"/>
  <c r="C32" i="58"/>
  <c r="M24" i="58"/>
  <c r="N32" i="58"/>
  <c r="O32" i="58" s="1"/>
  <c r="I32" i="58" s="1"/>
  <c r="H32" i="58" s="1"/>
  <c r="M40" i="58"/>
  <c r="D32" i="58"/>
  <c r="D39" i="58"/>
  <c r="D47" i="58" s="1"/>
  <c r="D55" i="58" s="1"/>
  <c r="D63" i="58" s="1"/>
  <c r="D71" i="58" s="1"/>
  <c r="D79" i="58" s="1"/>
  <c r="D87" i="58" s="1"/>
  <c r="D95" i="58" s="1"/>
  <c r="D103" i="58" s="1"/>
  <c r="D111" i="58" s="1"/>
  <c r="F100" i="58" l="1"/>
  <c r="H100" i="58" s="1"/>
  <c r="F108" i="58"/>
  <c r="F107" i="58"/>
  <c r="F99" i="58"/>
  <c r="N49" i="58"/>
  <c r="N54" i="58"/>
  <c r="O54" i="58" s="1"/>
  <c r="I54" i="58" s="1"/>
  <c r="H54" i="58" s="1"/>
  <c r="N44" i="58"/>
  <c r="O44" i="58" s="1"/>
  <c r="M70" i="58"/>
  <c r="M78" i="58" s="1"/>
  <c r="N62" i="58"/>
  <c r="O62" i="58" s="1"/>
  <c r="J37" i="58"/>
  <c r="J38" i="58"/>
  <c r="M55" i="58"/>
  <c r="N55" i="58" s="1"/>
  <c r="O55" i="58" s="1"/>
  <c r="J41" i="58"/>
  <c r="J25" i="58"/>
  <c r="O47" i="58"/>
  <c r="H47" i="58" s="1"/>
  <c r="O49" i="58"/>
  <c r="H49" i="58" s="1"/>
  <c r="N59" i="58"/>
  <c r="O59" i="58" s="1"/>
  <c r="M48" i="58"/>
  <c r="N48" i="58" s="1"/>
  <c r="M67" i="58"/>
  <c r="M75" i="58" s="1"/>
  <c r="N57" i="58"/>
  <c r="O57" i="58" s="1"/>
  <c r="M65" i="58"/>
  <c r="N61" i="58"/>
  <c r="O61" i="58" s="1"/>
  <c r="M69" i="58"/>
  <c r="N52" i="58"/>
  <c r="O52" i="58" s="1"/>
  <c r="M60" i="58"/>
  <c r="M82" i="58"/>
  <c r="N74" i="58"/>
  <c r="O74" i="58" s="1"/>
  <c r="J31" i="59"/>
  <c r="J29" i="59" s="1"/>
  <c r="J27" i="59" s="1"/>
  <c r="J25" i="59" s="1"/>
  <c r="J23" i="59" s="1"/>
  <c r="J21" i="59" s="1"/>
  <c r="J19" i="59" s="1"/>
  <c r="J17" i="59" s="1"/>
  <c r="J15" i="59" s="1"/>
  <c r="J13" i="59" s="1"/>
  <c r="L33" i="59"/>
  <c r="J43" i="58"/>
  <c r="J39" i="58"/>
  <c r="D33" i="58"/>
  <c r="D41" i="58" s="1"/>
  <c r="D49" i="58" s="1"/>
  <c r="D57" i="58" s="1"/>
  <c r="D65" i="58" s="1"/>
  <c r="D73" i="58" s="1"/>
  <c r="D81" i="58" s="1"/>
  <c r="D89" i="58" s="1"/>
  <c r="D97" i="58" s="1"/>
  <c r="D105" i="58" s="1"/>
  <c r="D113" i="58" s="1"/>
  <c r="D40" i="58"/>
  <c r="D48" i="58" s="1"/>
  <c r="D56" i="58" s="1"/>
  <c r="D64" i="58" s="1"/>
  <c r="D72" i="58" s="1"/>
  <c r="D80" i="58" s="1"/>
  <c r="D88" i="58" s="1"/>
  <c r="D96" i="58" s="1"/>
  <c r="D104" i="58" s="1"/>
  <c r="D112" i="58" s="1"/>
  <c r="N24" i="58"/>
  <c r="O24" i="58" s="1"/>
  <c r="H24" i="58" s="1"/>
  <c r="J45" i="58"/>
  <c r="J58" i="58"/>
  <c r="N40" i="58"/>
  <c r="O40" i="58" s="1"/>
  <c r="H40" i="58" s="1"/>
  <c r="C40" i="58"/>
  <c r="C48" i="58" s="1"/>
  <c r="C56" i="58" s="1"/>
  <c r="C64" i="58" s="1"/>
  <c r="C72" i="58" s="1"/>
  <c r="C80" i="58" s="1"/>
  <c r="C88" i="58" s="1"/>
  <c r="C96" i="58" s="1"/>
  <c r="C112" i="58" s="1"/>
  <c r="C33" i="58"/>
  <c r="C41" i="58" s="1"/>
  <c r="C49" i="58" s="1"/>
  <c r="C57" i="58" s="1"/>
  <c r="C65" i="58" s="1"/>
  <c r="C73" i="58" s="1"/>
  <c r="C81" i="58" s="1"/>
  <c r="C89" i="58" s="1"/>
  <c r="C97" i="58" s="1"/>
  <c r="C113" i="58" s="1"/>
  <c r="H53" i="58"/>
  <c r="H51" i="58"/>
  <c r="C23" i="59"/>
  <c r="J36" i="58"/>
  <c r="J46" i="58"/>
  <c r="H23" i="58"/>
  <c r="J32" i="58"/>
  <c r="M63" i="58" l="1"/>
  <c r="H99" i="58"/>
  <c r="F115" i="58"/>
  <c r="N70" i="58"/>
  <c r="O70" i="58" s="1"/>
  <c r="I57" i="58"/>
  <c r="O48" i="58"/>
  <c r="J49" i="58"/>
  <c r="M56" i="58"/>
  <c r="N56" i="58" s="1"/>
  <c r="N67" i="58"/>
  <c r="O67" i="58" s="1"/>
  <c r="N60" i="58"/>
  <c r="O60" i="58" s="1"/>
  <c r="M68" i="58"/>
  <c r="N63" i="58"/>
  <c r="O63" i="58" s="1"/>
  <c r="M71" i="58"/>
  <c r="N69" i="58"/>
  <c r="O69" i="58" s="1"/>
  <c r="M77" i="58"/>
  <c r="N65" i="58"/>
  <c r="O65" i="58" s="1"/>
  <c r="M73" i="58"/>
  <c r="M83" i="58"/>
  <c r="N75" i="58"/>
  <c r="O75" i="58" s="1"/>
  <c r="M86" i="58"/>
  <c r="N78" i="58"/>
  <c r="O78" i="58" s="1"/>
  <c r="M90" i="58"/>
  <c r="N82" i="58"/>
  <c r="O82" i="58" s="1"/>
  <c r="L31" i="59"/>
  <c r="L29" i="59" s="1"/>
  <c r="L27" i="59" s="1"/>
  <c r="L25" i="59" s="1"/>
  <c r="L23" i="59" s="1"/>
  <c r="L21" i="59" s="1"/>
  <c r="L19" i="59" s="1"/>
  <c r="L17" i="59" s="1"/>
  <c r="L15" i="59" s="1"/>
  <c r="L13" i="59" s="1"/>
  <c r="N33" i="59"/>
  <c r="I44" i="58"/>
  <c r="H44" i="58" s="1"/>
  <c r="J53" i="58"/>
  <c r="J51" i="58"/>
  <c r="H52" i="58"/>
  <c r="J66" i="58"/>
  <c r="I61" i="58"/>
  <c r="H61" i="58" s="1"/>
  <c r="J54" i="58"/>
  <c r="J47" i="58"/>
  <c r="I74" i="58"/>
  <c r="H74" i="58" s="1"/>
  <c r="J40" i="58"/>
  <c r="I55" i="58"/>
  <c r="H55" i="58" s="1"/>
  <c r="J23" i="58"/>
  <c r="I59" i="58"/>
  <c r="H59" i="58" s="1"/>
  <c r="J24" i="58"/>
  <c r="I62" i="58"/>
  <c r="H62" i="58" s="1"/>
  <c r="J57" i="58" l="1"/>
  <c r="H57" i="58"/>
  <c r="M64" i="58"/>
  <c r="M72" i="58" s="1"/>
  <c r="O56" i="58"/>
  <c r="I65" i="58"/>
  <c r="N73" i="58"/>
  <c r="O73" i="58" s="1"/>
  <c r="I73" i="58" s="1"/>
  <c r="H73" i="58" s="1"/>
  <c r="M81" i="58"/>
  <c r="N77" i="58"/>
  <c r="O77" i="58" s="1"/>
  <c r="M85" i="58"/>
  <c r="N68" i="58"/>
  <c r="O68" i="58" s="1"/>
  <c r="M76" i="58"/>
  <c r="M79" i="58"/>
  <c r="N71" i="58"/>
  <c r="O71" i="58" s="1"/>
  <c r="M91" i="58"/>
  <c r="N83" i="58"/>
  <c r="O83" i="58" s="1"/>
  <c r="M98" i="58"/>
  <c r="N90" i="58"/>
  <c r="O90" i="58" s="1"/>
  <c r="M94" i="58"/>
  <c r="N86" i="58"/>
  <c r="O86" i="58" s="1"/>
  <c r="P33" i="59"/>
  <c r="N31" i="59"/>
  <c r="J55" i="58"/>
  <c r="J61" i="58"/>
  <c r="J62" i="58"/>
  <c r="J59" i="58"/>
  <c r="I60" i="58"/>
  <c r="H60" i="58" s="1"/>
  <c r="I67" i="58"/>
  <c r="H67" i="58" s="1"/>
  <c r="C19" i="59"/>
  <c r="I70" i="58"/>
  <c r="H70" i="58" s="1"/>
  <c r="J74" i="58"/>
  <c r="J52" i="58"/>
  <c r="I63" i="58"/>
  <c r="H63" i="58" s="1"/>
  <c r="I69" i="58"/>
  <c r="H69" i="58" s="1"/>
  <c r="J44" i="58"/>
  <c r="J65" i="58" l="1"/>
  <c r="H65" i="58"/>
  <c r="N64" i="58"/>
  <c r="O64" i="58" s="1"/>
  <c r="I64" i="58" s="1"/>
  <c r="H64" i="58" s="1"/>
  <c r="N76" i="58"/>
  <c r="O76" i="58" s="1"/>
  <c r="M84" i="58"/>
  <c r="N85" i="58"/>
  <c r="O85" i="58" s="1"/>
  <c r="M93" i="58"/>
  <c r="N81" i="58"/>
  <c r="O81" i="58" s="1"/>
  <c r="M89" i="58"/>
  <c r="M87" i="58"/>
  <c r="N79" i="58"/>
  <c r="O79" i="58" s="1"/>
  <c r="N72" i="58"/>
  <c r="O72" i="58" s="1"/>
  <c r="M80" i="58"/>
  <c r="M99" i="58"/>
  <c r="N91" i="58"/>
  <c r="O91" i="58" s="1"/>
  <c r="M102" i="58"/>
  <c r="N94" i="58"/>
  <c r="O94" i="58" s="1"/>
  <c r="N98" i="58"/>
  <c r="O98" i="58" s="1"/>
  <c r="P31" i="59"/>
  <c r="N29" i="59"/>
  <c r="J60" i="58"/>
  <c r="J67" i="58"/>
  <c r="J63" i="58"/>
  <c r="H48" i="58"/>
  <c r="J73" i="58"/>
  <c r="I68" i="58"/>
  <c r="H68" i="58" s="1"/>
  <c r="J69" i="58"/>
  <c r="J82" i="58"/>
  <c r="I56" i="58"/>
  <c r="H56" i="58" s="1"/>
  <c r="I77" i="58"/>
  <c r="H77" i="58" s="1"/>
  <c r="I78" i="58"/>
  <c r="H78" i="58" s="1"/>
  <c r="I90" i="58"/>
  <c r="H90" i="58" s="1"/>
  <c r="M106" i="58"/>
  <c r="I71" i="58"/>
  <c r="H71" i="58" s="1"/>
  <c r="J70" i="58"/>
  <c r="E21" i="59"/>
  <c r="H81" i="58" l="1"/>
  <c r="N84" i="58"/>
  <c r="O84" i="58" s="1"/>
  <c r="M92" i="58"/>
  <c r="N87" i="58"/>
  <c r="O87" i="58" s="1"/>
  <c r="M95" i="58"/>
  <c r="N89" i="58"/>
  <c r="O89" i="58" s="1"/>
  <c r="M97" i="58"/>
  <c r="N93" i="58"/>
  <c r="O93" i="58" s="1"/>
  <c r="M101" i="58"/>
  <c r="M88" i="58"/>
  <c r="N80" i="58"/>
  <c r="O80" i="58" s="1"/>
  <c r="N99" i="58"/>
  <c r="N102" i="58"/>
  <c r="O102" i="58" s="1"/>
  <c r="N27" i="59"/>
  <c r="P29" i="59"/>
  <c r="J75" i="58"/>
  <c r="J90" i="58"/>
  <c r="J77" i="58"/>
  <c r="J68" i="58"/>
  <c r="J64" i="58"/>
  <c r="J71" i="58"/>
  <c r="J78" i="58"/>
  <c r="I19" i="59"/>
  <c r="E19" i="59"/>
  <c r="I79" i="58"/>
  <c r="H79" i="58" s="1"/>
  <c r="I98" i="58"/>
  <c r="H98" i="58" s="1"/>
  <c r="K19" i="59"/>
  <c r="G21" i="59"/>
  <c r="J48" i="58"/>
  <c r="I72" i="58"/>
  <c r="H72" i="58" s="1"/>
  <c r="J56" i="58"/>
  <c r="N106" i="58"/>
  <c r="J81" i="58" l="1"/>
  <c r="O99" i="58"/>
  <c r="E15" i="59" s="1"/>
  <c r="I89" i="58"/>
  <c r="O106" i="58"/>
  <c r="I106" i="58" s="1"/>
  <c r="N95" i="58"/>
  <c r="O95" i="58" s="1"/>
  <c r="M103" i="58"/>
  <c r="N92" i="58"/>
  <c r="O92" i="58" s="1"/>
  <c r="M100" i="58"/>
  <c r="M96" i="58"/>
  <c r="N88" i="58"/>
  <c r="O88" i="58" s="1"/>
  <c r="N101" i="58"/>
  <c r="O101" i="58" s="1"/>
  <c r="N97" i="58"/>
  <c r="O97" i="58" s="1"/>
  <c r="M105" i="58"/>
  <c r="N25" i="59"/>
  <c r="P27" i="59"/>
  <c r="J98" i="58"/>
  <c r="J72" i="58"/>
  <c r="J83" i="58"/>
  <c r="J76" i="58"/>
  <c r="J79" i="58"/>
  <c r="J86" i="58"/>
  <c r="H80" i="58"/>
  <c r="G19" i="59"/>
  <c r="M109" i="58"/>
  <c r="I93" i="58"/>
  <c r="H93" i="58" s="1"/>
  <c r="M113" i="58"/>
  <c r="J85" i="58"/>
  <c r="M110" i="58"/>
  <c r="K17" i="59"/>
  <c r="M19" i="59"/>
  <c r="I91" i="58"/>
  <c r="H91" i="58" s="1"/>
  <c r="M107" i="58"/>
  <c r="J89" i="58" l="1"/>
  <c r="H89" i="58"/>
  <c r="J106" i="58"/>
  <c r="H106" i="58"/>
  <c r="I97" i="58"/>
  <c r="N100" i="58"/>
  <c r="O100" i="58" s="1"/>
  <c r="N103" i="58"/>
  <c r="O103" i="58" s="1"/>
  <c r="N105" i="58"/>
  <c r="O105" i="58" s="1"/>
  <c r="M104" i="58"/>
  <c r="N96" i="58"/>
  <c r="O96" i="58" s="1"/>
  <c r="P25" i="59"/>
  <c r="N23" i="59"/>
  <c r="J91" i="58"/>
  <c r="J87" i="58"/>
  <c r="J80" i="58"/>
  <c r="J84" i="58"/>
  <c r="I102" i="58"/>
  <c r="H102" i="58" s="1"/>
  <c r="I101" i="58"/>
  <c r="H101" i="58" s="1"/>
  <c r="M108" i="58"/>
  <c r="I92" i="58"/>
  <c r="H92" i="58" s="1"/>
  <c r="O19" i="59"/>
  <c r="N110" i="58"/>
  <c r="O110" i="58" s="1"/>
  <c r="N107" i="58"/>
  <c r="O107" i="58" s="1"/>
  <c r="I107" i="58" s="1"/>
  <c r="J94" i="58"/>
  <c r="N109" i="58"/>
  <c r="J93" i="58"/>
  <c r="M111" i="58"/>
  <c r="M17" i="59"/>
  <c r="N113" i="58"/>
  <c r="O113" i="58" s="1"/>
  <c r="J97" i="58" l="1"/>
  <c r="H97" i="58"/>
  <c r="O109" i="58"/>
  <c r="I13" i="59" s="1"/>
  <c r="I110" i="58"/>
  <c r="J110" i="58" s="1"/>
  <c r="Q15" i="59"/>
  <c r="N104" i="58"/>
  <c r="O104" i="58" s="1"/>
  <c r="N21" i="59"/>
  <c r="P23" i="59"/>
  <c r="J95" i="58"/>
  <c r="I103" i="58"/>
  <c r="H103" i="58" s="1"/>
  <c r="J99" i="58"/>
  <c r="J92" i="58"/>
  <c r="N108" i="58"/>
  <c r="O108" i="58" s="1"/>
  <c r="I108" i="58" s="1"/>
  <c r="N111" i="58"/>
  <c r="O111" i="58" s="1"/>
  <c r="I111" i="58" s="1"/>
  <c r="J88" i="58"/>
  <c r="J102" i="58"/>
  <c r="J107" i="58"/>
  <c r="H107" i="58"/>
  <c r="I96" i="58"/>
  <c r="H96" i="58" s="1"/>
  <c r="M112" i="58"/>
  <c r="J101" i="58"/>
  <c r="H110" i="58" l="1"/>
  <c r="J105" i="58"/>
  <c r="H109" i="58"/>
  <c r="J109" i="58"/>
  <c r="N19" i="59"/>
  <c r="P21" i="59"/>
  <c r="J100" i="58"/>
  <c r="H111" i="58"/>
  <c r="J111" i="58"/>
  <c r="J96" i="58"/>
  <c r="I113" i="58"/>
  <c r="H108" i="58"/>
  <c r="J108" i="58"/>
  <c r="J103" i="58"/>
  <c r="N112" i="58"/>
  <c r="O112" i="58" s="1"/>
  <c r="I112" i="58" s="1"/>
  <c r="N115" i="58" l="1"/>
  <c r="N17" i="59"/>
  <c r="P19" i="59"/>
  <c r="J112" i="58"/>
  <c r="H112" i="58"/>
  <c r="J113" i="58"/>
  <c r="H113" i="58"/>
  <c r="P17" i="59" l="1"/>
  <c r="N15" i="59"/>
  <c r="I104" i="58"/>
  <c r="H104" i="58" s="1"/>
  <c r="P15" i="59" l="1"/>
  <c r="N13" i="59"/>
  <c r="P13" i="59" s="1"/>
  <c r="J104" i="58"/>
  <c r="M21" i="58" l="1"/>
  <c r="O21" i="58" s="1"/>
  <c r="P37" i="59"/>
  <c r="G57" i="58"/>
  <c r="G20" i="58"/>
  <c r="G19" i="58"/>
  <c r="G51" i="58"/>
  <c r="G82" i="58"/>
  <c r="G49" i="58"/>
  <c r="G71" i="58"/>
  <c r="G50" i="58"/>
  <c r="G65" i="58"/>
  <c r="G36" i="58"/>
  <c r="G48" i="58"/>
  <c r="G44" i="58"/>
  <c r="G53" i="58"/>
  <c r="G109" i="58"/>
  <c r="G70" i="58"/>
  <c r="G88" i="58"/>
  <c r="G16" i="58"/>
  <c r="G66" i="58"/>
  <c r="G84" i="58"/>
  <c r="G96" i="58"/>
  <c r="G30" i="58"/>
  <c r="G42" i="58"/>
  <c r="G69" i="58"/>
  <c r="G87" i="58"/>
  <c r="G75" i="58"/>
  <c r="G34" i="58"/>
  <c r="G102" i="58"/>
  <c r="G94" i="58"/>
  <c r="I115" i="58"/>
  <c r="H115" i="58" s="1"/>
  <c r="M18" i="58"/>
  <c r="G10" i="58"/>
  <c r="M20" i="58"/>
  <c r="O20" i="58" s="1"/>
  <c r="G38" i="58"/>
  <c r="G26" i="58"/>
  <c r="G73" i="58"/>
  <c r="G95" i="58"/>
  <c r="G68" i="58"/>
  <c r="G35" i="58"/>
  <c r="G105" i="58"/>
  <c r="G91" i="58"/>
  <c r="G74" i="58"/>
  <c r="G85" i="58"/>
  <c r="G86" i="58"/>
  <c r="G78" i="58"/>
  <c r="G39" i="58"/>
  <c r="G13" i="58"/>
  <c r="G43" i="58"/>
  <c r="G63" i="58"/>
  <c r="G72" i="58"/>
  <c r="G11" i="58"/>
  <c r="G40" i="58"/>
  <c r="G59" i="58"/>
  <c r="G23" i="58"/>
  <c r="G56" i="58"/>
  <c r="G67" i="58"/>
  <c r="G25" i="58"/>
  <c r="G103" i="58"/>
  <c r="M19" i="58"/>
  <c r="O19" i="58" s="1"/>
  <c r="G21" i="58"/>
  <c r="G45" i="58"/>
  <c r="G55" i="58"/>
  <c r="G110" i="58"/>
  <c r="G52" i="58"/>
  <c r="G100" i="58"/>
  <c r="G79" i="58"/>
  <c r="G31" i="58"/>
  <c r="G108" i="58"/>
  <c r="G28" i="58"/>
  <c r="G83" i="58"/>
  <c r="G113" i="58"/>
  <c r="G77" i="58"/>
  <c r="G47" i="58"/>
  <c r="G54" i="58"/>
  <c r="G27" i="58"/>
  <c r="G90" i="58"/>
  <c r="G15" i="58"/>
  <c r="G24" i="58"/>
  <c r="G37" i="58"/>
  <c r="G106" i="58"/>
  <c r="G33" i="58"/>
  <c r="G41" i="58"/>
  <c r="G98" i="58"/>
  <c r="G29" i="58"/>
  <c r="G12" i="58"/>
  <c r="G58" i="58"/>
  <c r="G107" i="58"/>
  <c r="G32" i="58"/>
  <c r="G112" i="58"/>
  <c r="G17" i="58"/>
  <c r="G60" i="58"/>
  <c r="G46" i="58"/>
  <c r="G104" i="58"/>
  <c r="G80" i="58"/>
  <c r="G62" i="58"/>
  <c r="G64" i="58"/>
  <c r="G99" i="58"/>
  <c r="G93" i="58"/>
  <c r="G101" i="58"/>
  <c r="G97" i="58"/>
  <c r="G61" i="58"/>
  <c r="G92" i="58"/>
  <c r="G81" i="58"/>
  <c r="G89" i="58"/>
  <c r="G18" i="58"/>
  <c r="G111" i="58"/>
  <c r="G76" i="58"/>
  <c r="G14" i="58"/>
  <c r="G115" i="58" l="1"/>
  <c r="M115" i="58"/>
  <c r="O18" i="58"/>
  <c r="O115" i="58" s="1"/>
</calcChain>
</file>

<file path=xl/sharedStrings.xml><?xml version="1.0" encoding="utf-8"?>
<sst xmlns="http://schemas.openxmlformats.org/spreadsheetml/2006/main" count="197" uniqueCount="66">
  <si>
    <t>m2</t>
  </si>
  <si>
    <t>$/m2</t>
  </si>
  <si>
    <t>unidad</t>
  </si>
  <si>
    <t>ESTACIONAMIENTO</t>
  </si>
  <si>
    <t>No.</t>
  </si>
  <si>
    <t>2rec</t>
  </si>
  <si>
    <t>1rec</t>
  </si>
  <si>
    <t>DISPONIBILIDAD</t>
  </si>
  <si>
    <t>Amenities</t>
  </si>
  <si>
    <t>Estacionamiento 1</t>
  </si>
  <si>
    <t>Estacionamiento 7</t>
  </si>
  <si>
    <t>Estacionamiento 6</t>
  </si>
  <si>
    <t>Estacionamiento 5</t>
  </si>
  <si>
    <t>Estacionamiento 4</t>
  </si>
  <si>
    <t>Estacionamiento 3</t>
  </si>
  <si>
    <t>Estacionamiento 2</t>
  </si>
  <si>
    <t>Vista Pte (3rec)</t>
  </si>
  <si>
    <t>Vista Pte (1rec)</t>
  </si>
  <si>
    <t>Vista Ote (3rec)</t>
  </si>
  <si>
    <t>Vista Ote (1rec)</t>
  </si>
  <si>
    <t>Estacionamiento 8</t>
  </si>
  <si>
    <t>Estacionamiento 9</t>
  </si>
  <si>
    <t>Vista Pte (2rec)</t>
  </si>
  <si>
    <t>Vista Ote (2rec)</t>
  </si>
  <si>
    <t>108m2</t>
  </si>
  <si>
    <t>56m2</t>
  </si>
  <si>
    <t>141m2</t>
  </si>
  <si>
    <t xml:space="preserve">Suite </t>
  </si>
  <si>
    <t>% Indiviso</t>
  </si>
  <si>
    <t>Monto de</t>
  </si>
  <si>
    <t>% Condohotel</t>
  </si>
  <si>
    <t xml:space="preserve">Precio de </t>
  </si>
  <si>
    <t>tipo</t>
  </si>
  <si>
    <t>inversión</t>
  </si>
  <si>
    <t>venta</t>
  </si>
  <si>
    <t>actualizado</t>
  </si>
  <si>
    <t>3rec</t>
  </si>
  <si>
    <t>***</t>
  </si>
  <si>
    <t>Estacionamiento 10</t>
  </si>
  <si>
    <t>Piso 12</t>
  </si>
  <si>
    <t>Anterior</t>
  </si>
  <si>
    <t>Nuevo</t>
  </si>
  <si>
    <t>Piso 13</t>
  </si>
  <si>
    <t>Se quito este departamento para darle mas area a los Amenities</t>
  </si>
  <si>
    <t>Nota: El % del Condohotel fue calculado con el supuesto de tener unidades con valor comercial de $200mdp en el Pool de Rentas.</t>
  </si>
  <si>
    <t>ALTURA (mts)</t>
  </si>
  <si>
    <t>Piso 26</t>
  </si>
  <si>
    <t>Piso 25</t>
  </si>
  <si>
    <t>Piso 24</t>
  </si>
  <si>
    <t>Piso 23</t>
  </si>
  <si>
    <t>Piso 22</t>
  </si>
  <si>
    <t>Piso 21</t>
  </si>
  <si>
    <t>Piso 20</t>
  </si>
  <si>
    <t>Piso 19</t>
  </si>
  <si>
    <t>Piso 18</t>
  </si>
  <si>
    <t>Piso 17</t>
  </si>
  <si>
    <t>Piso 16</t>
  </si>
  <si>
    <t>Piso 15</t>
  </si>
  <si>
    <t>Piso 14</t>
  </si>
  <si>
    <t>Estacionamiento 11</t>
  </si>
  <si>
    <t>PRECIOS</t>
  </si>
  <si>
    <t>Aumento</t>
  </si>
  <si>
    <t>Oficina</t>
  </si>
  <si>
    <t>139m2</t>
  </si>
  <si>
    <t>218m2</t>
  </si>
  <si>
    <t>163m2 (PH)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</si>
</sst>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"/>
    <numFmt numFmtId="169" formatCode="&quot;$&quot;#,##0.00"/>
  </numFmts>
  <fonts count="2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theme="0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9"/>
      <name val="Tahoma"/>
      <family val="2"/>
    </font>
    <font>
      <b/>
      <sz val="24"/>
      <color theme="0"/>
      <name val="Arial"/>
      <family val="2"/>
    </font>
    <font>
      <sz val="9"/>
      <color rgb="FFFF0000"/>
      <name val="Arial"/>
      <family val="2"/>
    </font>
    <font>
      <b/>
      <sz val="12"/>
      <color theme="9" tint="-0.249977111117893"/>
      <name val="Arial"/>
      <family val="2"/>
    </font>
    <font>
      <b/>
      <sz val="9"/>
      <name val="Arial"/>
      <family val="2"/>
    </font>
    <font>
      <sz val="9"/>
      <color rgb="FFFF0000"/>
      <name val="Tahoma"/>
      <family val="2"/>
    </font>
    <font>
      <sz val="10"/>
      <color rgb="FFFF0000"/>
      <name val="Tahoma"/>
      <family val="2"/>
    </font>
    <font>
      <b/>
      <sz val="9"/>
      <name val="Tahoma"/>
      <family val="2"/>
    </font>
    <font>
      <sz val="11"/>
      <color rgb="FFFF0000"/>
      <name val="Tahoma"/>
      <family val="2"/>
    </font>
    <font>
      <b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0" applyFont="1"/>
    <xf numFmtId="165" fontId="2" fillId="0" borderId="0" xfId="2" applyFont="1"/>
    <xf numFmtId="0" fontId="8" fillId="0" borderId="0" xfId="0" applyFont="1"/>
    <xf numFmtId="43" fontId="5" fillId="0" borderId="0" xfId="1" applyFont="1"/>
    <xf numFmtId="0" fontId="9" fillId="0" borderId="0" xfId="0" applyFont="1"/>
    <xf numFmtId="0" fontId="1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165" fontId="1" fillId="0" borderId="0" xfId="2" applyFont="1"/>
    <xf numFmtId="165" fontId="8" fillId="0" borderId="0" xfId="2" applyFont="1"/>
    <xf numFmtId="0" fontId="5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1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/>
    <xf numFmtId="1" fontId="13" fillId="6" borderId="14" xfId="1" applyNumberFormat="1" applyFont="1" applyFill="1" applyBorder="1" applyAlignment="1">
      <alignment horizontal="center" vertical="center"/>
    </xf>
    <xf numFmtId="4" fontId="1" fillId="6" borderId="1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1" fillId="6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10" fontId="8" fillId="0" borderId="0" xfId="3" applyNumberFormat="1" applyFont="1"/>
    <xf numFmtId="10" fontId="12" fillId="0" borderId="0" xfId="3" applyNumberFormat="1" applyFont="1" applyAlignment="1">
      <alignment horizontal="center"/>
    </xf>
    <xf numFmtId="10" fontId="9" fillId="0" borderId="0" xfId="3" applyNumberFormat="1" applyFont="1"/>
    <xf numFmtId="10" fontId="21" fillId="0" borderId="0" xfId="3" applyNumberFormat="1" applyFont="1" applyAlignment="1">
      <alignment horizontal="center"/>
    </xf>
    <xf numFmtId="0" fontId="1" fillId="0" borderId="0" xfId="0" applyFont="1" applyFill="1"/>
    <xf numFmtId="0" fontId="2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0" fontId="9" fillId="0" borderId="0" xfId="3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43" fontId="22" fillId="0" borderId="0" xfId="1" applyFont="1"/>
    <xf numFmtId="164" fontId="5" fillId="0" borderId="0" xfId="2" applyNumberFormat="1" applyFont="1"/>
    <xf numFmtId="164" fontId="20" fillId="0" borderId="0" xfId="2" applyNumberFormat="1" applyFont="1"/>
    <xf numFmtId="0" fontId="2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0" fontId="6" fillId="2" borderId="18" xfId="0" applyFont="1" applyFill="1" applyBorder="1" applyAlignment="1">
      <alignment horizontal="center"/>
    </xf>
    <xf numFmtId="10" fontId="6" fillId="2" borderId="18" xfId="3" applyNumberFormat="1" applyFont="1" applyFill="1" applyBorder="1" applyAlignment="1">
      <alignment horizontal="center"/>
    </xf>
    <xf numFmtId="165" fontId="6" fillId="3" borderId="18" xfId="2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0" fontId="6" fillId="3" borderId="18" xfId="3" applyNumberFormat="1" applyFont="1" applyFill="1" applyBorder="1" applyAlignment="1">
      <alignment horizontal="center"/>
    </xf>
    <xf numFmtId="10" fontId="2" fillId="2" borderId="18" xfId="3" applyNumberFormat="1" applyFont="1" applyFill="1" applyBorder="1" applyAlignment="1">
      <alignment horizontal="center"/>
    </xf>
    <xf numFmtId="10" fontId="2" fillId="3" borderId="18" xfId="3" applyNumberFormat="1" applyFont="1" applyFill="1" applyBorder="1" applyAlignment="1">
      <alignment horizontal="center"/>
    </xf>
    <xf numFmtId="9" fontId="6" fillId="3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2" fillId="0" borderId="18" xfId="1" applyNumberFormat="1" applyFont="1" applyFill="1" applyBorder="1" applyAlignment="1">
      <alignment horizontal="center"/>
    </xf>
    <xf numFmtId="10" fontId="3" fillId="3" borderId="18" xfId="3" applyNumberFormat="1" applyFont="1" applyFill="1" applyBorder="1" applyAlignment="1">
      <alignment horizontal="center"/>
    </xf>
    <xf numFmtId="165" fontId="2" fillId="3" borderId="18" xfId="2" applyFont="1" applyFill="1" applyBorder="1" applyAlignment="1">
      <alignment horizontal="center"/>
    </xf>
    <xf numFmtId="165" fontId="3" fillId="3" borderId="18" xfId="2" applyFont="1" applyFill="1" applyBorder="1"/>
    <xf numFmtId="165" fontId="2" fillId="0" borderId="18" xfId="2" applyFont="1" applyFill="1" applyBorder="1"/>
    <xf numFmtId="0" fontId="2" fillId="3" borderId="18" xfId="0" applyFont="1" applyFill="1" applyBorder="1" applyAlignment="1">
      <alignment horizontal="center"/>
    </xf>
    <xf numFmtId="0" fontId="3" fillId="3" borderId="18" xfId="0" applyFont="1" applyFill="1" applyBorder="1" applyAlignment="1"/>
    <xf numFmtId="165" fontId="26" fillId="0" borderId="18" xfId="2" applyFont="1" applyFill="1" applyBorder="1"/>
    <xf numFmtId="165" fontId="24" fillId="0" borderId="18" xfId="2" applyFont="1" applyFill="1" applyBorder="1"/>
    <xf numFmtId="0" fontId="7" fillId="0" borderId="18" xfId="0" applyFont="1" applyFill="1" applyBorder="1"/>
    <xf numFmtId="4" fontId="7" fillId="0" borderId="18" xfId="2" applyNumberFormat="1" applyFont="1" applyFill="1" applyBorder="1" applyAlignment="1">
      <alignment horizontal="center"/>
    </xf>
    <xf numFmtId="165" fontId="6" fillId="3" borderId="18" xfId="2" applyFont="1" applyFill="1" applyBorder="1"/>
    <xf numFmtId="165" fontId="7" fillId="0" borderId="18" xfId="2" applyFont="1" applyFill="1" applyBorder="1"/>
    <xf numFmtId="164" fontId="10" fillId="0" borderId="0" xfId="2" applyNumberFormat="1" applyFont="1" applyBorder="1"/>
    <xf numFmtId="165" fontId="3" fillId="0" borderId="19" xfId="0" applyNumberFormat="1" applyFont="1" applyBorder="1" applyAlignment="1">
      <alignment horizontal="center"/>
    </xf>
    <xf numFmtId="0" fontId="2" fillId="0" borderId="0" xfId="0" applyFont="1" applyBorder="1"/>
    <xf numFmtId="168" fontId="13" fillId="0" borderId="0" xfId="0" applyNumberFormat="1" applyFont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5" fontId="2" fillId="3" borderId="18" xfId="2" applyFont="1" applyFill="1" applyBorder="1"/>
    <xf numFmtId="43" fontId="9" fillId="0" borderId="9" xfId="1" applyFont="1" applyFill="1" applyBorder="1" applyAlignment="1">
      <alignment horizontal="center"/>
    </xf>
    <xf numFmtId="166" fontId="9" fillId="0" borderId="10" xfId="1" applyNumberFormat="1" applyFont="1" applyFill="1" applyBorder="1" applyAlignment="1">
      <alignment horizontal="center"/>
    </xf>
    <xf numFmtId="43" fontId="9" fillId="0" borderId="10" xfId="1" applyFont="1" applyFill="1" applyBorder="1" applyAlignment="1">
      <alignment horizontal="center"/>
    </xf>
    <xf numFmtId="166" fontId="9" fillId="0" borderId="11" xfId="1" applyNumberFormat="1" applyFont="1" applyFill="1" applyBorder="1" applyAlignment="1">
      <alignment horizontal="center"/>
    </xf>
    <xf numFmtId="43" fontId="15" fillId="0" borderId="9" xfId="1" applyFont="1" applyFill="1" applyBorder="1" applyAlignment="1">
      <alignment horizontal="center"/>
    </xf>
    <xf numFmtId="166" fontId="15" fillId="0" borderId="10" xfId="1" applyNumberFormat="1" applyFont="1" applyFill="1" applyBorder="1" applyAlignment="1">
      <alignment horizontal="center"/>
    </xf>
    <xf numFmtId="43" fontId="15" fillId="0" borderId="10" xfId="1" applyFont="1" applyFill="1" applyBorder="1" applyAlignment="1">
      <alignment horizontal="center"/>
    </xf>
    <xf numFmtId="166" fontId="15" fillId="0" borderId="11" xfId="1" applyNumberFormat="1" applyFont="1" applyFill="1" applyBorder="1" applyAlignment="1">
      <alignment horizontal="center"/>
    </xf>
    <xf numFmtId="1" fontId="13" fillId="6" borderId="14" xfId="1" applyNumberFormat="1" applyFont="1" applyFill="1" applyBorder="1" applyAlignment="1">
      <alignment horizontal="center" vertical="center"/>
    </xf>
    <xf numFmtId="4" fontId="1" fillId="6" borderId="12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4" fontId="1" fillId="7" borderId="12" xfId="1" applyNumberFormat="1" applyFont="1" applyFill="1" applyBorder="1" applyAlignment="1">
      <alignment horizontal="center" vertical="center"/>
    </xf>
    <xf numFmtId="4" fontId="1" fillId="7" borderId="1" xfId="1" applyNumberFormat="1" applyFont="1" applyFill="1" applyBorder="1" applyAlignment="1">
      <alignment horizontal="center" vertical="center"/>
    </xf>
    <xf numFmtId="1" fontId="13" fillId="6" borderId="14" xfId="1" applyNumberFormat="1" applyFont="1" applyFill="1" applyBorder="1" applyAlignment="1">
      <alignment horizontal="center" vertical="center"/>
    </xf>
    <xf numFmtId="4" fontId="1" fillId="6" borderId="12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4" fontId="1" fillId="7" borderId="12" xfId="1" applyNumberFormat="1" applyFont="1" applyFill="1" applyBorder="1" applyAlignment="1">
      <alignment horizontal="center" vertical="center"/>
    </xf>
    <xf numFmtId="1" fontId="13" fillId="6" borderId="14" xfId="1" applyNumberFormat="1" applyFont="1" applyFill="1" applyBorder="1" applyAlignment="1">
      <alignment horizontal="center" vertical="center"/>
    </xf>
    <xf numFmtId="4" fontId="1" fillId="6" borderId="12" xfId="1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/>
    </xf>
    <xf numFmtId="166" fontId="12" fillId="7" borderId="15" xfId="2" applyNumberFormat="1" applyFont="1" applyFill="1" applyBorder="1" applyAlignment="1">
      <alignment horizontal="center" vertical="center"/>
    </xf>
    <xf numFmtId="166" fontId="12" fillId="7" borderId="13" xfId="2" applyNumberFormat="1" applyFont="1" applyFill="1" applyBorder="1" applyAlignment="1">
      <alignment horizontal="center" vertical="center"/>
    </xf>
    <xf numFmtId="166" fontId="12" fillId="6" borderId="15" xfId="2" applyNumberFormat="1" applyFont="1" applyFill="1" applyBorder="1" applyAlignment="1">
      <alignment horizontal="center" vertical="center"/>
    </xf>
    <xf numFmtId="166" fontId="12" fillId="6" borderId="13" xfId="2" applyNumberFormat="1" applyFont="1" applyFill="1" applyBorder="1" applyAlignment="1">
      <alignment horizontal="center" vertical="center"/>
    </xf>
    <xf numFmtId="166" fontId="8" fillId="6" borderId="15" xfId="2" applyNumberFormat="1" applyFont="1" applyFill="1" applyBorder="1" applyAlignment="1">
      <alignment horizontal="center" vertical="center"/>
    </xf>
    <xf numFmtId="166" fontId="8" fillId="6" borderId="13" xfId="2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43" fontId="17" fillId="4" borderId="10" xfId="1" applyFont="1" applyFill="1" applyBorder="1" applyAlignment="1">
      <alignment horizontal="center" vertical="center"/>
    </xf>
    <xf numFmtId="43" fontId="17" fillId="4" borderId="16" xfId="1" applyFont="1" applyFill="1" applyBorder="1" applyAlignment="1">
      <alignment horizontal="center" vertical="center"/>
    </xf>
    <xf numFmtId="166" fontId="8" fillId="6" borderId="5" xfId="2" applyNumberFormat="1" applyFont="1" applyFill="1" applyBorder="1" applyAlignment="1">
      <alignment horizontal="center" vertical="center"/>
    </xf>
    <xf numFmtId="166" fontId="16" fillId="5" borderId="14" xfId="2" applyNumberFormat="1" applyFont="1" applyFill="1" applyBorder="1" applyAlignment="1">
      <alignment horizontal="center" vertical="center"/>
    </xf>
    <xf numFmtId="166" fontId="16" fillId="5" borderId="17" xfId="2" applyNumberFormat="1" applyFont="1" applyFill="1" applyBorder="1" applyAlignment="1">
      <alignment horizontal="center" vertical="center"/>
    </xf>
    <xf numFmtId="166" fontId="16" fillId="5" borderId="15" xfId="2" applyNumberFormat="1" applyFont="1" applyFill="1" applyBorder="1" applyAlignment="1">
      <alignment horizontal="center" vertical="center"/>
    </xf>
    <xf numFmtId="166" fontId="16" fillId="5" borderId="12" xfId="2" applyNumberFormat="1" applyFont="1" applyFill="1" applyBorder="1" applyAlignment="1">
      <alignment horizontal="center" vertical="center"/>
    </xf>
    <xf numFmtId="166" fontId="16" fillId="5" borderId="16" xfId="2" applyNumberFormat="1" applyFont="1" applyFill="1" applyBorder="1" applyAlignment="1">
      <alignment horizontal="center" vertical="center"/>
    </xf>
    <xf numFmtId="166" fontId="16" fillId="5" borderId="13" xfId="2" applyNumberFormat="1" applyFont="1" applyFill="1" applyBorder="1" applyAlignment="1">
      <alignment horizontal="center" vertical="center"/>
    </xf>
    <xf numFmtId="43" fontId="13" fillId="0" borderId="6" xfId="1" applyFont="1" applyFill="1" applyBorder="1" applyAlignment="1">
      <alignment horizontal="center"/>
    </xf>
    <xf numFmtId="43" fontId="13" fillId="0" borderId="7" xfId="1" applyFont="1" applyFill="1" applyBorder="1" applyAlignment="1">
      <alignment horizontal="center"/>
    </xf>
    <xf numFmtId="43" fontId="13" fillId="0" borderId="8" xfId="1" applyFont="1" applyFill="1" applyBorder="1" applyAlignment="1">
      <alignment horizontal="center"/>
    </xf>
    <xf numFmtId="1" fontId="13" fillId="6" borderId="14" xfId="1" applyNumberFormat="1" applyFont="1" applyFill="1" applyBorder="1" applyAlignment="1">
      <alignment horizontal="center" vertical="center"/>
    </xf>
    <xf numFmtId="1" fontId="13" fillId="6" borderId="17" xfId="1" applyNumberFormat="1" applyFont="1" applyFill="1" applyBorder="1" applyAlignment="1">
      <alignment horizontal="center" vertical="center"/>
    </xf>
    <xf numFmtId="4" fontId="1" fillId="6" borderId="12" xfId="1" applyNumberFormat="1" applyFont="1" applyFill="1" applyBorder="1" applyAlignment="1">
      <alignment horizontal="center" vertical="center"/>
    </xf>
    <xf numFmtId="4" fontId="1" fillId="6" borderId="16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7" borderId="17" xfId="1" applyNumberFormat="1" applyFont="1" applyFill="1" applyBorder="1" applyAlignment="1">
      <alignment horizontal="center" vertical="center"/>
    </xf>
    <xf numFmtId="4" fontId="1" fillId="7" borderId="12" xfId="1" applyNumberFormat="1" applyFont="1" applyFill="1" applyBorder="1" applyAlignment="1">
      <alignment horizontal="center" vertical="center"/>
    </xf>
    <xf numFmtId="4" fontId="1" fillId="7" borderId="16" xfId="1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43" fontId="13" fillId="0" borderId="5" xfId="1" applyFont="1" applyFill="1" applyBorder="1" applyAlignment="1">
      <alignment horizontal="center"/>
    </xf>
    <xf numFmtId="169" fontId="12" fillId="7" borderId="17" xfId="1" applyNumberFormat="1" applyFont="1" applyFill="1" applyBorder="1" applyAlignment="1">
      <alignment horizontal="center" vertical="center"/>
    </xf>
    <xf numFmtId="169" fontId="12" fillId="7" borderId="15" xfId="1" applyNumberFormat="1" applyFont="1" applyFill="1" applyBorder="1" applyAlignment="1">
      <alignment horizontal="center" vertical="center"/>
    </xf>
    <xf numFmtId="169" fontId="12" fillId="7" borderId="16" xfId="1" applyNumberFormat="1" applyFont="1" applyFill="1" applyBorder="1" applyAlignment="1">
      <alignment horizontal="center" vertical="center"/>
    </xf>
    <xf numFmtId="169" fontId="12" fillId="7" borderId="13" xfId="1" applyNumberFormat="1" applyFont="1" applyFill="1" applyBorder="1" applyAlignment="1">
      <alignment horizontal="center" vertical="center"/>
    </xf>
    <xf numFmtId="169" fontId="12" fillId="6" borderId="17" xfId="1" applyNumberFormat="1" applyFont="1" applyFill="1" applyBorder="1" applyAlignment="1">
      <alignment horizontal="center" vertical="center"/>
    </xf>
    <xf numFmtId="169" fontId="12" fillId="6" borderId="15" xfId="1" applyNumberFormat="1" applyFont="1" applyFill="1" applyBorder="1" applyAlignment="1">
      <alignment horizontal="center" vertical="center"/>
    </xf>
    <xf numFmtId="169" fontId="12" fillId="6" borderId="16" xfId="1" applyNumberFormat="1" applyFont="1" applyFill="1" applyBorder="1" applyAlignment="1">
      <alignment horizontal="center" vertical="center"/>
    </xf>
    <xf numFmtId="169" fontId="12" fillId="6" borderId="13" xfId="1" applyNumberFormat="1" applyFont="1" applyFill="1" applyBorder="1" applyAlignment="1">
      <alignment horizontal="center" vertical="center"/>
    </xf>
  </cellXfs>
  <cellStyles count="8">
    <cellStyle name="Comma" xfId="1" builtinId="3"/>
    <cellStyle name="Currency" xfId="2" builtinId="4"/>
    <cellStyle name="Millares 2" xfId="4" xr:uid="{00000000-0005-0000-0000-000001000000}"/>
    <cellStyle name="Moneda 2" xfId="6" xr:uid="{00000000-0005-0000-0000-000003000000}"/>
    <cellStyle name="Normal" xfId="0" builtinId="0"/>
    <cellStyle name="Normal 2" xfId="5" xr:uid="{00000000-0005-0000-0000-000005000000}"/>
    <cellStyle name="Normal 2 2" xfId="7" xr:uid="{00000000-0005-0000-0000-000006000000}"/>
    <cellStyle name="Percent" xfId="3" builtinId="5"/>
  </cellStyles>
  <dxfs count="0"/>
  <tableStyles count="0" defaultTableStyle="TableStyleMedium2" defaultPivotStyle="PivotStyleLight16"/>
  <colors>
    <mruColors>
      <color rgb="FFFF3300"/>
      <color rgb="FFB82108"/>
      <color rgb="FFAA5916"/>
      <color rgb="FF9F4521"/>
      <color rgb="FFB85308"/>
      <color rgb="FFFFFFCC"/>
      <color rgb="FF442A08"/>
      <color rgb="FF4315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76200</xdr:rowOff>
    </xdr:from>
    <xdr:to>
      <xdr:col>8</xdr:col>
      <xdr:colOff>368300</xdr:colOff>
      <xdr:row>5</xdr:row>
      <xdr:rowOff>62241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6200"/>
          <a:ext cx="3911600" cy="925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339723</xdr:colOff>
      <xdr:row>0</xdr:row>
      <xdr:rowOff>0</xdr:rowOff>
    </xdr:from>
    <xdr:to>
      <xdr:col>11</xdr:col>
      <xdr:colOff>304800</xdr:colOff>
      <xdr:row>5</xdr:row>
      <xdr:rowOff>34017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973" y="0"/>
          <a:ext cx="3784602" cy="986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6"/>
  <sheetViews>
    <sheetView showGridLines="0" tabSelected="1" workbookViewId="0">
      <selection activeCell="E47" sqref="E47"/>
    </sheetView>
  </sheetViews>
  <sheetFormatPr baseColWidth="10" defaultColWidth="9.1640625" defaultRowHeight="14" x14ac:dyDescent="0.15"/>
  <cols>
    <col min="1" max="1" width="3" style="26" bestFit="1" customWidth="1"/>
    <col min="2" max="2" width="3.5" style="24" customWidth="1"/>
    <col min="3" max="3" width="12.5" style="8" hidden="1" customWidth="1"/>
    <col min="4" max="5" width="12.5" style="8" customWidth="1"/>
    <col min="6" max="6" width="19.5" style="8" customWidth="1"/>
    <col min="7" max="7" width="14" style="34" customWidth="1"/>
    <col min="8" max="8" width="17" style="9" customWidth="1"/>
    <col min="9" max="9" width="19.33203125" style="36" customWidth="1"/>
    <col min="10" max="10" width="16.5" style="35" bestFit="1" customWidth="1"/>
    <col min="11" max="11" width="22.1640625" style="11" customWidth="1"/>
    <col min="12" max="12" width="22.1640625" style="37" hidden="1" customWidth="1"/>
    <col min="13" max="13" width="19.83203125" style="36" hidden="1" customWidth="1"/>
    <col min="14" max="15" width="19.33203125" style="36" hidden="1" customWidth="1"/>
    <col min="16" max="16384" width="9.1640625" style="6"/>
  </cols>
  <sheetData>
    <row r="2" spans="1:15" s="3" customFormat="1" ht="15" customHeight="1" x14ac:dyDescent="0.2">
      <c r="A2" s="26"/>
      <c r="B2" s="24"/>
      <c r="G2" s="27"/>
      <c r="I2" s="10"/>
      <c r="J2" s="28"/>
      <c r="K2" s="12"/>
      <c r="L2" s="37"/>
      <c r="M2" s="10"/>
      <c r="N2" s="10"/>
      <c r="O2" s="10"/>
    </row>
    <row r="3" spans="1:15" s="3" customFormat="1" ht="15" customHeight="1" x14ac:dyDescent="0.2">
      <c r="A3" s="26"/>
      <c r="B3" s="24"/>
      <c r="C3" s="7"/>
      <c r="D3" s="7"/>
      <c r="F3" s="5"/>
      <c r="G3" s="29"/>
      <c r="I3" s="10"/>
      <c r="J3" s="30"/>
      <c r="L3" s="37"/>
      <c r="M3" s="10"/>
      <c r="N3" s="10"/>
      <c r="O3" s="10"/>
    </row>
    <row r="4" spans="1:15" s="3" customFormat="1" ht="15" customHeight="1" x14ac:dyDescent="0.2">
      <c r="A4" s="26"/>
      <c r="B4" s="24"/>
      <c r="C4" s="7"/>
      <c r="D4" s="7"/>
      <c r="F4" s="5"/>
      <c r="G4" s="29"/>
      <c r="I4" s="10"/>
      <c r="J4" s="30"/>
      <c r="L4" s="37"/>
      <c r="M4" s="10"/>
      <c r="N4" s="10"/>
      <c r="O4" s="10"/>
    </row>
    <row r="5" spans="1:15" s="3" customFormat="1" ht="15" customHeight="1" x14ac:dyDescent="0.2">
      <c r="A5" s="26"/>
      <c r="B5" s="24"/>
      <c r="C5" s="7"/>
      <c r="D5" s="7"/>
      <c r="F5" s="5"/>
      <c r="G5" s="29"/>
      <c r="I5" s="10"/>
      <c r="J5" s="30"/>
      <c r="L5" s="37"/>
      <c r="M5" s="10"/>
      <c r="N5" s="10"/>
      <c r="O5" s="10"/>
    </row>
    <row r="6" spans="1:15" s="3" customFormat="1" ht="15" customHeight="1" thickBot="1" x14ac:dyDescent="0.25">
      <c r="A6" s="26"/>
      <c r="B6" s="24"/>
      <c r="C6" s="7"/>
      <c r="D6" s="7"/>
      <c r="F6" s="5"/>
      <c r="G6" s="29"/>
      <c r="I6" s="10"/>
      <c r="J6" s="30"/>
      <c r="L6" s="37"/>
      <c r="M6" s="10"/>
      <c r="N6" s="10"/>
      <c r="O6" s="10"/>
    </row>
    <row r="7" spans="1:15" s="3" customFormat="1" ht="35.25" customHeight="1" thickBot="1" x14ac:dyDescent="0.25">
      <c r="A7" s="26"/>
      <c r="B7" s="24"/>
      <c r="C7" s="94" t="s">
        <v>60</v>
      </c>
      <c r="D7" s="95"/>
      <c r="E7" s="95"/>
      <c r="F7" s="95"/>
      <c r="G7" s="95"/>
      <c r="H7" s="95"/>
      <c r="I7" s="95"/>
      <c r="J7" s="96"/>
      <c r="L7" s="37"/>
    </row>
    <row r="8" spans="1:15" s="3" customFormat="1" ht="15" customHeight="1" x14ac:dyDescent="0.2">
      <c r="A8" s="26"/>
      <c r="B8" s="24"/>
      <c r="C8" s="46" t="s">
        <v>4</v>
      </c>
      <c r="D8" s="46" t="s">
        <v>4</v>
      </c>
      <c r="E8" s="46" t="s">
        <v>27</v>
      </c>
      <c r="F8" s="46" t="s">
        <v>0</v>
      </c>
      <c r="G8" s="47" t="s">
        <v>28</v>
      </c>
      <c r="H8" s="48" t="s">
        <v>1</v>
      </c>
      <c r="I8" s="49" t="s">
        <v>29</v>
      </c>
      <c r="J8" s="50" t="s">
        <v>30</v>
      </c>
      <c r="L8" s="37"/>
      <c r="M8" s="49" t="s">
        <v>31</v>
      </c>
      <c r="N8" s="49" t="s">
        <v>61</v>
      </c>
      <c r="O8" s="49" t="s">
        <v>31</v>
      </c>
    </row>
    <row r="9" spans="1:15" s="3" customFormat="1" ht="15" customHeight="1" x14ac:dyDescent="0.2">
      <c r="A9" s="26"/>
      <c r="B9" s="24"/>
      <c r="C9" s="46" t="s">
        <v>40</v>
      </c>
      <c r="D9" s="46" t="s">
        <v>41</v>
      </c>
      <c r="E9" s="46" t="s">
        <v>32</v>
      </c>
      <c r="F9" s="46" t="s">
        <v>2</v>
      </c>
      <c r="G9" s="51"/>
      <c r="H9" s="52"/>
      <c r="I9" s="49" t="s">
        <v>33</v>
      </c>
      <c r="J9" s="50"/>
      <c r="L9" s="37"/>
      <c r="M9" s="49" t="s">
        <v>34</v>
      </c>
      <c r="N9" s="53">
        <v>0.1</v>
      </c>
      <c r="O9" s="49" t="s">
        <v>35</v>
      </c>
    </row>
    <row r="10" spans="1:15" s="3" customFormat="1" ht="15" hidden="1" customHeight="1" x14ac:dyDescent="0.2">
      <c r="A10" s="26"/>
      <c r="B10" s="24"/>
      <c r="C10" s="54" t="s">
        <v>37</v>
      </c>
      <c r="D10" s="54">
        <v>1201</v>
      </c>
      <c r="E10" s="54" t="s">
        <v>62</v>
      </c>
      <c r="F10" s="55">
        <v>138.6</v>
      </c>
      <c r="G10" s="56">
        <f t="shared" ref="G10:G21" si="0">I10/(SUM($I$10:$I$114))</f>
        <v>1.4995632479081245E-2</v>
      </c>
      <c r="H10" s="57">
        <v>42500</v>
      </c>
      <c r="I10" s="58">
        <f>F10*H10</f>
        <v>5890500</v>
      </c>
      <c r="J10" s="56" t="s">
        <v>37</v>
      </c>
      <c r="K10" s="10"/>
      <c r="L10" s="37"/>
      <c r="M10" s="59">
        <f>I10</f>
        <v>5890500</v>
      </c>
      <c r="N10" s="59">
        <v>0</v>
      </c>
      <c r="O10" s="58">
        <f>M10+N10</f>
        <v>5890500</v>
      </c>
    </row>
    <row r="11" spans="1:15" s="3" customFormat="1" ht="15" hidden="1" customHeight="1" x14ac:dyDescent="0.2">
      <c r="A11" s="26"/>
      <c r="B11" s="24"/>
      <c r="C11" s="54" t="s">
        <v>37</v>
      </c>
      <c r="D11" s="54">
        <f>D10+1</f>
        <v>1202</v>
      </c>
      <c r="E11" s="54" t="str">
        <f>E10</f>
        <v>Oficina</v>
      </c>
      <c r="F11" s="55">
        <v>218.35</v>
      </c>
      <c r="G11" s="56">
        <f t="shared" si="0"/>
        <v>2.3624071802362121E-2</v>
      </c>
      <c r="H11" s="57">
        <f>H10</f>
        <v>42500</v>
      </c>
      <c r="I11" s="58">
        <f t="shared" ref="I11:I12" si="1">F11*H11</f>
        <v>9279875</v>
      </c>
      <c r="J11" s="56" t="s">
        <v>37</v>
      </c>
      <c r="K11" s="10"/>
      <c r="L11" s="37"/>
      <c r="M11" s="59">
        <f t="shared" ref="M11:M12" si="2">I11</f>
        <v>9279875</v>
      </c>
      <c r="N11" s="59">
        <v>0</v>
      </c>
      <c r="O11" s="58">
        <f t="shared" ref="O11:O21" si="3">M11+N11</f>
        <v>9279875</v>
      </c>
    </row>
    <row r="12" spans="1:15" s="3" customFormat="1" ht="15" hidden="1" customHeight="1" x14ac:dyDescent="0.2">
      <c r="A12" s="26"/>
      <c r="B12" s="24"/>
      <c r="C12" s="54" t="s">
        <v>37</v>
      </c>
      <c r="D12" s="54">
        <f t="shared" ref="D12:D13" si="4">D11+1</f>
        <v>1203</v>
      </c>
      <c r="E12" s="54" t="str">
        <f t="shared" ref="E12:E20" si="5">E11</f>
        <v>Oficina</v>
      </c>
      <c r="F12" s="55">
        <f>F11</f>
        <v>218.35</v>
      </c>
      <c r="G12" s="56">
        <f t="shared" si="0"/>
        <v>2.2234420519870231E-2</v>
      </c>
      <c r="H12" s="57">
        <f>H10-2500</f>
        <v>40000</v>
      </c>
      <c r="I12" s="58">
        <f t="shared" si="1"/>
        <v>8734000</v>
      </c>
      <c r="J12" s="56" t="s">
        <v>37</v>
      </c>
      <c r="K12" s="10"/>
      <c r="L12" s="37"/>
      <c r="M12" s="59">
        <f t="shared" si="2"/>
        <v>8734000</v>
      </c>
      <c r="N12" s="59">
        <v>0</v>
      </c>
      <c r="O12" s="58">
        <f t="shared" si="3"/>
        <v>8734000</v>
      </c>
    </row>
    <row r="13" spans="1:15" s="3" customFormat="1" ht="15" hidden="1" customHeight="1" x14ac:dyDescent="0.2">
      <c r="A13" s="26"/>
      <c r="B13" s="24"/>
      <c r="C13" s="54" t="s">
        <v>37</v>
      </c>
      <c r="D13" s="54">
        <f t="shared" si="4"/>
        <v>1204</v>
      </c>
      <c r="E13" s="54" t="str">
        <f t="shared" si="5"/>
        <v>Oficina</v>
      </c>
      <c r="F13" s="55">
        <f>F10</f>
        <v>138.6</v>
      </c>
      <c r="G13" s="56">
        <f t="shared" si="0"/>
        <v>1.4113536450899996E-2</v>
      </c>
      <c r="H13" s="57">
        <f t="shared" ref="H13" si="6">H11-2500</f>
        <v>40000</v>
      </c>
      <c r="I13" s="58">
        <f t="shared" ref="I13" si="7">F13*H13</f>
        <v>5544000</v>
      </c>
      <c r="J13" s="56" t="s">
        <v>37</v>
      </c>
      <c r="K13" s="10"/>
      <c r="L13" s="37"/>
      <c r="M13" s="59">
        <f t="shared" ref="M13:M21" si="8">I13</f>
        <v>5544000</v>
      </c>
      <c r="N13" s="59">
        <v>0</v>
      </c>
      <c r="O13" s="58">
        <f t="shared" si="3"/>
        <v>5544000</v>
      </c>
    </row>
    <row r="14" spans="1:15" s="3" customFormat="1" ht="15" customHeight="1" x14ac:dyDescent="0.2">
      <c r="A14" s="26"/>
      <c r="B14" s="24">
        <f t="shared" ref="B14:B19" si="9">B13+1</f>
        <v>1</v>
      </c>
      <c r="C14" s="54" t="s">
        <v>37</v>
      </c>
      <c r="D14" s="54">
        <f>D10+100</f>
        <v>1301</v>
      </c>
      <c r="E14" s="54" t="str">
        <f t="shared" si="5"/>
        <v>Oficina</v>
      </c>
      <c r="F14" s="55">
        <f>F10</f>
        <v>138.6</v>
      </c>
      <c r="G14" s="56">
        <f t="shared" si="0"/>
        <v>1.5274390098376618E-2</v>
      </c>
      <c r="H14" s="57">
        <f>I14/F14</f>
        <v>43290.043290043293</v>
      </c>
      <c r="I14" s="58">
        <v>6000000</v>
      </c>
      <c r="J14" s="56" t="s">
        <v>37</v>
      </c>
      <c r="K14" s="10"/>
      <c r="L14" s="37"/>
      <c r="M14" s="59">
        <f t="shared" si="8"/>
        <v>6000000</v>
      </c>
      <c r="N14" s="59">
        <v>0</v>
      </c>
      <c r="O14" s="58">
        <f t="shared" si="3"/>
        <v>6000000</v>
      </c>
    </row>
    <row r="15" spans="1:15" s="3" customFormat="1" ht="15" customHeight="1" x14ac:dyDescent="0.2">
      <c r="A15" s="26"/>
      <c r="B15" s="24">
        <f t="shared" si="9"/>
        <v>2</v>
      </c>
      <c r="C15" s="54" t="s">
        <v>37</v>
      </c>
      <c r="D15" s="54">
        <f t="shared" ref="D15:D17" si="10">D11+100</f>
        <v>1302</v>
      </c>
      <c r="E15" s="54" t="str">
        <f t="shared" si="5"/>
        <v>Oficina</v>
      </c>
      <c r="F15" s="55">
        <f t="shared" ref="F15:F20" si="11">F11</f>
        <v>218.35</v>
      </c>
      <c r="G15" s="56">
        <f t="shared" si="0"/>
        <v>2.3675304652483759E-2</v>
      </c>
      <c r="H15" s="57">
        <f t="shared" ref="H15:H17" si="12">I15/F15</f>
        <v>42592.168536752921</v>
      </c>
      <c r="I15" s="58">
        <v>9300000</v>
      </c>
      <c r="J15" s="56" t="s">
        <v>37</v>
      </c>
      <c r="K15" s="10"/>
      <c r="L15" s="37"/>
      <c r="M15" s="59">
        <f t="shared" si="8"/>
        <v>9300000</v>
      </c>
      <c r="N15" s="59">
        <v>0</v>
      </c>
      <c r="O15" s="58">
        <f t="shared" si="3"/>
        <v>9300000</v>
      </c>
    </row>
    <row r="16" spans="1:15" s="3" customFormat="1" ht="15" customHeight="1" x14ac:dyDescent="0.2">
      <c r="A16" s="26"/>
      <c r="B16" s="24">
        <f t="shared" si="9"/>
        <v>3</v>
      </c>
      <c r="C16" s="54" t="s">
        <v>37</v>
      </c>
      <c r="D16" s="54">
        <f t="shared" si="10"/>
        <v>1303</v>
      </c>
      <c r="E16" s="54" t="str">
        <f t="shared" si="5"/>
        <v>Oficina</v>
      </c>
      <c r="F16" s="55">
        <f t="shared" si="11"/>
        <v>218.35</v>
      </c>
      <c r="G16" s="56">
        <f t="shared" si="0"/>
        <v>2.3166158315871203E-2</v>
      </c>
      <c r="H16" s="57">
        <f t="shared" si="12"/>
        <v>41676.207923059308</v>
      </c>
      <c r="I16" s="58">
        <f>I15-200000</f>
        <v>9100000</v>
      </c>
      <c r="J16" s="56" t="s">
        <v>37</v>
      </c>
      <c r="K16" s="10"/>
      <c r="L16" s="37"/>
      <c r="M16" s="59">
        <f t="shared" si="8"/>
        <v>9100000</v>
      </c>
      <c r="N16" s="59">
        <v>0</v>
      </c>
      <c r="O16" s="58">
        <f t="shared" si="3"/>
        <v>9100000</v>
      </c>
    </row>
    <row r="17" spans="1:15" s="3" customFormat="1" ht="15" customHeight="1" x14ac:dyDescent="0.2">
      <c r="A17" s="26"/>
      <c r="B17" s="24">
        <f t="shared" si="9"/>
        <v>4</v>
      </c>
      <c r="C17" s="54" t="s">
        <v>37</v>
      </c>
      <c r="D17" s="54">
        <f t="shared" si="10"/>
        <v>1304</v>
      </c>
      <c r="E17" s="54" t="str">
        <f t="shared" si="5"/>
        <v>Oficina</v>
      </c>
      <c r="F17" s="55">
        <f t="shared" si="11"/>
        <v>138.6</v>
      </c>
      <c r="G17" s="56">
        <f t="shared" si="0"/>
        <v>1.4765243761764064E-2</v>
      </c>
      <c r="H17" s="57">
        <f t="shared" si="12"/>
        <v>41847.041847041852</v>
      </c>
      <c r="I17" s="58">
        <f>I14-200000</f>
        <v>5800000</v>
      </c>
      <c r="J17" s="56" t="s">
        <v>37</v>
      </c>
      <c r="K17" s="10"/>
      <c r="L17" s="37"/>
      <c r="M17" s="59">
        <f t="shared" si="8"/>
        <v>5800000</v>
      </c>
      <c r="N17" s="59">
        <v>0</v>
      </c>
      <c r="O17" s="58">
        <f t="shared" si="3"/>
        <v>5800000</v>
      </c>
    </row>
    <row r="18" spans="1:15" s="3" customFormat="1" ht="15" customHeight="1" x14ac:dyDescent="0.2">
      <c r="A18" s="26"/>
      <c r="B18" s="24">
        <f t="shared" si="9"/>
        <v>5</v>
      </c>
      <c r="C18" s="54" t="s">
        <v>37</v>
      </c>
      <c r="D18" s="54">
        <f>D14+100</f>
        <v>1401</v>
      </c>
      <c r="E18" s="54" t="str">
        <f t="shared" si="5"/>
        <v>Oficina</v>
      </c>
      <c r="F18" s="55">
        <f>F14</f>
        <v>138.6</v>
      </c>
      <c r="G18" s="56">
        <f t="shared" si="0"/>
        <v>1.5528963266682896E-2</v>
      </c>
      <c r="H18" s="57">
        <f>I18/F18</f>
        <v>44011.544011544014</v>
      </c>
      <c r="I18" s="58">
        <f>I14+100000</f>
        <v>6100000</v>
      </c>
      <c r="J18" s="56" t="s">
        <v>37</v>
      </c>
      <c r="K18" s="10"/>
      <c r="L18" s="37"/>
      <c r="M18" s="59">
        <f t="shared" ref="M18:M20" si="13">I18</f>
        <v>6100000</v>
      </c>
      <c r="N18" s="59">
        <v>0</v>
      </c>
      <c r="O18" s="58">
        <f t="shared" ref="O18:O20" si="14">M18+N18</f>
        <v>6100000</v>
      </c>
    </row>
    <row r="19" spans="1:15" s="3" customFormat="1" ht="15" customHeight="1" x14ac:dyDescent="0.2">
      <c r="A19" s="26"/>
      <c r="B19" s="24">
        <f t="shared" si="9"/>
        <v>6</v>
      </c>
      <c r="C19" s="54" t="s">
        <v>37</v>
      </c>
      <c r="D19" s="54">
        <f t="shared" ref="D19:D21" si="15">D15+100</f>
        <v>1402</v>
      </c>
      <c r="E19" s="54" t="str">
        <f t="shared" si="5"/>
        <v>Oficina</v>
      </c>
      <c r="F19" s="55">
        <f t="shared" si="11"/>
        <v>218.35</v>
      </c>
      <c r="G19" s="56">
        <f t="shared" si="0"/>
        <v>2.3929877820790035E-2</v>
      </c>
      <c r="H19" s="57">
        <f t="shared" ref="H19:H21" si="16">I19/F19</f>
        <v>43050.148843599723</v>
      </c>
      <c r="I19" s="58">
        <f t="shared" ref="I19:I21" si="17">I15+100000</f>
        <v>9400000</v>
      </c>
      <c r="J19" s="56" t="s">
        <v>37</v>
      </c>
      <c r="K19" s="10"/>
      <c r="L19" s="37"/>
      <c r="M19" s="59">
        <f t="shared" si="13"/>
        <v>9400000</v>
      </c>
      <c r="N19" s="59">
        <v>0</v>
      </c>
      <c r="O19" s="58">
        <f t="shared" si="14"/>
        <v>9400000</v>
      </c>
    </row>
    <row r="20" spans="1:15" s="3" customFormat="1" ht="15" hidden="1" customHeight="1" x14ac:dyDescent="0.2">
      <c r="A20" s="26"/>
      <c r="B20" s="24"/>
      <c r="C20" s="54" t="s">
        <v>37</v>
      </c>
      <c r="D20" s="54">
        <f t="shared" si="15"/>
        <v>1403</v>
      </c>
      <c r="E20" s="54" t="str">
        <f t="shared" si="5"/>
        <v>Oficina</v>
      </c>
      <c r="F20" s="55">
        <f t="shared" si="11"/>
        <v>218.35</v>
      </c>
      <c r="G20" s="56">
        <f t="shared" si="0"/>
        <v>2.3420731484177483E-2</v>
      </c>
      <c r="H20" s="57">
        <f t="shared" si="16"/>
        <v>42134.188229906118</v>
      </c>
      <c r="I20" s="58">
        <f t="shared" si="17"/>
        <v>9200000</v>
      </c>
      <c r="J20" s="56" t="s">
        <v>37</v>
      </c>
      <c r="K20" s="10"/>
      <c r="L20" s="37"/>
      <c r="M20" s="59">
        <f t="shared" si="13"/>
        <v>9200000</v>
      </c>
      <c r="N20" s="59">
        <v>0</v>
      </c>
      <c r="O20" s="58">
        <f t="shared" si="14"/>
        <v>9200000</v>
      </c>
    </row>
    <row r="21" spans="1:15" s="3" customFormat="1" ht="15" customHeight="1" x14ac:dyDescent="0.2">
      <c r="A21" s="26"/>
      <c r="B21" s="24">
        <f>B19+1</f>
        <v>7</v>
      </c>
      <c r="C21" s="54" t="s">
        <v>37</v>
      </c>
      <c r="D21" s="54">
        <f t="shared" si="15"/>
        <v>1404</v>
      </c>
      <c r="E21" s="54" t="str">
        <f>E18</f>
        <v>Oficina</v>
      </c>
      <c r="F21" s="55">
        <f>F18</f>
        <v>138.6</v>
      </c>
      <c r="G21" s="56">
        <f t="shared" si="0"/>
        <v>1.5019816930070342E-2</v>
      </c>
      <c r="H21" s="57">
        <f t="shared" si="16"/>
        <v>42568.542568542573</v>
      </c>
      <c r="I21" s="58">
        <f t="shared" si="17"/>
        <v>5900000</v>
      </c>
      <c r="J21" s="56" t="s">
        <v>37</v>
      </c>
      <c r="K21" s="10"/>
      <c r="L21" s="37"/>
      <c r="M21" s="59">
        <f t="shared" si="8"/>
        <v>5900000</v>
      </c>
      <c r="N21" s="59">
        <v>0</v>
      </c>
      <c r="O21" s="58">
        <f t="shared" si="3"/>
        <v>5900000</v>
      </c>
    </row>
    <row r="22" spans="1:15" s="10" customFormat="1" ht="15" hidden="1" customHeight="1" x14ac:dyDescent="0.2">
      <c r="A22" s="26"/>
      <c r="B22" s="24"/>
      <c r="C22" s="60">
        <v>305</v>
      </c>
      <c r="D22" s="97" t="s">
        <v>43</v>
      </c>
      <c r="E22" s="97"/>
      <c r="F22" s="97"/>
      <c r="G22" s="97"/>
      <c r="H22" s="61"/>
      <c r="I22" s="61"/>
      <c r="J22" s="61"/>
      <c r="L22" s="37"/>
      <c r="M22" s="74"/>
      <c r="N22" s="74"/>
      <c r="O22" s="58"/>
    </row>
    <row r="23" spans="1:15" s="10" customFormat="1" ht="15" hidden="1" customHeight="1" x14ac:dyDescent="0.2">
      <c r="A23" s="26"/>
      <c r="B23" s="24"/>
      <c r="C23" s="54">
        <f t="shared" ref="C23:D33" si="18">C22+1</f>
        <v>306</v>
      </c>
      <c r="D23" s="54">
        <v>1506</v>
      </c>
      <c r="E23" s="54" t="str">
        <f>E31</f>
        <v>1rec</v>
      </c>
      <c r="F23" s="55">
        <v>56.43</v>
      </c>
      <c r="G23" s="56">
        <f t="shared" ref="G23:G54" si="19">I23/(SUM($I$10:$I$114))</f>
        <v>5.2187499502786778E-3</v>
      </c>
      <c r="H23" s="57">
        <f t="shared" ref="H23:H86" si="20">I23/F23</f>
        <v>36328.194222931066</v>
      </c>
      <c r="I23" s="58">
        <v>2050000</v>
      </c>
      <c r="J23" s="56">
        <f>I23/200000000</f>
        <v>1.025E-2</v>
      </c>
      <c r="L23" s="37">
        <f t="shared" ref="L23:L25" si="21">-L35</f>
        <v>-20000</v>
      </c>
      <c r="M23" s="59">
        <f>M31+L23</f>
        <v>1830000</v>
      </c>
      <c r="N23" s="59">
        <f>M23*$N$9</f>
        <v>183000</v>
      </c>
      <c r="O23" s="58">
        <f t="shared" ref="O23:O54" si="22">M23+N23</f>
        <v>2013000</v>
      </c>
    </row>
    <row r="24" spans="1:15" s="10" customFormat="1" ht="15" hidden="1" customHeight="1" x14ac:dyDescent="0.2">
      <c r="A24" s="26"/>
      <c r="B24" s="24"/>
      <c r="C24" s="54">
        <f t="shared" si="18"/>
        <v>307</v>
      </c>
      <c r="D24" s="54">
        <f>D23+1</f>
        <v>1507</v>
      </c>
      <c r="E24" s="54" t="str">
        <f t="shared" ref="E24:E25" si="23">E32</f>
        <v>1rec</v>
      </c>
      <c r="F24" s="55">
        <v>56.43</v>
      </c>
      <c r="G24" s="56">
        <f t="shared" si="19"/>
        <v>5.2187499502786778E-3</v>
      </c>
      <c r="H24" s="57">
        <f t="shared" si="20"/>
        <v>36328.194222931066</v>
      </c>
      <c r="I24" s="58">
        <f>I23</f>
        <v>2050000</v>
      </c>
      <c r="J24" s="56">
        <f t="shared" ref="J24:J87" si="24">I24/200000000</f>
        <v>1.025E-2</v>
      </c>
      <c r="L24" s="37">
        <f t="shared" si="21"/>
        <v>-20000</v>
      </c>
      <c r="M24" s="59">
        <f>M32+L24</f>
        <v>1830000</v>
      </c>
      <c r="N24" s="59">
        <f t="shared" ref="N24:N42" si="25">M24*$N$9</f>
        <v>183000</v>
      </c>
      <c r="O24" s="58">
        <f t="shared" si="22"/>
        <v>2013000</v>
      </c>
    </row>
    <row r="25" spans="1:15" s="10" customFormat="1" ht="15" hidden="1" customHeight="1" x14ac:dyDescent="0.2">
      <c r="A25" s="26"/>
      <c r="B25" s="24"/>
      <c r="C25" s="54">
        <f t="shared" si="18"/>
        <v>308</v>
      </c>
      <c r="D25" s="54">
        <f>D24+1</f>
        <v>1508</v>
      </c>
      <c r="E25" s="54" t="str">
        <f t="shared" si="23"/>
        <v>2rec</v>
      </c>
      <c r="F25" s="55">
        <v>108.56</v>
      </c>
      <c r="G25" s="56">
        <f t="shared" si="19"/>
        <v>9.4192072273322474E-3</v>
      </c>
      <c r="H25" s="57">
        <f t="shared" si="20"/>
        <v>34082.535003684599</v>
      </c>
      <c r="I25" s="58">
        <v>3700000</v>
      </c>
      <c r="J25" s="56">
        <f t="shared" si="24"/>
        <v>1.8499999999999999E-2</v>
      </c>
      <c r="L25" s="37">
        <f t="shared" si="21"/>
        <v>-30000</v>
      </c>
      <c r="M25" s="59">
        <f>M33+L25</f>
        <v>3370000</v>
      </c>
      <c r="N25" s="59">
        <f t="shared" si="25"/>
        <v>337000</v>
      </c>
      <c r="O25" s="58">
        <f t="shared" si="22"/>
        <v>3707000</v>
      </c>
    </row>
    <row r="26" spans="1:15" s="10" customFormat="1" ht="16.5" customHeight="1" x14ac:dyDescent="0.2">
      <c r="A26" s="26"/>
      <c r="B26" s="24">
        <f>B21+1</f>
        <v>8</v>
      </c>
      <c r="C26" s="54">
        <v>401</v>
      </c>
      <c r="D26" s="54">
        <v>1601</v>
      </c>
      <c r="E26" s="54" t="s">
        <v>5</v>
      </c>
      <c r="F26" s="55">
        <v>108.56</v>
      </c>
      <c r="G26" s="56">
        <f t="shared" si="19"/>
        <v>1.0182926732251079E-2</v>
      </c>
      <c r="H26" s="57">
        <f t="shared" si="20"/>
        <v>36845.983787767131</v>
      </c>
      <c r="I26" s="58">
        <v>4000000</v>
      </c>
      <c r="J26" s="56">
        <f t="shared" si="24"/>
        <v>0.02</v>
      </c>
      <c r="L26" s="37"/>
      <c r="M26" s="62">
        <v>3500000</v>
      </c>
      <c r="N26" s="59">
        <f t="shared" si="25"/>
        <v>350000</v>
      </c>
      <c r="O26" s="58">
        <f t="shared" si="22"/>
        <v>3850000</v>
      </c>
    </row>
    <row r="27" spans="1:15" s="10" customFormat="1" ht="16" x14ac:dyDescent="0.2">
      <c r="A27" s="26"/>
      <c r="B27" s="24">
        <f t="shared" ref="B24:B28" si="26">B26+1</f>
        <v>9</v>
      </c>
      <c r="C27" s="54">
        <f>C26+1</f>
        <v>402</v>
      </c>
      <c r="D27" s="54">
        <f>D26+1</f>
        <v>1602</v>
      </c>
      <c r="E27" s="54" t="s">
        <v>6</v>
      </c>
      <c r="F27" s="55">
        <v>56.43</v>
      </c>
      <c r="G27" s="56">
        <f t="shared" si="19"/>
        <v>5.6006097027380937E-3</v>
      </c>
      <c r="H27" s="57">
        <f t="shared" si="20"/>
        <v>38986.354775828462</v>
      </c>
      <c r="I27" s="58">
        <v>2200000</v>
      </c>
      <c r="J27" s="56">
        <f>I27/200000000</f>
        <v>1.0999999999999999E-2</v>
      </c>
      <c r="L27" s="37"/>
      <c r="M27" s="63">
        <f>M26-1600000</f>
        <v>1900000</v>
      </c>
      <c r="N27" s="59">
        <f t="shared" si="25"/>
        <v>190000</v>
      </c>
      <c r="O27" s="58">
        <f t="shared" si="22"/>
        <v>2090000</v>
      </c>
    </row>
    <row r="28" spans="1:15" s="10" customFormat="1" ht="15" customHeight="1" x14ac:dyDescent="0.2">
      <c r="A28" s="26"/>
      <c r="B28" s="24">
        <f t="shared" si="26"/>
        <v>10</v>
      </c>
      <c r="C28" s="54">
        <f t="shared" si="18"/>
        <v>403</v>
      </c>
      <c r="D28" s="54">
        <f t="shared" si="18"/>
        <v>1603</v>
      </c>
      <c r="E28" s="54" t="s">
        <v>6</v>
      </c>
      <c r="F28" s="55">
        <v>56.43</v>
      </c>
      <c r="G28" s="56">
        <f t="shared" si="19"/>
        <v>5.6006097027380937E-3</v>
      </c>
      <c r="H28" s="57">
        <f t="shared" si="20"/>
        <v>38986.354775828462</v>
      </c>
      <c r="I28" s="58">
        <f>I27</f>
        <v>2200000</v>
      </c>
      <c r="J28" s="56">
        <f t="shared" si="24"/>
        <v>1.0999999999999999E-2</v>
      </c>
      <c r="L28" s="37"/>
      <c r="M28" s="63">
        <f>M27</f>
        <v>1900000</v>
      </c>
      <c r="N28" s="59">
        <f t="shared" si="25"/>
        <v>190000</v>
      </c>
      <c r="O28" s="58">
        <f t="shared" si="22"/>
        <v>2090000</v>
      </c>
    </row>
    <row r="29" spans="1:15" s="10" customFormat="1" ht="15" customHeight="1" x14ac:dyDescent="0.2">
      <c r="A29" s="26"/>
      <c r="B29" s="24">
        <f t="shared" ref="B29" si="27">B28+1</f>
        <v>11</v>
      </c>
      <c r="C29" s="54">
        <f t="shared" si="18"/>
        <v>404</v>
      </c>
      <c r="D29" s="54">
        <f t="shared" si="18"/>
        <v>1604</v>
      </c>
      <c r="E29" s="54" t="s">
        <v>36</v>
      </c>
      <c r="F29" s="55">
        <v>140.01</v>
      </c>
      <c r="G29" s="56">
        <f t="shared" si="19"/>
        <v>1.1964938910395018E-2</v>
      </c>
      <c r="H29" s="57">
        <f t="shared" si="20"/>
        <v>33569.030783515467</v>
      </c>
      <c r="I29" s="58">
        <v>4700000</v>
      </c>
      <c r="J29" s="56">
        <f t="shared" si="24"/>
        <v>2.35E-2</v>
      </c>
      <c r="L29" s="37"/>
      <c r="M29" s="63">
        <f>M26+600000</f>
        <v>4100000</v>
      </c>
      <c r="N29" s="59">
        <f t="shared" si="25"/>
        <v>410000</v>
      </c>
      <c r="O29" s="58">
        <f t="shared" si="22"/>
        <v>4510000</v>
      </c>
    </row>
    <row r="30" spans="1:15" s="10" customFormat="1" ht="15" hidden="1" customHeight="1" x14ac:dyDescent="0.2">
      <c r="A30" s="26"/>
      <c r="B30" s="24"/>
      <c r="C30" s="54">
        <f t="shared" si="18"/>
        <v>405</v>
      </c>
      <c r="D30" s="54">
        <f t="shared" si="18"/>
        <v>1605</v>
      </c>
      <c r="E30" s="54" t="str">
        <f>E29</f>
        <v>3rec</v>
      </c>
      <c r="F30" s="55">
        <v>140.01</v>
      </c>
      <c r="G30" s="56">
        <f t="shared" si="19"/>
        <v>1.1201219405476187E-2</v>
      </c>
      <c r="H30" s="57">
        <f t="shared" si="20"/>
        <v>31426.326690950649</v>
      </c>
      <c r="I30" s="58">
        <f t="shared" ref="I30:I79" si="28">O30</f>
        <v>4400000</v>
      </c>
      <c r="J30" s="56">
        <f t="shared" si="24"/>
        <v>2.1999999999999999E-2</v>
      </c>
      <c r="L30" s="37"/>
      <c r="M30" s="63">
        <f>M29-100000</f>
        <v>4000000</v>
      </c>
      <c r="N30" s="59">
        <f t="shared" si="25"/>
        <v>400000</v>
      </c>
      <c r="O30" s="58">
        <f t="shared" si="22"/>
        <v>4400000</v>
      </c>
    </row>
    <row r="31" spans="1:15" s="10" customFormat="1" ht="15" hidden="1" customHeight="1" x14ac:dyDescent="0.2">
      <c r="A31" s="26"/>
      <c r="B31" s="24"/>
      <c r="C31" s="54">
        <f t="shared" si="18"/>
        <v>406</v>
      </c>
      <c r="D31" s="54">
        <f t="shared" si="18"/>
        <v>1606</v>
      </c>
      <c r="E31" s="54" t="str">
        <f>E28</f>
        <v>1rec</v>
      </c>
      <c r="F31" s="55">
        <v>56.43</v>
      </c>
      <c r="G31" s="56">
        <f t="shared" si="19"/>
        <v>5.1805639750327368E-3</v>
      </c>
      <c r="H31" s="57">
        <f t="shared" si="20"/>
        <v>36062.378167641327</v>
      </c>
      <c r="I31" s="58">
        <f>O31</f>
        <v>2035000</v>
      </c>
      <c r="J31" s="56">
        <f t="shared" si="24"/>
        <v>1.0175E-2</v>
      </c>
      <c r="L31" s="37"/>
      <c r="M31" s="63">
        <f>M27-50000</f>
        <v>1850000</v>
      </c>
      <c r="N31" s="59">
        <f t="shared" si="25"/>
        <v>185000</v>
      </c>
      <c r="O31" s="58">
        <f t="shared" si="22"/>
        <v>2035000</v>
      </c>
    </row>
    <row r="32" spans="1:15" s="10" customFormat="1" ht="15" hidden="1" customHeight="1" x14ac:dyDescent="0.2">
      <c r="A32" s="26"/>
      <c r="B32" s="24"/>
      <c r="C32" s="54">
        <f t="shared" si="18"/>
        <v>407</v>
      </c>
      <c r="D32" s="54">
        <f t="shared" si="18"/>
        <v>1607</v>
      </c>
      <c r="E32" s="54" t="str">
        <f>E27</f>
        <v>1rec</v>
      </c>
      <c r="F32" s="55">
        <v>56.43</v>
      </c>
      <c r="G32" s="56">
        <f t="shared" si="19"/>
        <v>5.1805639750327368E-3</v>
      </c>
      <c r="H32" s="57">
        <f t="shared" si="20"/>
        <v>36062.378167641327</v>
      </c>
      <c r="I32" s="58">
        <f t="shared" si="28"/>
        <v>2035000</v>
      </c>
      <c r="J32" s="56">
        <f t="shared" si="24"/>
        <v>1.0175E-2</v>
      </c>
      <c r="L32" s="37"/>
      <c r="M32" s="63">
        <f>M28-50000</f>
        <v>1850000</v>
      </c>
      <c r="N32" s="59">
        <f>M32*$N$9</f>
        <v>185000</v>
      </c>
      <c r="O32" s="58">
        <f t="shared" si="22"/>
        <v>2035000</v>
      </c>
    </row>
    <row r="33" spans="1:15" s="10" customFormat="1" ht="15" hidden="1" customHeight="1" x14ac:dyDescent="0.2">
      <c r="A33" s="26"/>
      <c r="B33" s="24"/>
      <c r="C33" s="54">
        <f t="shared" si="18"/>
        <v>408</v>
      </c>
      <c r="D33" s="54">
        <f t="shared" si="18"/>
        <v>1608</v>
      </c>
      <c r="E33" s="54" t="str">
        <f>E26</f>
        <v>2rec</v>
      </c>
      <c r="F33" s="55">
        <v>108.56</v>
      </c>
      <c r="G33" s="56">
        <f t="shared" si="19"/>
        <v>9.5210364946547582E-3</v>
      </c>
      <c r="H33" s="57">
        <f t="shared" si="20"/>
        <v>34450.994841562271</v>
      </c>
      <c r="I33" s="58">
        <f t="shared" si="28"/>
        <v>3740000</v>
      </c>
      <c r="J33" s="56">
        <f t="shared" si="24"/>
        <v>1.8700000000000001E-2</v>
      </c>
      <c r="L33" s="37"/>
      <c r="M33" s="63">
        <f>M26-100000</f>
        <v>3400000</v>
      </c>
      <c r="N33" s="59">
        <f t="shared" si="25"/>
        <v>340000</v>
      </c>
      <c r="O33" s="58">
        <f t="shared" si="22"/>
        <v>3740000</v>
      </c>
    </row>
    <row r="34" spans="1:15" s="10" customFormat="1" ht="15" hidden="1" customHeight="1" x14ac:dyDescent="0.2">
      <c r="A34" s="26"/>
      <c r="B34" s="24"/>
      <c r="C34" s="54">
        <f t="shared" ref="C34:D49" si="29">C26+100</f>
        <v>501</v>
      </c>
      <c r="D34" s="54">
        <f>D26+100</f>
        <v>1701</v>
      </c>
      <c r="E34" s="54" t="str">
        <f>E26</f>
        <v>2rec</v>
      </c>
      <c r="F34" s="55">
        <f t="shared" ref="F34:F70" si="30">F26</f>
        <v>108.56</v>
      </c>
      <c r="G34" s="56">
        <f t="shared" si="19"/>
        <v>9.8850761253327351E-3</v>
      </c>
      <c r="H34" s="57">
        <f t="shared" si="20"/>
        <v>35768.238761974942</v>
      </c>
      <c r="I34" s="58">
        <f t="shared" si="28"/>
        <v>3883000</v>
      </c>
      <c r="J34" s="56">
        <f t="shared" si="24"/>
        <v>1.9415000000000002E-2</v>
      </c>
      <c r="L34" s="38">
        <v>30000</v>
      </c>
      <c r="M34" s="59">
        <f>M26+L34</f>
        <v>3530000</v>
      </c>
      <c r="N34" s="59">
        <f t="shared" si="25"/>
        <v>353000</v>
      </c>
      <c r="O34" s="58">
        <f t="shared" si="22"/>
        <v>3883000</v>
      </c>
    </row>
    <row r="35" spans="1:15" s="10" customFormat="1" ht="15" hidden="1" customHeight="1" x14ac:dyDescent="0.2">
      <c r="A35" s="26"/>
      <c r="B35" s="24"/>
      <c r="C35" s="54">
        <f t="shared" si="29"/>
        <v>502</v>
      </c>
      <c r="D35" s="54">
        <f>D27+100</f>
        <v>1702</v>
      </c>
      <c r="E35" s="54" t="str">
        <f t="shared" ref="E35:E50" si="31">E27</f>
        <v>1rec</v>
      </c>
      <c r="F35" s="55">
        <f t="shared" si="30"/>
        <v>56.43</v>
      </c>
      <c r="G35" s="56">
        <f t="shared" si="19"/>
        <v>5.3765853146285694E-3</v>
      </c>
      <c r="H35" s="57">
        <f t="shared" si="20"/>
        <v>37426.900584795323</v>
      </c>
      <c r="I35" s="58">
        <f t="shared" si="28"/>
        <v>2112000</v>
      </c>
      <c r="J35" s="56">
        <f t="shared" si="24"/>
        <v>1.056E-2</v>
      </c>
      <c r="L35" s="38">
        <v>20000</v>
      </c>
      <c r="M35" s="59">
        <f t="shared" ref="M35:M42" si="32">M27+L35</f>
        <v>1920000</v>
      </c>
      <c r="N35" s="59">
        <f t="shared" si="25"/>
        <v>192000</v>
      </c>
      <c r="O35" s="58">
        <f t="shared" si="22"/>
        <v>2112000</v>
      </c>
    </row>
    <row r="36" spans="1:15" s="10" customFormat="1" ht="15" hidden="1" customHeight="1" x14ac:dyDescent="0.2">
      <c r="A36" s="26"/>
      <c r="B36" s="24"/>
      <c r="C36" s="54">
        <f t="shared" si="29"/>
        <v>503</v>
      </c>
      <c r="D36" s="54">
        <f>D28+100</f>
        <v>1703</v>
      </c>
      <c r="E36" s="54" t="str">
        <f t="shared" si="31"/>
        <v>1rec</v>
      </c>
      <c r="F36" s="55">
        <f t="shared" si="30"/>
        <v>56.43</v>
      </c>
      <c r="G36" s="56">
        <f t="shared" si="19"/>
        <v>5.3765853146285694E-3</v>
      </c>
      <c r="H36" s="57">
        <f t="shared" si="20"/>
        <v>37426.900584795323</v>
      </c>
      <c r="I36" s="58">
        <f t="shared" si="28"/>
        <v>2112000</v>
      </c>
      <c r="J36" s="56">
        <f t="shared" si="24"/>
        <v>1.056E-2</v>
      </c>
      <c r="L36" s="37">
        <f>L35</f>
        <v>20000</v>
      </c>
      <c r="M36" s="59">
        <f>M28+L36</f>
        <v>1920000</v>
      </c>
      <c r="N36" s="59">
        <f t="shared" si="25"/>
        <v>192000</v>
      </c>
      <c r="O36" s="58">
        <f t="shared" si="22"/>
        <v>2112000</v>
      </c>
    </row>
    <row r="37" spans="1:15" s="10" customFormat="1" ht="15" customHeight="1" x14ac:dyDescent="0.2">
      <c r="A37" s="26"/>
      <c r="B37" s="24">
        <f>B29+1</f>
        <v>12</v>
      </c>
      <c r="C37" s="54">
        <f t="shared" si="29"/>
        <v>504</v>
      </c>
      <c r="D37" s="54">
        <f>D29+100</f>
        <v>1704</v>
      </c>
      <c r="E37" s="54" t="str">
        <f t="shared" si="31"/>
        <v>3rec</v>
      </c>
      <c r="F37" s="55">
        <f t="shared" si="30"/>
        <v>140.01</v>
      </c>
      <c r="G37" s="56">
        <f t="shared" si="19"/>
        <v>1.2219512078701296E-2</v>
      </c>
      <c r="H37" s="57">
        <f t="shared" si="20"/>
        <v>34283.265481037073</v>
      </c>
      <c r="I37" s="58">
        <f>I29+100000</f>
        <v>4800000</v>
      </c>
      <c r="J37" s="56">
        <f t="shared" si="24"/>
        <v>2.4E-2</v>
      </c>
      <c r="L37" s="37">
        <f>L34</f>
        <v>30000</v>
      </c>
      <c r="M37" s="59">
        <f t="shared" si="32"/>
        <v>4130000</v>
      </c>
      <c r="N37" s="59">
        <f>M37*$N$9</f>
        <v>413000</v>
      </c>
      <c r="O37" s="58">
        <f t="shared" si="22"/>
        <v>4543000</v>
      </c>
    </row>
    <row r="38" spans="1:15" s="10" customFormat="1" ht="15" customHeight="1" x14ac:dyDescent="0.2">
      <c r="A38" s="26"/>
      <c r="B38" s="24">
        <f>B37+1</f>
        <v>13</v>
      </c>
      <c r="C38" s="54">
        <f t="shared" si="29"/>
        <v>505</v>
      </c>
      <c r="D38" s="54">
        <f t="shared" si="29"/>
        <v>1705</v>
      </c>
      <c r="E38" s="54" t="str">
        <f t="shared" si="31"/>
        <v>3rec</v>
      </c>
      <c r="F38" s="55">
        <f t="shared" si="30"/>
        <v>140.01</v>
      </c>
      <c r="G38" s="56">
        <f t="shared" si="19"/>
        <v>1.1710365742088742E-2</v>
      </c>
      <c r="H38" s="57">
        <f t="shared" si="20"/>
        <v>32854.796085993861</v>
      </c>
      <c r="I38" s="58">
        <v>4600000</v>
      </c>
      <c r="J38" s="56">
        <f t="shared" si="24"/>
        <v>2.3E-2</v>
      </c>
      <c r="L38" s="37">
        <f>L37</f>
        <v>30000</v>
      </c>
      <c r="M38" s="59">
        <f t="shared" si="32"/>
        <v>4030000</v>
      </c>
      <c r="N38" s="59">
        <f t="shared" si="25"/>
        <v>403000</v>
      </c>
      <c r="O38" s="58">
        <f t="shared" si="22"/>
        <v>4433000</v>
      </c>
    </row>
    <row r="39" spans="1:15" s="10" customFormat="1" ht="15" customHeight="1" x14ac:dyDescent="0.2">
      <c r="A39" s="26"/>
      <c r="B39" s="24">
        <f t="shared" ref="B39:B41" si="33">B38+1</f>
        <v>14</v>
      </c>
      <c r="C39" s="54">
        <f t="shared" si="29"/>
        <v>506</v>
      </c>
      <c r="D39" s="54">
        <f t="shared" si="29"/>
        <v>1706</v>
      </c>
      <c r="E39" s="54" t="str">
        <f t="shared" si="31"/>
        <v>1rec</v>
      </c>
      <c r="F39" s="55">
        <f t="shared" si="30"/>
        <v>56.43</v>
      </c>
      <c r="G39" s="56">
        <f t="shared" si="19"/>
        <v>5.3460365344318167E-3</v>
      </c>
      <c r="H39" s="57">
        <f t="shared" si="20"/>
        <v>37214.247740563529</v>
      </c>
      <c r="I39" s="58">
        <v>2100000</v>
      </c>
      <c r="J39" s="56">
        <f t="shared" si="24"/>
        <v>1.0500000000000001E-2</v>
      </c>
      <c r="L39" s="37">
        <f>L35</f>
        <v>20000</v>
      </c>
      <c r="M39" s="59">
        <f t="shared" si="32"/>
        <v>1870000</v>
      </c>
      <c r="N39" s="59">
        <f t="shared" si="25"/>
        <v>187000</v>
      </c>
      <c r="O39" s="58">
        <f t="shared" si="22"/>
        <v>2057000</v>
      </c>
    </row>
    <row r="40" spans="1:15" s="10" customFormat="1" ht="15" hidden="1" customHeight="1" x14ac:dyDescent="0.2">
      <c r="A40" s="26"/>
      <c r="B40" s="24"/>
      <c r="C40" s="54">
        <f t="shared" si="29"/>
        <v>507</v>
      </c>
      <c r="D40" s="54">
        <f t="shared" si="29"/>
        <v>1707</v>
      </c>
      <c r="E40" s="54" t="str">
        <f t="shared" si="31"/>
        <v>1rec</v>
      </c>
      <c r="F40" s="55">
        <f t="shared" si="30"/>
        <v>56.43</v>
      </c>
      <c r="G40" s="56">
        <f t="shared" si="19"/>
        <v>5.3460365344318167E-3</v>
      </c>
      <c r="H40" s="57">
        <f t="shared" si="20"/>
        <v>37214.247740563529</v>
      </c>
      <c r="I40" s="58">
        <f>I39</f>
        <v>2100000</v>
      </c>
      <c r="J40" s="56">
        <f t="shared" si="24"/>
        <v>1.0500000000000001E-2</v>
      </c>
      <c r="L40" s="37">
        <f t="shared" ref="L40:L41" si="34">L36</f>
        <v>20000</v>
      </c>
      <c r="M40" s="59">
        <f t="shared" si="32"/>
        <v>1870000</v>
      </c>
      <c r="N40" s="59">
        <f t="shared" si="25"/>
        <v>187000</v>
      </c>
      <c r="O40" s="58">
        <f t="shared" si="22"/>
        <v>2057000</v>
      </c>
    </row>
    <row r="41" spans="1:15" s="10" customFormat="1" ht="15" customHeight="1" x14ac:dyDescent="0.2">
      <c r="A41" s="26"/>
      <c r="B41" s="24">
        <f>B39+1</f>
        <v>15</v>
      </c>
      <c r="C41" s="54">
        <f t="shared" si="29"/>
        <v>508</v>
      </c>
      <c r="D41" s="54">
        <f t="shared" si="29"/>
        <v>1708</v>
      </c>
      <c r="E41" s="54" t="str">
        <f t="shared" si="31"/>
        <v>2rec</v>
      </c>
      <c r="F41" s="55">
        <f t="shared" si="30"/>
        <v>108.56</v>
      </c>
      <c r="G41" s="56">
        <f t="shared" si="19"/>
        <v>9.6737803956385253E-3</v>
      </c>
      <c r="H41" s="57">
        <f t="shared" si="20"/>
        <v>35003.684598378779</v>
      </c>
      <c r="I41" s="58">
        <v>3800000</v>
      </c>
      <c r="J41" s="56">
        <f t="shared" si="24"/>
        <v>1.9E-2</v>
      </c>
      <c r="L41" s="37">
        <f t="shared" si="34"/>
        <v>30000</v>
      </c>
      <c r="M41" s="59">
        <f t="shared" si="32"/>
        <v>3430000</v>
      </c>
      <c r="N41" s="59">
        <f t="shared" si="25"/>
        <v>343000</v>
      </c>
      <c r="O41" s="58">
        <f t="shared" si="22"/>
        <v>3773000</v>
      </c>
    </row>
    <row r="42" spans="1:15" s="10" customFormat="1" ht="15" hidden="1" customHeight="1" x14ac:dyDescent="0.2">
      <c r="A42" s="26"/>
      <c r="B42" s="24"/>
      <c r="C42" s="54">
        <f t="shared" si="29"/>
        <v>601</v>
      </c>
      <c r="D42" s="54">
        <f t="shared" si="29"/>
        <v>1801</v>
      </c>
      <c r="E42" s="54" t="str">
        <f t="shared" si="31"/>
        <v>2rec</v>
      </c>
      <c r="F42" s="55">
        <f t="shared" si="30"/>
        <v>108.56</v>
      </c>
      <c r="G42" s="56">
        <f t="shared" si="19"/>
        <v>9.9690852708738068E-3</v>
      </c>
      <c r="H42" s="57">
        <f t="shared" si="20"/>
        <v>36072.21812822402</v>
      </c>
      <c r="I42" s="58">
        <f t="shared" si="28"/>
        <v>3916000</v>
      </c>
      <c r="J42" s="56">
        <f t="shared" si="24"/>
        <v>1.958E-2</v>
      </c>
      <c r="L42" s="37">
        <f>L34</f>
        <v>30000</v>
      </c>
      <c r="M42" s="59">
        <f t="shared" si="32"/>
        <v>3560000</v>
      </c>
      <c r="N42" s="59">
        <f t="shared" si="25"/>
        <v>356000</v>
      </c>
      <c r="O42" s="58">
        <f t="shared" si="22"/>
        <v>3916000</v>
      </c>
    </row>
    <row r="43" spans="1:15" s="10" customFormat="1" ht="15" hidden="1" customHeight="1" x14ac:dyDescent="0.2">
      <c r="A43" s="26"/>
      <c r="B43" s="24"/>
      <c r="C43" s="54">
        <f t="shared" si="29"/>
        <v>602</v>
      </c>
      <c r="D43" s="54">
        <f t="shared" si="29"/>
        <v>1802</v>
      </c>
      <c r="E43" s="54" t="str">
        <f t="shared" si="31"/>
        <v>1rec</v>
      </c>
      <c r="F43" s="55">
        <f t="shared" si="30"/>
        <v>56.43</v>
      </c>
      <c r="G43" s="56">
        <f t="shared" si="19"/>
        <v>5.4325914116559511E-3</v>
      </c>
      <c r="H43" s="57">
        <f t="shared" si="20"/>
        <v>37816.76413255361</v>
      </c>
      <c r="I43" s="58">
        <f t="shared" si="28"/>
        <v>2134000</v>
      </c>
      <c r="J43" s="56">
        <f t="shared" si="24"/>
        <v>1.0670000000000001E-2</v>
      </c>
      <c r="L43" s="37">
        <f t="shared" ref="L43:L105" si="35">L35</f>
        <v>20000</v>
      </c>
      <c r="M43" s="59">
        <f t="shared" ref="M43:M105" si="36">M35+L43</f>
        <v>1940000</v>
      </c>
      <c r="N43" s="59">
        <f t="shared" ref="N43:N105" si="37">M43*$N$9</f>
        <v>194000</v>
      </c>
      <c r="O43" s="58">
        <f t="shared" si="22"/>
        <v>2134000</v>
      </c>
    </row>
    <row r="44" spans="1:15" s="10" customFormat="1" ht="15" hidden="1" customHeight="1" x14ac:dyDescent="0.2">
      <c r="A44" s="26"/>
      <c r="B44" s="24"/>
      <c r="C44" s="54">
        <f t="shared" si="29"/>
        <v>603</v>
      </c>
      <c r="D44" s="54">
        <f t="shared" si="29"/>
        <v>1803</v>
      </c>
      <c r="E44" s="54" t="str">
        <f t="shared" si="31"/>
        <v>1rec</v>
      </c>
      <c r="F44" s="55">
        <f t="shared" si="30"/>
        <v>56.43</v>
      </c>
      <c r="G44" s="56">
        <f t="shared" si="19"/>
        <v>5.4325914116559511E-3</v>
      </c>
      <c r="H44" s="57">
        <f t="shared" si="20"/>
        <v>37816.76413255361</v>
      </c>
      <c r="I44" s="58">
        <f t="shared" si="28"/>
        <v>2134000</v>
      </c>
      <c r="J44" s="56">
        <f t="shared" si="24"/>
        <v>1.0670000000000001E-2</v>
      </c>
      <c r="L44" s="37">
        <f t="shared" si="35"/>
        <v>20000</v>
      </c>
      <c r="M44" s="59">
        <f t="shared" si="36"/>
        <v>1940000</v>
      </c>
      <c r="N44" s="59">
        <f t="shared" si="37"/>
        <v>194000</v>
      </c>
      <c r="O44" s="58">
        <f t="shared" si="22"/>
        <v>2134000</v>
      </c>
    </row>
    <row r="45" spans="1:15" s="10" customFormat="1" ht="15" hidden="1" customHeight="1" x14ac:dyDescent="0.2">
      <c r="A45" s="26"/>
      <c r="B45" s="24"/>
      <c r="C45" s="54">
        <f t="shared" si="29"/>
        <v>604</v>
      </c>
      <c r="D45" s="54">
        <f t="shared" si="29"/>
        <v>1804</v>
      </c>
      <c r="E45" s="54" t="str">
        <f t="shared" si="31"/>
        <v>3rec</v>
      </c>
      <c r="F45" s="55">
        <f t="shared" si="30"/>
        <v>140.01</v>
      </c>
      <c r="G45" s="56">
        <f t="shared" si="19"/>
        <v>1.1649268181695234E-2</v>
      </c>
      <c r="H45" s="57">
        <f t="shared" si="20"/>
        <v>32683.379758588675</v>
      </c>
      <c r="I45" s="58">
        <f t="shared" si="28"/>
        <v>4576000</v>
      </c>
      <c r="J45" s="56">
        <f t="shared" si="24"/>
        <v>2.2880000000000001E-2</v>
      </c>
      <c r="L45" s="37">
        <f t="shared" si="35"/>
        <v>30000</v>
      </c>
      <c r="M45" s="59">
        <f t="shared" si="36"/>
        <v>4160000</v>
      </c>
      <c r="N45" s="59">
        <f t="shared" si="37"/>
        <v>416000</v>
      </c>
      <c r="O45" s="58">
        <f t="shared" si="22"/>
        <v>4576000</v>
      </c>
    </row>
    <row r="46" spans="1:15" s="10" customFormat="1" ht="15" customHeight="1" x14ac:dyDescent="0.2">
      <c r="A46" s="26"/>
      <c r="B46" s="33">
        <f>B41+1</f>
        <v>16</v>
      </c>
      <c r="C46" s="54">
        <f t="shared" si="29"/>
        <v>605</v>
      </c>
      <c r="D46" s="54">
        <f t="shared" si="29"/>
        <v>1805</v>
      </c>
      <c r="E46" s="54" t="str">
        <f t="shared" si="31"/>
        <v>3rec</v>
      </c>
      <c r="F46" s="55">
        <f t="shared" si="30"/>
        <v>140.01</v>
      </c>
      <c r="G46" s="56">
        <f t="shared" si="19"/>
        <v>1.1964938910395018E-2</v>
      </c>
      <c r="H46" s="57">
        <f t="shared" si="20"/>
        <v>33569.030783515467</v>
      </c>
      <c r="I46" s="58">
        <v>4700000</v>
      </c>
      <c r="J46" s="56">
        <f t="shared" si="24"/>
        <v>2.35E-2</v>
      </c>
      <c r="L46" s="37">
        <f t="shared" si="35"/>
        <v>30000</v>
      </c>
      <c r="M46" s="59">
        <f t="shared" si="36"/>
        <v>4060000</v>
      </c>
      <c r="N46" s="59">
        <f t="shared" si="37"/>
        <v>406000</v>
      </c>
      <c r="O46" s="58">
        <f t="shared" si="22"/>
        <v>4466000</v>
      </c>
    </row>
    <row r="47" spans="1:15" s="10" customFormat="1" ht="15" customHeight="1" x14ac:dyDescent="0.2">
      <c r="A47" s="26"/>
      <c r="B47" s="33">
        <f>B46+1</f>
        <v>17</v>
      </c>
      <c r="C47" s="54">
        <f t="shared" si="29"/>
        <v>606</v>
      </c>
      <c r="D47" s="54">
        <f t="shared" si="29"/>
        <v>1806</v>
      </c>
      <c r="E47" s="54" t="str">
        <f t="shared" si="31"/>
        <v>1rec</v>
      </c>
      <c r="F47" s="55">
        <f t="shared" si="30"/>
        <v>56.43</v>
      </c>
      <c r="G47" s="56">
        <f t="shared" si="19"/>
        <v>5.4733231185849548E-3</v>
      </c>
      <c r="H47" s="57">
        <f t="shared" si="20"/>
        <v>38100.301258195992</v>
      </c>
      <c r="I47" s="58">
        <v>2150000</v>
      </c>
      <c r="J47" s="56">
        <f t="shared" si="24"/>
        <v>1.0749999999999999E-2</v>
      </c>
      <c r="L47" s="37">
        <f t="shared" si="35"/>
        <v>20000</v>
      </c>
      <c r="M47" s="59">
        <f t="shared" si="36"/>
        <v>1890000</v>
      </c>
      <c r="N47" s="59">
        <f t="shared" si="37"/>
        <v>189000</v>
      </c>
      <c r="O47" s="58">
        <f t="shared" si="22"/>
        <v>2079000</v>
      </c>
    </row>
    <row r="48" spans="1:15" s="10" customFormat="1" ht="15" customHeight="1" x14ac:dyDescent="0.2">
      <c r="A48" s="26"/>
      <c r="B48" s="33">
        <f t="shared" ref="B48:B49" si="38">B47+1</f>
        <v>18</v>
      </c>
      <c r="C48" s="54">
        <f t="shared" si="29"/>
        <v>607</v>
      </c>
      <c r="D48" s="54">
        <f t="shared" si="29"/>
        <v>1807</v>
      </c>
      <c r="E48" s="54" t="str">
        <f t="shared" si="31"/>
        <v>1rec</v>
      </c>
      <c r="F48" s="55">
        <f t="shared" si="30"/>
        <v>56.43</v>
      </c>
      <c r="G48" s="56">
        <f t="shared" si="19"/>
        <v>5.4733231185849548E-3</v>
      </c>
      <c r="H48" s="57">
        <f t="shared" si="20"/>
        <v>38100.301258195992</v>
      </c>
      <c r="I48" s="58">
        <f>I47</f>
        <v>2150000</v>
      </c>
      <c r="J48" s="56">
        <f t="shared" si="24"/>
        <v>1.0749999999999999E-2</v>
      </c>
      <c r="L48" s="37">
        <f t="shared" si="35"/>
        <v>20000</v>
      </c>
      <c r="M48" s="59">
        <f t="shared" si="36"/>
        <v>1890000</v>
      </c>
      <c r="N48" s="59">
        <f t="shared" si="37"/>
        <v>189000</v>
      </c>
      <c r="O48" s="58">
        <f t="shared" si="22"/>
        <v>2079000</v>
      </c>
    </row>
    <row r="49" spans="1:15" s="10" customFormat="1" ht="15" customHeight="1" x14ac:dyDescent="0.2">
      <c r="A49" s="26"/>
      <c r="B49" s="33">
        <f t="shared" si="38"/>
        <v>19</v>
      </c>
      <c r="C49" s="54">
        <f t="shared" si="29"/>
        <v>608</v>
      </c>
      <c r="D49" s="54">
        <f t="shared" si="29"/>
        <v>1808</v>
      </c>
      <c r="E49" s="54" t="str">
        <f t="shared" si="31"/>
        <v>2rec</v>
      </c>
      <c r="F49" s="55">
        <f t="shared" si="30"/>
        <v>108.56</v>
      </c>
      <c r="G49" s="56">
        <f t="shared" si="19"/>
        <v>9.9283535639448015E-3</v>
      </c>
      <c r="H49" s="57">
        <f t="shared" si="20"/>
        <v>35924.834193072951</v>
      </c>
      <c r="I49" s="58">
        <v>3900000</v>
      </c>
      <c r="J49" s="56">
        <f t="shared" si="24"/>
        <v>1.95E-2</v>
      </c>
      <c r="L49" s="37">
        <f t="shared" si="35"/>
        <v>30000</v>
      </c>
      <c r="M49" s="59">
        <f t="shared" si="36"/>
        <v>3460000</v>
      </c>
      <c r="N49" s="59">
        <f t="shared" si="37"/>
        <v>346000</v>
      </c>
      <c r="O49" s="58">
        <f t="shared" si="22"/>
        <v>3806000</v>
      </c>
    </row>
    <row r="50" spans="1:15" s="10" customFormat="1" ht="15" hidden="1" customHeight="1" x14ac:dyDescent="0.2">
      <c r="A50" s="26"/>
      <c r="B50" s="33"/>
      <c r="C50" s="54">
        <f t="shared" ref="C50:D65" si="39">C42+100</f>
        <v>701</v>
      </c>
      <c r="D50" s="54">
        <f t="shared" si="39"/>
        <v>1901</v>
      </c>
      <c r="E50" s="54" t="str">
        <f t="shared" si="31"/>
        <v>2rec</v>
      </c>
      <c r="F50" s="55">
        <f t="shared" si="30"/>
        <v>108.56</v>
      </c>
      <c r="G50" s="56">
        <f t="shared" si="19"/>
        <v>1.0053094416414879E-2</v>
      </c>
      <c r="H50" s="57">
        <f t="shared" si="20"/>
        <v>36376.197494473105</v>
      </c>
      <c r="I50" s="58">
        <f t="shared" si="28"/>
        <v>3949000</v>
      </c>
      <c r="J50" s="56">
        <f t="shared" si="24"/>
        <v>1.9744999999999999E-2</v>
      </c>
      <c r="L50" s="37">
        <f t="shared" si="35"/>
        <v>30000</v>
      </c>
      <c r="M50" s="59">
        <f t="shared" si="36"/>
        <v>3590000</v>
      </c>
      <c r="N50" s="59">
        <f t="shared" si="37"/>
        <v>359000</v>
      </c>
      <c r="O50" s="58">
        <f t="shared" si="22"/>
        <v>3949000</v>
      </c>
    </row>
    <row r="51" spans="1:15" s="10" customFormat="1" ht="15" customHeight="1" x14ac:dyDescent="0.2">
      <c r="A51" s="26"/>
      <c r="B51" s="33">
        <f>B49+1</f>
        <v>20</v>
      </c>
      <c r="C51" s="54">
        <f t="shared" si="39"/>
        <v>702</v>
      </c>
      <c r="D51" s="54">
        <f t="shared" si="39"/>
        <v>1902</v>
      </c>
      <c r="E51" s="54" t="str">
        <f t="shared" ref="E51:E66" si="40">E43</f>
        <v>1rec</v>
      </c>
      <c r="F51" s="55">
        <f t="shared" si="30"/>
        <v>56.43</v>
      </c>
      <c r="G51" s="56">
        <f t="shared" si="19"/>
        <v>5.7278962868912318E-3</v>
      </c>
      <c r="H51" s="57">
        <f t="shared" si="20"/>
        <v>39872.408293460925</v>
      </c>
      <c r="I51" s="58">
        <v>2250000</v>
      </c>
      <c r="J51" s="56">
        <f t="shared" si="24"/>
        <v>1.125E-2</v>
      </c>
      <c r="L51" s="37">
        <f t="shared" si="35"/>
        <v>20000</v>
      </c>
      <c r="M51" s="59">
        <f t="shared" si="36"/>
        <v>1960000</v>
      </c>
      <c r="N51" s="59">
        <f t="shared" si="37"/>
        <v>196000</v>
      </c>
      <c r="O51" s="58">
        <f t="shared" si="22"/>
        <v>2156000</v>
      </c>
    </row>
    <row r="52" spans="1:15" s="10" customFormat="1" ht="15" customHeight="1" x14ac:dyDescent="0.2">
      <c r="A52" s="26"/>
      <c r="B52" s="33">
        <f>B51+1</f>
        <v>21</v>
      </c>
      <c r="C52" s="54">
        <f t="shared" si="39"/>
        <v>703</v>
      </c>
      <c r="D52" s="54">
        <f t="shared" si="39"/>
        <v>1903</v>
      </c>
      <c r="E52" s="54" t="str">
        <f t="shared" si="40"/>
        <v>1rec</v>
      </c>
      <c r="F52" s="55">
        <f t="shared" si="30"/>
        <v>56.43</v>
      </c>
      <c r="G52" s="56">
        <f t="shared" si="19"/>
        <v>5.7278962868912318E-3</v>
      </c>
      <c r="H52" s="57">
        <f t="shared" si="20"/>
        <v>39872.408293460925</v>
      </c>
      <c r="I52" s="58">
        <f>I51</f>
        <v>2250000</v>
      </c>
      <c r="J52" s="56">
        <f t="shared" si="24"/>
        <v>1.125E-2</v>
      </c>
      <c r="L52" s="37">
        <f t="shared" si="35"/>
        <v>20000</v>
      </c>
      <c r="M52" s="59">
        <f t="shared" si="36"/>
        <v>1960000</v>
      </c>
      <c r="N52" s="59">
        <f t="shared" si="37"/>
        <v>196000</v>
      </c>
      <c r="O52" s="58">
        <f t="shared" si="22"/>
        <v>2156000</v>
      </c>
    </row>
    <row r="53" spans="1:15" s="10" customFormat="1" ht="15" customHeight="1" x14ac:dyDescent="0.2">
      <c r="A53" s="26"/>
      <c r="B53" s="33">
        <f>B52+1</f>
        <v>22</v>
      </c>
      <c r="C53" s="54">
        <f t="shared" si="39"/>
        <v>704</v>
      </c>
      <c r="D53" s="54">
        <f t="shared" si="39"/>
        <v>1904</v>
      </c>
      <c r="E53" s="54" t="str">
        <f t="shared" si="40"/>
        <v>3rec</v>
      </c>
      <c r="F53" s="55">
        <f t="shared" si="30"/>
        <v>140.01</v>
      </c>
      <c r="G53" s="56">
        <f t="shared" si="19"/>
        <v>1.2474085247007572E-2</v>
      </c>
      <c r="H53" s="57">
        <f t="shared" si="20"/>
        <v>34997.500178558679</v>
      </c>
      <c r="I53" s="58">
        <v>4900000</v>
      </c>
      <c r="J53" s="56">
        <f t="shared" si="24"/>
        <v>2.4500000000000001E-2</v>
      </c>
      <c r="L53" s="37">
        <f t="shared" si="35"/>
        <v>30000</v>
      </c>
      <c r="M53" s="59">
        <f t="shared" si="36"/>
        <v>4190000</v>
      </c>
      <c r="N53" s="59">
        <f t="shared" si="37"/>
        <v>419000</v>
      </c>
      <c r="O53" s="58">
        <f t="shared" si="22"/>
        <v>4609000</v>
      </c>
    </row>
    <row r="54" spans="1:15" s="10" customFormat="1" ht="15" hidden="1" customHeight="1" x14ac:dyDescent="0.2">
      <c r="A54" s="26"/>
      <c r="B54" s="24"/>
      <c r="C54" s="54">
        <f t="shared" si="39"/>
        <v>705</v>
      </c>
      <c r="D54" s="54">
        <f t="shared" si="39"/>
        <v>1905</v>
      </c>
      <c r="E54" s="54" t="str">
        <f t="shared" si="40"/>
        <v>3rec</v>
      </c>
      <c r="F54" s="55">
        <f t="shared" si="30"/>
        <v>140.01</v>
      </c>
      <c r="G54" s="56">
        <f t="shared" si="19"/>
        <v>1.1453246842099401E-2</v>
      </c>
      <c r="H54" s="57">
        <f t="shared" si="20"/>
        <v>32133.419041497036</v>
      </c>
      <c r="I54" s="58">
        <f t="shared" si="28"/>
        <v>4499000</v>
      </c>
      <c r="J54" s="56">
        <f t="shared" si="24"/>
        <v>2.2495000000000001E-2</v>
      </c>
      <c r="L54" s="37">
        <f t="shared" si="35"/>
        <v>30000</v>
      </c>
      <c r="M54" s="59">
        <f t="shared" si="36"/>
        <v>4090000</v>
      </c>
      <c r="N54" s="59">
        <f t="shared" si="37"/>
        <v>409000</v>
      </c>
      <c r="O54" s="58">
        <f t="shared" si="22"/>
        <v>4499000</v>
      </c>
    </row>
    <row r="55" spans="1:15" s="10" customFormat="1" ht="15" hidden="1" customHeight="1" x14ac:dyDescent="0.2">
      <c r="A55" s="26"/>
      <c r="B55" s="24"/>
      <c r="C55" s="54">
        <f t="shared" si="39"/>
        <v>706</v>
      </c>
      <c r="D55" s="54">
        <f t="shared" si="39"/>
        <v>1906</v>
      </c>
      <c r="E55" s="54" t="str">
        <f t="shared" si="40"/>
        <v>1rec</v>
      </c>
      <c r="F55" s="55">
        <f t="shared" si="30"/>
        <v>56.43</v>
      </c>
      <c r="G55" s="56">
        <f t="shared" ref="G55:G86" si="41">I55/(SUM($I$10:$I$114))</f>
        <v>5.3485822661148794E-3</v>
      </c>
      <c r="H55" s="57">
        <f t="shared" si="20"/>
        <v>37231.96881091618</v>
      </c>
      <c r="I55" s="58">
        <f t="shared" si="28"/>
        <v>2101000</v>
      </c>
      <c r="J55" s="56">
        <f t="shared" si="24"/>
        <v>1.0505E-2</v>
      </c>
      <c r="L55" s="37">
        <f t="shared" si="35"/>
        <v>20000</v>
      </c>
      <c r="M55" s="59">
        <f t="shared" si="36"/>
        <v>1910000</v>
      </c>
      <c r="N55" s="59">
        <f t="shared" si="37"/>
        <v>191000</v>
      </c>
      <c r="O55" s="58">
        <f t="shared" ref="O55:O86" si="42">M55+N55</f>
        <v>2101000</v>
      </c>
    </row>
    <row r="56" spans="1:15" s="10" customFormat="1" ht="15" hidden="1" customHeight="1" x14ac:dyDescent="0.2">
      <c r="A56" s="26"/>
      <c r="B56" s="24"/>
      <c r="C56" s="54">
        <f t="shared" si="39"/>
        <v>707</v>
      </c>
      <c r="D56" s="54">
        <f t="shared" si="39"/>
        <v>1907</v>
      </c>
      <c r="E56" s="54" t="str">
        <f t="shared" si="40"/>
        <v>1rec</v>
      </c>
      <c r="F56" s="55">
        <f t="shared" si="30"/>
        <v>56.43</v>
      </c>
      <c r="G56" s="56">
        <f t="shared" si="41"/>
        <v>5.3485822661148794E-3</v>
      </c>
      <c r="H56" s="57">
        <f t="shared" si="20"/>
        <v>37231.96881091618</v>
      </c>
      <c r="I56" s="58">
        <f t="shared" si="28"/>
        <v>2101000</v>
      </c>
      <c r="J56" s="56">
        <f t="shared" si="24"/>
        <v>1.0505E-2</v>
      </c>
      <c r="L56" s="37">
        <f t="shared" si="35"/>
        <v>20000</v>
      </c>
      <c r="M56" s="59">
        <f t="shared" si="36"/>
        <v>1910000</v>
      </c>
      <c r="N56" s="59">
        <f t="shared" si="37"/>
        <v>191000</v>
      </c>
      <c r="O56" s="58">
        <f t="shared" si="42"/>
        <v>2101000</v>
      </c>
    </row>
    <row r="57" spans="1:15" s="10" customFormat="1" ht="15" hidden="1" customHeight="1" x14ac:dyDescent="0.2">
      <c r="A57" s="26"/>
      <c r="B57" s="24"/>
      <c r="C57" s="54">
        <f t="shared" si="39"/>
        <v>708</v>
      </c>
      <c r="D57" s="54">
        <f t="shared" si="39"/>
        <v>1908</v>
      </c>
      <c r="E57" s="54" t="str">
        <f t="shared" si="40"/>
        <v>2rec</v>
      </c>
      <c r="F57" s="55">
        <f t="shared" si="30"/>
        <v>108.56</v>
      </c>
      <c r="G57" s="56">
        <f t="shared" si="41"/>
        <v>9.7730639312779734E-3</v>
      </c>
      <c r="H57" s="57">
        <f t="shared" si="20"/>
        <v>35362.932940309503</v>
      </c>
      <c r="I57" s="58">
        <f t="shared" si="28"/>
        <v>3839000</v>
      </c>
      <c r="J57" s="56">
        <f t="shared" si="24"/>
        <v>1.9195E-2</v>
      </c>
      <c r="L57" s="37">
        <f t="shared" si="35"/>
        <v>30000</v>
      </c>
      <c r="M57" s="59">
        <f t="shared" si="36"/>
        <v>3490000</v>
      </c>
      <c r="N57" s="59">
        <f t="shared" si="37"/>
        <v>349000</v>
      </c>
      <c r="O57" s="58">
        <f t="shared" si="42"/>
        <v>3839000</v>
      </c>
    </row>
    <row r="58" spans="1:15" s="10" customFormat="1" ht="15" hidden="1" customHeight="1" x14ac:dyDescent="0.2">
      <c r="A58" s="26"/>
      <c r="B58" s="24"/>
      <c r="C58" s="54">
        <f t="shared" si="39"/>
        <v>801</v>
      </c>
      <c r="D58" s="54">
        <f t="shared" si="39"/>
        <v>2001</v>
      </c>
      <c r="E58" s="54" t="str">
        <f t="shared" si="40"/>
        <v>2rec</v>
      </c>
      <c r="F58" s="55">
        <f t="shared" si="30"/>
        <v>108.56</v>
      </c>
      <c r="G58" s="56">
        <f t="shared" si="41"/>
        <v>1.0182926732251079E-2</v>
      </c>
      <c r="H58" s="57">
        <f t="shared" si="20"/>
        <v>36845.983787767131</v>
      </c>
      <c r="I58" s="58">
        <v>4000000</v>
      </c>
      <c r="J58" s="56">
        <f t="shared" si="24"/>
        <v>0.02</v>
      </c>
      <c r="L58" s="37">
        <f t="shared" si="35"/>
        <v>30000</v>
      </c>
      <c r="M58" s="59">
        <f t="shared" si="36"/>
        <v>3620000</v>
      </c>
      <c r="N58" s="59">
        <f t="shared" si="37"/>
        <v>362000</v>
      </c>
      <c r="O58" s="58">
        <f t="shared" si="42"/>
        <v>3982000</v>
      </c>
    </row>
    <row r="59" spans="1:15" s="10" customFormat="1" ht="15" hidden="1" customHeight="1" x14ac:dyDescent="0.2">
      <c r="A59" s="26"/>
      <c r="B59" s="24"/>
      <c r="C59" s="54">
        <f t="shared" si="39"/>
        <v>802</v>
      </c>
      <c r="D59" s="54">
        <f t="shared" si="39"/>
        <v>2002</v>
      </c>
      <c r="E59" s="54" t="str">
        <f t="shared" si="40"/>
        <v>1rec</v>
      </c>
      <c r="F59" s="55">
        <f t="shared" si="30"/>
        <v>56.43</v>
      </c>
      <c r="G59" s="56">
        <f t="shared" si="41"/>
        <v>5.5446036057107129E-3</v>
      </c>
      <c r="H59" s="57">
        <f t="shared" si="20"/>
        <v>38596.491228070176</v>
      </c>
      <c r="I59" s="58">
        <f t="shared" si="28"/>
        <v>2178000</v>
      </c>
      <c r="J59" s="56">
        <f t="shared" si="24"/>
        <v>1.089E-2</v>
      </c>
      <c r="L59" s="37">
        <f t="shared" si="35"/>
        <v>20000</v>
      </c>
      <c r="M59" s="59">
        <f t="shared" si="36"/>
        <v>1980000</v>
      </c>
      <c r="N59" s="59">
        <f t="shared" si="37"/>
        <v>198000</v>
      </c>
      <c r="O59" s="58">
        <f t="shared" si="42"/>
        <v>2178000</v>
      </c>
    </row>
    <row r="60" spans="1:15" s="10" customFormat="1" ht="15" hidden="1" customHeight="1" x14ac:dyDescent="0.2">
      <c r="A60" s="26"/>
      <c r="B60" s="24"/>
      <c r="C60" s="54">
        <f t="shared" si="39"/>
        <v>803</v>
      </c>
      <c r="D60" s="54">
        <f t="shared" si="39"/>
        <v>2003</v>
      </c>
      <c r="E60" s="54" t="str">
        <f t="shared" si="40"/>
        <v>1rec</v>
      </c>
      <c r="F60" s="55">
        <f t="shared" si="30"/>
        <v>56.43</v>
      </c>
      <c r="G60" s="56">
        <f t="shared" si="41"/>
        <v>5.5446036057107129E-3</v>
      </c>
      <c r="H60" s="57">
        <f t="shared" si="20"/>
        <v>38596.491228070176</v>
      </c>
      <c r="I60" s="58">
        <f t="shared" si="28"/>
        <v>2178000</v>
      </c>
      <c r="J60" s="56">
        <f t="shared" si="24"/>
        <v>1.089E-2</v>
      </c>
      <c r="L60" s="37">
        <f t="shared" si="35"/>
        <v>20000</v>
      </c>
      <c r="M60" s="59">
        <f t="shared" si="36"/>
        <v>1980000</v>
      </c>
      <c r="N60" s="59">
        <f t="shared" si="37"/>
        <v>198000</v>
      </c>
      <c r="O60" s="58">
        <f t="shared" si="42"/>
        <v>2178000</v>
      </c>
    </row>
    <row r="61" spans="1:15" s="10" customFormat="1" ht="15" hidden="1" customHeight="1" x14ac:dyDescent="0.2">
      <c r="A61" s="26"/>
      <c r="B61" s="24"/>
      <c r="C61" s="54">
        <f t="shared" si="39"/>
        <v>804</v>
      </c>
      <c r="D61" s="54">
        <f t="shared" si="39"/>
        <v>2004</v>
      </c>
      <c r="E61" s="54" t="str">
        <f t="shared" si="40"/>
        <v>3rec</v>
      </c>
      <c r="F61" s="55">
        <f t="shared" si="30"/>
        <v>140.01</v>
      </c>
      <c r="G61" s="56">
        <f t="shared" si="41"/>
        <v>1.1817286472777378E-2</v>
      </c>
      <c r="H61" s="57">
        <f t="shared" si="20"/>
        <v>33154.774658952934</v>
      </c>
      <c r="I61" s="58">
        <f t="shared" si="28"/>
        <v>4642000</v>
      </c>
      <c r="J61" s="56">
        <f t="shared" si="24"/>
        <v>2.3210000000000001E-2</v>
      </c>
      <c r="L61" s="37">
        <f t="shared" si="35"/>
        <v>30000</v>
      </c>
      <c r="M61" s="59">
        <f t="shared" si="36"/>
        <v>4220000</v>
      </c>
      <c r="N61" s="59">
        <f t="shared" si="37"/>
        <v>422000</v>
      </c>
      <c r="O61" s="58">
        <f t="shared" si="42"/>
        <v>4642000</v>
      </c>
    </row>
    <row r="62" spans="1:15" s="10" customFormat="1" ht="15" hidden="1" customHeight="1" x14ac:dyDescent="0.2">
      <c r="A62" s="26"/>
      <c r="B62" s="24"/>
      <c r="C62" s="54">
        <f t="shared" si="39"/>
        <v>805</v>
      </c>
      <c r="D62" s="54">
        <f t="shared" si="39"/>
        <v>2005</v>
      </c>
      <c r="E62" s="54" t="str">
        <f t="shared" si="40"/>
        <v>3rec</v>
      </c>
      <c r="F62" s="55">
        <f t="shared" si="30"/>
        <v>140.01</v>
      </c>
      <c r="G62" s="56">
        <f t="shared" si="41"/>
        <v>1.1537255987640473E-2</v>
      </c>
      <c r="H62" s="57">
        <f t="shared" si="20"/>
        <v>32369.116491679168</v>
      </c>
      <c r="I62" s="58">
        <f t="shared" si="28"/>
        <v>4532000</v>
      </c>
      <c r="J62" s="56">
        <f t="shared" si="24"/>
        <v>2.266E-2</v>
      </c>
      <c r="L62" s="37">
        <f t="shared" si="35"/>
        <v>30000</v>
      </c>
      <c r="M62" s="59">
        <f t="shared" si="36"/>
        <v>4120000</v>
      </c>
      <c r="N62" s="59">
        <f t="shared" si="37"/>
        <v>412000</v>
      </c>
      <c r="O62" s="58">
        <f t="shared" si="42"/>
        <v>4532000</v>
      </c>
    </row>
    <row r="63" spans="1:15" s="10" customFormat="1" ht="15" hidden="1" customHeight="1" x14ac:dyDescent="0.2">
      <c r="A63" s="26"/>
      <c r="B63" s="24"/>
      <c r="C63" s="54">
        <f t="shared" si="39"/>
        <v>806</v>
      </c>
      <c r="D63" s="54">
        <f t="shared" si="39"/>
        <v>2006</v>
      </c>
      <c r="E63" s="54" t="str">
        <f t="shared" si="40"/>
        <v>1rec</v>
      </c>
      <c r="F63" s="55">
        <f t="shared" si="30"/>
        <v>56.43</v>
      </c>
      <c r="G63" s="56">
        <f t="shared" si="41"/>
        <v>5.4045883631422603E-3</v>
      </c>
      <c r="H63" s="57">
        <f t="shared" si="20"/>
        <v>37621.832358674466</v>
      </c>
      <c r="I63" s="58">
        <f t="shared" si="28"/>
        <v>2123000</v>
      </c>
      <c r="J63" s="56">
        <f t="shared" si="24"/>
        <v>1.0614999999999999E-2</v>
      </c>
      <c r="L63" s="37">
        <f t="shared" si="35"/>
        <v>20000</v>
      </c>
      <c r="M63" s="59">
        <f t="shared" si="36"/>
        <v>1930000</v>
      </c>
      <c r="N63" s="59">
        <f t="shared" si="37"/>
        <v>193000</v>
      </c>
      <c r="O63" s="58">
        <f t="shared" si="42"/>
        <v>2123000</v>
      </c>
    </row>
    <row r="64" spans="1:15" s="10" customFormat="1" ht="15" hidden="1" customHeight="1" x14ac:dyDescent="0.2">
      <c r="A64" s="26"/>
      <c r="B64" s="24"/>
      <c r="C64" s="54">
        <f t="shared" si="39"/>
        <v>807</v>
      </c>
      <c r="D64" s="54">
        <f t="shared" si="39"/>
        <v>2007</v>
      </c>
      <c r="E64" s="54" t="str">
        <f t="shared" si="40"/>
        <v>1rec</v>
      </c>
      <c r="F64" s="55">
        <f t="shared" si="30"/>
        <v>56.43</v>
      </c>
      <c r="G64" s="56">
        <f t="shared" si="41"/>
        <v>5.4045883631422603E-3</v>
      </c>
      <c r="H64" s="57">
        <f t="shared" si="20"/>
        <v>37621.832358674466</v>
      </c>
      <c r="I64" s="58">
        <f t="shared" si="28"/>
        <v>2123000</v>
      </c>
      <c r="J64" s="56">
        <f t="shared" si="24"/>
        <v>1.0614999999999999E-2</v>
      </c>
      <c r="L64" s="37">
        <f t="shared" si="35"/>
        <v>20000</v>
      </c>
      <c r="M64" s="59">
        <f t="shared" si="36"/>
        <v>1930000</v>
      </c>
      <c r="N64" s="59">
        <f t="shared" si="37"/>
        <v>193000</v>
      </c>
      <c r="O64" s="58">
        <f t="shared" si="42"/>
        <v>2123000</v>
      </c>
    </row>
    <row r="65" spans="1:15" s="10" customFormat="1" ht="15" hidden="1" customHeight="1" x14ac:dyDescent="0.2">
      <c r="A65" s="26"/>
      <c r="B65" s="24"/>
      <c r="C65" s="54">
        <f t="shared" si="39"/>
        <v>808</v>
      </c>
      <c r="D65" s="54">
        <f t="shared" si="39"/>
        <v>2008</v>
      </c>
      <c r="E65" s="54" t="str">
        <f t="shared" si="40"/>
        <v>2rec</v>
      </c>
      <c r="F65" s="55">
        <f t="shared" si="30"/>
        <v>108.56</v>
      </c>
      <c r="G65" s="56">
        <f t="shared" si="41"/>
        <v>9.8570730768190451E-3</v>
      </c>
      <c r="H65" s="57">
        <f t="shared" si="20"/>
        <v>35666.912306558581</v>
      </c>
      <c r="I65" s="58">
        <f t="shared" si="28"/>
        <v>3872000</v>
      </c>
      <c r="J65" s="56">
        <f t="shared" si="24"/>
        <v>1.9359999999999999E-2</v>
      </c>
      <c r="L65" s="37">
        <f t="shared" si="35"/>
        <v>30000</v>
      </c>
      <c r="M65" s="59">
        <f t="shared" si="36"/>
        <v>3520000</v>
      </c>
      <c r="N65" s="59">
        <f t="shared" si="37"/>
        <v>352000</v>
      </c>
      <c r="O65" s="58">
        <f t="shared" si="42"/>
        <v>3872000</v>
      </c>
    </row>
    <row r="66" spans="1:15" s="10" customFormat="1" ht="15" customHeight="1" x14ac:dyDescent="0.2">
      <c r="A66" s="26"/>
      <c r="B66" s="24">
        <f>B53+1</f>
        <v>23</v>
      </c>
      <c r="C66" s="54">
        <f t="shared" ref="C66:D81" si="43">C58+100</f>
        <v>901</v>
      </c>
      <c r="D66" s="54">
        <f t="shared" si="43"/>
        <v>2101</v>
      </c>
      <c r="E66" s="54" t="str">
        <f t="shared" si="40"/>
        <v>2rec</v>
      </c>
      <c r="F66" s="55">
        <f t="shared" si="30"/>
        <v>108.56</v>
      </c>
      <c r="G66" s="56">
        <f t="shared" si="41"/>
        <v>1.0692073068863633E-2</v>
      </c>
      <c r="H66" s="57">
        <f t="shared" si="20"/>
        <v>38688.28297715549</v>
      </c>
      <c r="I66" s="58">
        <v>4200000</v>
      </c>
      <c r="J66" s="56">
        <f t="shared" si="24"/>
        <v>2.1000000000000001E-2</v>
      </c>
      <c r="L66" s="37">
        <f t="shared" si="35"/>
        <v>30000</v>
      </c>
      <c r="M66" s="59">
        <f t="shared" si="36"/>
        <v>3650000</v>
      </c>
      <c r="N66" s="59">
        <f t="shared" si="37"/>
        <v>365000</v>
      </c>
      <c r="O66" s="58">
        <f t="shared" si="42"/>
        <v>4015000</v>
      </c>
    </row>
    <row r="67" spans="1:15" s="10" customFormat="1" ht="15" hidden="1" customHeight="1" x14ac:dyDescent="0.2">
      <c r="A67" s="26"/>
      <c r="B67" s="24"/>
      <c r="C67" s="54">
        <f t="shared" si="43"/>
        <v>902</v>
      </c>
      <c r="D67" s="54">
        <f t="shared" si="43"/>
        <v>2102</v>
      </c>
      <c r="E67" s="54" t="str">
        <f t="shared" ref="E67:F73" si="44">E59</f>
        <v>1rec</v>
      </c>
      <c r="F67" s="55">
        <f t="shared" si="30"/>
        <v>56.43</v>
      </c>
      <c r="G67" s="56">
        <f t="shared" si="41"/>
        <v>5.6006097027380937E-3</v>
      </c>
      <c r="H67" s="57">
        <f t="shared" si="20"/>
        <v>38986.354775828462</v>
      </c>
      <c r="I67" s="58">
        <f t="shared" si="28"/>
        <v>2200000</v>
      </c>
      <c r="J67" s="56">
        <f t="shared" si="24"/>
        <v>1.0999999999999999E-2</v>
      </c>
      <c r="L67" s="37">
        <f t="shared" si="35"/>
        <v>20000</v>
      </c>
      <c r="M67" s="59">
        <f t="shared" si="36"/>
        <v>2000000</v>
      </c>
      <c r="N67" s="59">
        <f t="shared" si="37"/>
        <v>200000</v>
      </c>
      <c r="O67" s="58">
        <f t="shared" si="42"/>
        <v>2200000</v>
      </c>
    </row>
    <row r="68" spans="1:15" s="10" customFormat="1" ht="15" hidden="1" customHeight="1" x14ac:dyDescent="0.2">
      <c r="A68" s="26"/>
      <c r="B68" s="24"/>
      <c r="C68" s="54">
        <f t="shared" si="43"/>
        <v>903</v>
      </c>
      <c r="D68" s="54">
        <f t="shared" si="43"/>
        <v>2103</v>
      </c>
      <c r="E68" s="54" t="str">
        <f t="shared" si="44"/>
        <v>1rec</v>
      </c>
      <c r="F68" s="55">
        <f t="shared" si="30"/>
        <v>56.43</v>
      </c>
      <c r="G68" s="56">
        <f t="shared" si="41"/>
        <v>5.6006097027380937E-3</v>
      </c>
      <c r="H68" s="57">
        <f t="shared" si="20"/>
        <v>38986.354775828462</v>
      </c>
      <c r="I68" s="58">
        <f t="shared" si="28"/>
        <v>2200000</v>
      </c>
      <c r="J68" s="56">
        <f t="shared" si="24"/>
        <v>1.0999999999999999E-2</v>
      </c>
      <c r="L68" s="37">
        <f t="shared" si="35"/>
        <v>20000</v>
      </c>
      <c r="M68" s="59">
        <f t="shared" si="36"/>
        <v>2000000</v>
      </c>
      <c r="N68" s="59">
        <f t="shared" si="37"/>
        <v>200000</v>
      </c>
      <c r="O68" s="58">
        <f t="shared" si="42"/>
        <v>2200000</v>
      </c>
    </row>
    <row r="69" spans="1:15" s="10" customFormat="1" ht="15" hidden="1" customHeight="1" x14ac:dyDescent="0.2">
      <c r="A69" s="26"/>
      <c r="B69" s="24"/>
      <c r="C69" s="54">
        <f t="shared" si="43"/>
        <v>904</v>
      </c>
      <c r="D69" s="54">
        <f t="shared" si="43"/>
        <v>2104</v>
      </c>
      <c r="E69" s="54" t="str">
        <f t="shared" si="44"/>
        <v>3rec</v>
      </c>
      <c r="F69" s="55">
        <f t="shared" si="30"/>
        <v>140.01</v>
      </c>
      <c r="G69" s="56">
        <f t="shared" si="41"/>
        <v>1.1901295618318449E-2</v>
      </c>
      <c r="H69" s="57">
        <f t="shared" si="20"/>
        <v>33390.472109135066</v>
      </c>
      <c r="I69" s="58">
        <f t="shared" si="28"/>
        <v>4675000</v>
      </c>
      <c r="J69" s="56">
        <f t="shared" si="24"/>
        <v>2.3375E-2</v>
      </c>
      <c r="L69" s="37">
        <f t="shared" si="35"/>
        <v>30000</v>
      </c>
      <c r="M69" s="59">
        <f t="shared" si="36"/>
        <v>4250000</v>
      </c>
      <c r="N69" s="59">
        <f t="shared" si="37"/>
        <v>425000</v>
      </c>
      <c r="O69" s="58">
        <f t="shared" si="42"/>
        <v>4675000</v>
      </c>
    </row>
    <row r="70" spans="1:15" s="10" customFormat="1" ht="15" hidden="1" customHeight="1" x14ac:dyDescent="0.2">
      <c r="A70" s="26"/>
      <c r="B70" s="24"/>
      <c r="C70" s="54">
        <f t="shared" si="43"/>
        <v>905</v>
      </c>
      <c r="D70" s="54">
        <f t="shared" si="43"/>
        <v>2105</v>
      </c>
      <c r="E70" s="54" t="str">
        <f t="shared" si="44"/>
        <v>3rec</v>
      </c>
      <c r="F70" s="55">
        <f t="shared" si="30"/>
        <v>140.01</v>
      </c>
      <c r="G70" s="56">
        <f t="shared" si="41"/>
        <v>1.1621265133181544E-2</v>
      </c>
      <c r="H70" s="57">
        <f t="shared" si="20"/>
        <v>32604.813941861299</v>
      </c>
      <c r="I70" s="58">
        <f t="shared" si="28"/>
        <v>4565000</v>
      </c>
      <c r="J70" s="56">
        <f t="shared" si="24"/>
        <v>2.2825000000000002E-2</v>
      </c>
      <c r="L70" s="37">
        <f t="shared" si="35"/>
        <v>30000</v>
      </c>
      <c r="M70" s="59">
        <f t="shared" si="36"/>
        <v>4150000</v>
      </c>
      <c r="N70" s="59">
        <f t="shared" si="37"/>
        <v>415000</v>
      </c>
      <c r="O70" s="58">
        <f t="shared" si="42"/>
        <v>4565000</v>
      </c>
    </row>
    <row r="71" spans="1:15" s="10" customFormat="1" ht="15" hidden="1" customHeight="1" x14ac:dyDescent="0.2">
      <c r="A71" s="26"/>
      <c r="B71" s="24"/>
      <c r="C71" s="54">
        <f t="shared" si="43"/>
        <v>906</v>
      </c>
      <c r="D71" s="54">
        <f t="shared" si="43"/>
        <v>2106</v>
      </c>
      <c r="E71" s="54" t="str">
        <f t="shared" si="44"/>
        <v>1rec</v>
      </c>
      <c r="F71" s="55">
        <f t="shared" si="44"/>
        <v>56.43</v>
      </c>
      <c r="G71" s="56">
        <f t="shared" si="41"/>
        <v>5.4605944601696411E-3</v>
      </c>
      <c r="H71" s="57">
        <f t="shared" si="20"/>
        <v>38011.695906432746</v>
      </c>
      <c r="I71" s="58">
        <f t="shared" si="28"/>
        <v>2145000</v>
      </c>
      <c r="J71" s="56">
        <f t="shared" si="24"/>
        <v>1.0725E-2</v>
      </c>
      <c r="L71" s="37">
        <f t="shared" si="35"/>
        <v>20000</v>
      </c>
      <c r="M71" s="59">
        <f t="shared" si="36"/>
        <v>1950000</v>
      </c>
      <c r="N71" s="59">
        <f t="shared" si="37"/>
        <v>195000</v>
      </c>
      <c r="O71" s="58">
        <f t="shared" si="42"/>
        <v>2145000</v>
      </c>
    </row>
    <row r="72" spans="1:15" s="10" customFormat="1" ht="15" hidden="1" customHeight="1" x14ac:dyDescent="0.2">
      <c r="A72" s="26"/>
      <c r="B72" s="24"/>
      <c r="C72" s="54">
        <f t="shared" si="43"/>
        <v>907</v>
      </c>
      <c r="D72" s="54">
        <f t="shared" si="43"/>
        <v>2107</v>
      </c>
      <c r="E72" s="54" t="str">
        <f t="shared" si="44"/>
        <v>1rec</v>
      </c>
      <c r="F72" s="55">
        <f t="shared" si="44"/>
        <v>56.43</v>
      </c>
      <c r="G72" s="56">
        <f t="shared" si="41"/>
        <v>5.4605944601696411E-3</v>
      </c>
      <c r="H72" s="57">
        <f t="shared" si="20"/>
        <v>38011.695906432746</v>
      </c>
      <c r="I72" s="58">
        <f t="shared" si="28"/>
        <v>2145000</v>
      </c>
      <c r="J72" s="56">
        <f t="shared" si="24"/>
        <v>1.0725E-2</v>
      </c>
      <c r="L72" s="37">
        <f t="shared" si="35"/>
        <v>20000</v>
      </c>
      <c r="M72" s="59">
        <f t="shared" si="36"/>
        <v>1950000</v>
      </c>
      <c r="N72" s="59">
        <f t="shared" si="37"/>
        <v>195000</v>
      </c>
      <c r="O72" s="58">
        <f t="shared" si="42"/>
        <v>2145000</v>
      </c>
    </row>
    <row r="73" spans="1:15" s="10" customFormat="1" ht="15" hidden="1" customHeight="1" x14ac:dyDescent="0.2">
      <c r="A73" s="26"/>
      <c r="B73" s="24"/>
      <c r="C73" s="54">
        <f t="shared" si="43"/>
        <v>908</v>
      </c>
      <c r="D73" s="54">
        <f t="shared" si="43"/>
        <v>2108</v>
      </c>
      <c r="E73" s="54" t="str">
        <f t="shared" si="44"/>
        <v>2rec</v>
      </c>
      <c r="F73" s="55">
        <f t="shared" si="44"/>
        <v>108.56</v>
      </c>
      <c r="G73" s="56">
        <f t="shared" si="41"/>
        <v>9.9410822223601168E-3</v>
      </c>
      <c r="H73" s="57">
        <f t="shared" si="20"/>
        <v>35970.891672807666</v>
      </c>
      <c r="I73" s="58">
        <f t="shared" si="28"/>
        <v>3905000</v>
      </c>
      <c r="J73" s="56">
        <f t="shared" si="24"/>
        <v>1.9525000000000001E-2</v>
      </c>
      <c r="L73" s="37">
        <f t="shared" si="35"/>
        <v>30000</v>
      </c>
      <c r="M73" s="59">
        <f t="shared" si="36"/>
        <v>3550000</v>
      </c>
      <c r="N73" s="59">
        <f t="shared" si="37"/>
        <v>355000</v>
      </c>
      <c r="O73" s="58">
        <f t="shared" si="42"/>
        <v>3905000</v>
      </c>
    </row>
    <row r="74" spans="1:15" s="10" customFormat="1" ht="15" hidden="1" customHeight="1" x14ac:dyDescent="0.2">
      <c r="A74" s="26"/>
      <c r="B74" s="24"/>
      <c r="C74" s="54">
        <f t="shared" si="43"/>
        <v>1001</v>
      </c>
      <c r="D74" s="54">
        <f t="shared" si="43"/>
        <v>2201</v>
      </c>
      <c r="E74" s="54" t="str">
        <f t="shared" ref="E74:F81" si="45">E50</f>
        <v>2rec</v>
      </c>
      <c r="F74" s="55">
        <f t="shared" si="45"/>
        <v>108.56</v>
      </c>
      <c r="G74" s="56">
        <f t="shared" si="41"/>
        <v>1.0305121853038092E-2</v>
      </c>
      <c r="H74" s="57">
        <f t="shared" si="20"/>
        <v>37288.135593220337</v>
      </c>
      <c r="I74" s="58">
        <f t="shared" si="28"/>
        <v>4048000</v>
      </c>
      <c r="J74" s="56">
        <f t="shared" si="24"/>
        <v>2.0240000000000001E-2</v>
      </c>
      <c r="L74" s="37">
        <f t="shared" si="35"/>
        <v>30000</v>
      </c>
      <c r="M74" s="59">
        <f t="shared" si="36"/>
        <v>3680000</v>
      </c>
      <c r="N74" s="59">
        <f t="shared" si="37"/>
        <v>368000</v>
      </c>
      <c r="O74" s="58">
        <f t="shared" si="42"/>
        <v>4048000</v>
      </c>
    </row>
    <row r="75" spans="1:15" s="10" customFormat="1" ht="15" customHeight="1" x14ac:dyDescent="0.2">
      <c r="A75" s="26"/>
      <c r="B75" s="24">
        <f>B66+1</f>
        <v>24</v>
      </c>
      <c r="C75" s="54">
        <f t="shared" si="43"/>
        <v>1002</v>
      </c>
      <c r="D75" s="54">
        <f t="shared" si="43"/>
        <v>2202</v>
      </c>
      <c r="E75" s="54" t="str">
        <f t="shared" si="45"/>
        <v>1rec</v>
      </c>
      <c r="F75" s="55">
        <f t="shared" si="45"/>
        <v>56.43</v>
      </c>
      <c r="G75" s="56">
        <f t="shared" si="41"/>
        <v>5.8551828710443708E-3</v>
      </c>
      <c r="H75" s="57">
        <f t="shared" si="20"/>
        <v>40758.461811093388</v>
      </c>
      <c r="I75" s="58">
        <v>2300000</v>
      </c>
      <c r="J75" s="56">
        <f t="shared" si="24"/>
        <v>1.15E-2</v>
      </c>
      <c r="L75" s="37">
        <f t="shared" si="35"/>
        <v>20000</v>
      </c>
      <c r="M75" s="59">
        <f t="shared" si="36"/>
        <v>2020000</v>
      </c>
      <c r="N75" s="59">
        <f t="shared" si="37"/>
        <v>202000</v>
      </c>
      <c r="O75" s="58">
        <f t="shared" si="42"/>
        <v>2222000</v>
      </c>
    </row>
    <row r="76" spans="1:15" s="10" customFormat="1" ht="15" customHeight="1" x14ac:dyDescent="0.2">
      <c r="A76" s="26"/>
      <c r="B76" s="24">
        <f t="shared" ref="B76:B86" si="46">B75+1</f>
        <v>25</v>
      </c>
      <c r="C76" s="54">
        <f t="shared" si="43"/>
        <v>1003</v>
      </c>
      <c r="D76" s="54">
        <f t="shared" si="43"/>
        <v>2203</v>
      </c>
      <c r="E76" s="54" t="str">
        <f t="shared" si="45"/>
        <v>1rec</v>
      </c>
      <c r="F76" s="55">
        <f t="shared" si="45"/>
        <v>56.43</v>
      </c>
      <c r="G76" s="56">
        <f t="shared" si="41"/>
        <v>5.8551828710443708E-3</v>
      </c>
      <c r="H76" s="57">
        <f t="shared" si="20"/>
        <v>40758.461811093388</v>
      </c>
      <c r="I76" s="58">
        <f>I75</f>
        <v>2300000</v>
      </c>
      <c r="J76" s="56">
        <f t="shared" si="24"/>
        <v>1.15E-2</v>
      </c>
      <c r="L76" s="37">
        <f t="shared" si="35"/>
        <v>20000</v>
      </c>
      <c r="M76" s="59">
        <f t="shared" si="36"/>
        <v>2020000</v>
      </c>
      <c r="N76" s="59">
        <f t="shared" si="37"/>
        <v>202000</v>
      </c>
      <c r="O76" s="58">
        <f t="shared" si="42"/>
        <v>2222000</v>
      </c>
    </row>
    <row r="77" spans="1:15" s="10" customFormat="1" ht="15" hidden="1" customHeight="1" x14ac:dyDescent="0.2">
      <c r="A77" s="26"/>
      <c r="B77" s="24"/>
      <c r="C77" s="54">
        <f t="shared" si="43"/>
        <v>1004</v>
      </c>
      <c r="D77" s="54">
        <f t="shared" si="43"/>
        <v>2204</v>
      </c>
      <c r="E77" s="54" t="str">
        <f t="shared" si="45"/>
        <v>3rec</v>
      </c>
      <c r="F77" s="55">
        <f t="shared" si="45"/>
        <v>140.01</v>
      </c>
      <c r="G77" s="56">
        <f t="shared" si="41"/>
        <v>1.1985304763859519E-2</v>
      </c>
      <c r="H77" s="57">
        <f t="shared" si="20"/>
        <v>33626.169559317197</v>
      </c>
      <c r="I77" s="58">
        <f t="shared" si="28"/>
        <v>4708000</v>
      </c>
      <c r="J77" s="56">
        <f t="shared" si="24"/>
        <v>2.3539999999999998E-2</v>
      </c>
      <c r="L77" s="37">
        <f t="shared" si="35"/>
        <v>30000</v>
      </c>
      <c r="M77" s="59">
        <f t="shared" si="36"/>
        <v>4280000</v>
      </c>
      <c r="N77" s="59">
        <f t="shared" si="37"/>
        <v>428000</v>
      </c>
      <c r="O77" s="58">
        <f t="shared" si="42"/>
        <v>4708000</v>
      </c>
    </row>
    <row r="78" spans="1:15" s="10" customFormat="1" ht="15" hidden="1" customHeight="1" x14ac:dyDescent="0.2">
      <c r="A78" s="26"/>
      <c r="B78" s="24"/>
      <c r="C78" s="54">
        <f t="shared" si="43"/>
        <v>1005</v>
      </c>
      <c r="D78" s="54">
        <f t="shared" si="43"/>
        <v>2205</v>
      </c>
      <c r="E78" s="54" t="str">
        <f t="shared" si="45"/>
        <v>3rec</v>
      </c>
      <c r="F78" s="55">
        <f t="shared" si="45"/>
        <v>140.01</v>
      </c>
      <c r="G78" s="56">
        <f t="shared" si="41"/>
        <v>1.1705274278722616E-2</v>
      </c>
      <c r="H78" s="57">
        <f t="shared" si="20"/>
        <v>32840.511392043431</v>
      </c>
      <c r="I78" s="58">
        <f t="shared" si="28"/>
        <v>4598000</v>
      </c>
      <c r="J78" s="56">
        <f t="shared" si="24"/>
        <v>2.299E-2</v>
      </c>
      <c r="L78" s="37">
        <f t="shared" si="35"/>
        <v>30000</v>
      </c>
      <c r="M78" s="59">
        <f t="shared" si="36"/>
        <v>4180000</v>
      </c>
      <c r="N78" s="59">
        <f t="shared" si="37"/>
        <v>418000</v>
      </c>
      <c r="O78" s="58">
        <f t="shared" si="42"/>
        <v>4598000</v>
      </c>
    </row>
    <row r="79" spans="1:15" s="10" customFormat="1" ht="15" hidden="1" customHeight="1" x14ac:dyDescent="0.2">
      <c r="A79" s="26"/>
      <c r="B79" s="24"/>
      <c r="C79" s="54">
        <f t="shared" si="43"/>
        <v>1006</v>
      </c>
      <c r="D79" s="54">
        <f t="shared" si="43"/>
        <v>2206</v>
      </c>
      <c r="E79" s="54" t="str">
        <f t="shared" si="45"/>
        <v>1rec</v>
      </c>
      <c r="F79" s="55">
        <f t="shared" si="45"/>
        <v>56.43</v>
      </c>
      <c r="G79" s="56">
        <f t="shared" si="41"/>
        <v>5.516600557197022E-3</v>
      </c>
      <c r="H79" s="57">
        <f t="shared" si="20"/>
        <v>38401.559454191032</v>
      </c>
      <c r="I79" s="58">
        <f t="shared" si="28"/>
        <v>2167000</v>
      </c>
      <c r="J79" s="56">
        <f t="shared" si="24"/>
        <v>1.0834999999999999E-2</v>
      </c>
      <c r="L79" s="37">
        <f t="shared" si="35"/>
        <v>20000</v>
      </c>
      <c r="M79" s="59">
        <f t="shared" si="36"/>
        <v>1970000</v>
      </c>
      <c r="N79" s="59">
        <f t="shared" si="37"/>
        <v>197000</v>
      </c>
      <c r="O79" s="58">
        <f t="shared" si="42"/>
        <v>2167000</v>
      </c>
    </row>
    <row r="80" spans="1:15" s="10" customFormat="1" ht="15" customHeight="1" x14ac:dyDescent="0.2">
      <c r="A80" s="26"/>
      <c r="B80" s="24">
        <f>B76+1</f>
        <v>26</v>
      </c>
      <c r="C80" s="54">
        <f t="shared" si="43"/>
        <v>1007</v>
      </c>
      <c r="D80" s="54">
        <f t="shared" si="43"/>
        <v>2207</v>
      </c>
      <c r="E80" s="54" t="str">
        <f t="shared" si="45"/>
        <v>1rec</v>
      </c>
      <c r="F80" s="55">
        <f t="shared" si="45"/>
        <v>56.43</v>
      </c>
      <c r="G80" s="56">
        <f t="shared" si="41"/>
        <v>5.6006097027380937E-3</v>
      </c>
      <c r="H80" s="57">
        <f t="shared" si="20"/>
        <v>38986.354775828462</v>
      </c>
      <c r="I80" s="58">
        <v>2200000</v>
      </c>
      <c r="J80" s="56">
        <f t="shared" si="24"/>
        <v>1.0999999999999999E-2</v>
      </c>
      <c r="L80" s="37">
        <f t="shared" si="35"/>
        <v>20000</v>
      </c>
      <c r="M80" s="59">
        <f t="shared" si="36"/>
        <v>1970000</v>
      </c>
      <c r="N80" s="59">
        <f t="shared" si="37"/>
        <v>197000</v>
      </c>
      <c r="O80" s="58">
        <f t="shared" si="42"/>
        <v>2167000</v>
      </c>
    </row>
    <row r="81" spans="1:15" s="10" customFormat="1" ht="15" customHeight="1" x14ac:dyDescent="0.2">
      <c r="A81" s="26"/>
      <c r="B81" s="24">
        <f t="shared" si="46"/>
        <v>27</v>
      </c>
      <c r="C81" s="54">
        <f t="shared" si="43"/>
        <v>1008</v>
      </c>
      <c r="D81" s="54">
        <f t="shared" si="43"/>
        <v>2208</v>
      </c>
      <c r="E81" s="54" t="str">
        <f t="shared" si="45"/>
        <v>2rec</v>
      </c>
      <c r="F81" s="55">
        <f t="shared" si="45"/>
        <v>108.56</v>
      </c>
      <c r="G81" s="56">
        <f t="shared" si="41"/>
        <v>1.0182926732251079E-2</v>
      </c>
      <c r="H81" s="57">
        <f t="shared" si="20"/>
        <v>36845.983787767131</v>
      </c>
      <c r="I81" s="58">
        <v>4000000</v>
      </c>
      <c r="J81" s="56">
        <f t="shared" si="24"/>
        <v>0.02</v>
      </c>
      <c r="L81" s="37">
        <f t="shared" si="35"/>
        <v>30000</v>
      </c>
      <c r="M81" s="59">
        <f t="shared" si="36"/>
        <v>3580000</v>
      </c>
      <c r="N81" s="59">
        <f t="shared" si="37"/>
        <v>358000</v>
      </c>
      <c r="O81" s="58">
        <f t="shared" si="42"/>
        <v>3938000</v>
      </c>
    </row>
    <row r="82" spans="1:15" s="10" customFormat="1" ht="15" customHeight="1" x14ac:dyDescent="0.2">
      <c r="A82" s="26"/>
      <c r="B82" s="24">
        <f t="shared" si="46"/>
        <v>28</v>
      </c>
      <c r="C82" s="54">
        <f t="shared" ref="C82:D97" si="47">C74+100</f>
        <v>1101</v>
      </c>
      <c r="D82" s="54">
        <f t="shared" si="47"/>
        <v>2301</v>
      </c>
      <c r="E82" s="54" t="str">
        <f t="shared" ref="E82:F97" si="48">E74</f>
        <v>2rec</v>
      </c>
      <c r="F82" s="55">
        <f t="shared" si="48"/>
        <v>108.56</v>
      </c>
      <c r="G82" s="56">
        <f t="shared" si="41"/>
        <v>1.094664623716991E-2</v>
      </c>
      <c r="H82" s="57">
        <f t="shared" si="20"/>
        <v>39609.432571849669</v>
      </c>
      <c r="I82" s="58">
        <v>4300000</v>
      </c>
      <c r="J82" s="56">
        <f t="shared" si="24"/>
        <v>2.1499999999999998E-2</v>
      </c>
      <c r="L82" s="37">
        <f t="shared" si="35"/>
        <v>30000</v>
      </c>
      <c r="M82" s="59">
        <f t="shared" si="36"/>
        <v>3710000</v>
      </c>
      <c r="N82" s="59">
        <f t="shared" si="37"/>
        <v>371000</v>
      </c>
      <c r="O82" s="58">
        <f t="shared" si="42"/>
        <v>4081000</v>
      </c>
    </row>
    <row r="83" spans="1:15" s="10" customFormat="1" ht="15" customHeight="1" x14ac:dyDescent="0.2">
      <c r="A83" s="26"/>
      <c r="B83" s="24">
        <f t="shared" si="46"/>
        <v>29</v>
      </c>
      <c r="C83" s="54">
        <f t="shared" si="47"/>
        <v>1102</v>
      </c>
      <c r="D83" s="54">
        <f t="shared" si="47"/>
        <v>2302</v>
      </c>
      <c r="E83" s="54" t="str">
        <f t="shared" si="48"/>
        <v>1rec</v>
      </c>
      <c r="F83" s="55">
        <f t="shared" si="48"/>
        <v>56.43</v>
      </c>
      <c r="G83" s="56">
        <f t="shared" si="41"/>
        <v>5.9824694551975088E-3</v>
      </c>
      <c r="H83" s="57">
        <f t="shared" si="20"/>
        <v>41644.515328725858</v>
      </c>
      <c r="I83" s="58">
        <v>2350000</v>
      </c>
      <c r="J83" s="56">
        <f t="shared" si="24"/>
        <v>1.175E-2</v>
      </c>
      <c r="L83" s="37">
        <f t="shared" si="35"/>
        <v>20000</v>
      </c>
      <c r="M83" s="59">
        <f t="shared" si="36"/>
        <v>2040000</v>
      </c>
      <c r="N83" s="59">
        <f t="shared" si="37"/>
        <v>204000</v>
      </c>
      <c r="O83" s="58">
        <f t="shared" si="42"/>
        <v>2244000</v>
      </c>
    </row>
    <row r="84" spans="1:15" s="10" customFormat="1" ht="15" customHeight="1" x14ac:dyDescent="0.2">
      <c r="A84" s="26"/>
      <c r="B84" s="24">
        <f t="shared" si="46"/>
        <v>30</v>
      </c>
      <c r="C84" s="54">
        <f t="shared" si="47"/>
        <v>1103</v>
      </c>
      <c r="D84" s="54">
        <f t="shared" si="47"/>
        <v>2303</v>
      </c>
      <c r="E84" s="54" t="str">
        <f t="shared" si="48"/>
        <v>1rec</v>
      </c>
      <c r="F84" s="55">
        <f t="shared" si="48"/>
        <v>56.43</v>
      </c>
      <c r="G84" s="56">
        <f t="shared" si="41"/>
        <v>5.9824694551975088E-3</v>
      </c>
      <c r="H84" s="57">
        <f t="shared" si="20"/>
        <v>41644.515328725858</v>
      </c>
      <c r="I84" s="58">
        <f>I83</f>
        <v>2350000</v>
      </c>
      <c r="J84" s="56">
        <f t="shared" si="24"/>
        <v>1.175E-2</v>
      </c>
      <c r="L84" s="37">
        <f t="shared" si="35"/>
        <v>20000</v>
      </c>
      <c r="M84" s="59">
        <f t="shared" si="36"/>
        <v>2040000</v>
      </c>
      <c r="N84" s="59">
        <f t="shared" si="37"/>
        <v>204000</v>
      </c>
      <c r="O84" s="58">
        <f t="shared" si="42"/>
        <v>2244000</v>
      </c>
    </row>
    <row r="85" spans="1:15" s="10" customFormat="1" ht="15" customHeight="1" x14ac:dyDescent="0.2">
      <c r="A85" s="26"/>
      <c r="B85" s="24">
        <f t="shared" si="46"/>
        <v>31</v>
      </c>
      <c r="C85" s="54">
        <f t="shared" si="47"/>
        <v>1104</v>
      </c>
      <c r="D85" s="54">
        <f t="shared" si="47"/>
        <v>2304</v>
      </c>
      <c r="E85" s="54" t="str">
        <f t="shared" si="48"/>
        <v>3rec</v>
      </c>
      <c r="F85" s="55">
        <f t="shared" si="48"/>
        <v>140.01</v>
      </c>
      <c r="G85" s="56">
        <f t="shared" si="41"/>
        <v>1.272865841531385E-2</v>
      </c>
      <c r="H85" s="57">
        <f t="shared" si="20"/>
        <v>35711.734876080285</v>
      </c>
      <c r="I85" s="58">
        <v>5000000</v>
      </c>
      <c r="J85" s="56">
        <f t="shared" si="24"/>
        <v>2.5000000000000001E-2</v>
      </c>
      <c r="L85" s="37">
        <f t="shared" si="35"/>
        <v>30000</v>
      </c>
      <c r="M85" s="59">
        <f t="shared" si="36"/>
        <v>4310000</v>
      </c>
      <c r="N85" s="59">
        <f t="shared" si="37"/>
        <v>431000</v>
      </c>
      <c r="O85" s="58">
        <f t="shared" si="42"/>
        <v>4741000</v>
      </c>
    </row>
    <row r="86" spans="1:15" s="10" customFormat="1" ht="15" customHeight="1" x14ac:dyDescent="0.2">
      <c r="A86" s="26"/>
      <c r="B86" s="24">
        <f t="shared" si="46"/>
        <v>32</v>
      </c>
      <c r="C86" s="54">
        <f t="shared" si="47"/>
        <v>1105</v>
      </c>
      <c r="D86" s="54">
        <f t="shared" si="47"/>
        <v>2305</v>
      </c>
      <c r="E86" s="54" t="str">
        <f t="shared" si="48"/>
        <v>3rec</v>
      </c>
      <c r="F86" s="55">
        <f t="shared" si="48"/>
        <v>140.01</v>
      </c>
      <c r="G86" s="56">
        <f t="shared" si="41"/>
        <v>1.2219512078701296E-2</v>
      </c>
      <c r="H86" s="57">
        <f t="shared" si="20"/>
        <v>34283.265481037073</v>
      </c>
      <c r="I86" s="58">
        <v>4800000</v>
      </c>
      <c r="J86" s="56">
        <f t="shared" si="24"/>
        <v>2.4E-2</v>
      </c>
      <c r="L86" s="37">
        <f t="shared" si="35"/>
        <v>30000</v>
      </c>
      <c r="M86" s="59">
        <f t="shared" si="36"/>
        <v>4210000</v>
      </c>
      <c r="N86" s="59">
        <f t="shared" si="37"/>
        <v>421000</v>
      </c>
      <c r="O86" s="58">
        <f t="shared" si="42"/>
        <v>4631000</v>
      </c>
    </row>
    <row r="87" spans="1:15" s="10" customFormat="1" ht="15" customHeight="1" x14ac:dyDescent="0.2">
      <c r="A87" s="26"/>
      <c r="B87" s="24">
        <f>B86+1</f>
        <v>33</v>
      </c>
      <c r="C87" s="54">
        <f t="shared" si="47"/>
        <v>1106</v>
      </c>
      <c r="D87" s="54">
        <f t="shared" si="47"/>
        <v>2306</v>
      </c>
      <c r="E87" s="54" t="str">
        <f t="shared" si="48"/>
        <v>1rec</v>
      </c>
      <c r="F87" s="55">
        <f t="shared" si="48"/>
        <v>56.43</v>
      </c>
      <c r="G87" s="56">
        <f t="shared" ref="G87:G113" si="49">I87/(SUM($I$10:$I$114))</f>
        <v>5.7278962868912318E-3</v>
      </c>
      <c r="H87" s="57">
        <f t="shared" ref="H87:H113" si="50">I87/F87</f>
        <v>39872.408293460925</v>
      </c>
      <c r="I87" s="58">
        <v>2250000</v>
      </c>
      <c r="J87" s="56">
        <f t="shared" si="24"/>
        <v>1.125E-2</v>
      </c>
      <c r="L87" s="37">
        <f t="shared" si="35"/>
        <v>20000</v>
      </c>
      <c r="M87" s="59">
        <f t="shared" si="36"/>
        <v>1990000</v>
      </c>
      <c r="N87" s="59">
        <f t="shared" si="37"/>
        <v>199000</v>
      </c>
      <c r="O87" s="58">
        <f t="shared" ref="O87:O113" si="51">M87+N87</f>
        <v>2189000</v>
      </c>
    </row>
    <row r="88" spans="1:15" s="10" customFormat="1" ht="15" customHeight="1" x14ac:dyDescent="0.2">
      <c r="A88" s="26"/>
      <c r="B88" s="24">
        <f>B87+1</f>
        <v>34</v>
      </c>
      <c r="C88" s="54">
        <f t="shared" si="47"/>
        <v>1107</v>
      </c>
      <c r="D88" s="54">
        <f t="shared" si="47"/>
        <v>2307</v>
      </c>
      <c r="E88" s="54" t="str">
        <f t="shared" si="48"/>
        <v>1rec</v>
      </c>
      <c r="F88" s="55">
        <f t="shared" si="48"/>
        <v>56.43</v>
      </c>
      <c r="G88" s="56">
        <f t="shared" si="49"/>
        <v>5.7278962868912318E-3</v>
      </c>
      <c r="H88" s="57">
        <f t="shared" si="50"/>
        <v>39872.408293460925</v>
      </c>
      <c r="I88" s="58">
        <f>I87</f>
        <v>2250000</v>
      </c>
      <c r="J88" s="56">
        <f t="shared" ref="J88:J113" si="52">I88/200000000</f>
        <v>1.125E-2</v>
      </c>
      <c r="L88" s="37">
        <f t="shared" si="35"/>
        <v>20000</v>
      </c>
      <c r="M88" s="59">
        <f t="shared" si="36"/>
        <v>1990000</v>
      </c>
      <c r="N88" s="59">
        <f t="shared" si="37"/>
        <v>199000</v>
      </c>
      <c r="O88" s="58">
        <f t="shared" si="51"/>
        <v>2189000</v>
      </c>
    </row>
    <row r="89" spans="1:15" s="10" customFormat="1" ht="15" hidden="1" customHeight="1" x14ac:dyDescent="0.2">
      <c r="A89" s="26"/>
      <c r="B89" s="24"/>
      <c r="C89" s="54">
        <f t="shared" si="47"/>
        <v>1108</v>
      </c>
      <c r="D89" s="54">
        <f t="shared" si="47"/>
        <v>2308</v>
      </c>
      <c r="E89" s="54" t="str">
        <f t="shared" si="48"/>
        <v>2rec</v>
      </c>
      <c r="F89" s="55">
        <f t="shared" si="48"/>
        <v>108.56</v>
      </c>
      <c r="G89" s="56">
        <f t="shared" si="49"/>
        <v>1.0109100513442259E-2</v>
      </c>
      <c r="H89" s="57">
        <f t="shared" si="50"/>
        <v>36578.85040530582</v>
      </c>
      <c r="I89" s="58">
        <f t="shared" ref="I89:I113" si="53">O89</f>
        <v>3971000</v>
      </c>
      <c r="J89" s="56">
        <f t="shared" si="52"/>
        <v>1.9855000000000001E-2</v>
      </c>
      <c r="L89" s="37">
        <f t="shared" si="35"/>
        <v>30000</v>
      </c>
      <c r="M89" s="59">
        <f t="shared" si="36"/>
        <v>3610000</v>
      </c>
      <c r="N89" s="59">
        <f t="shared" si="37"/>
        <v>361000</v>
      </c>
      <c r="O89" s="58">
        <f t="shared" si="51"/>
        <v>3971000</v>
      </c>
    </row>
    <row r="90" spans="1:15" s="10" customFormat="1" ht="15" hidden="1" customHeight="1" x14ac:dyDescent="0.2">
      <c r="A90" s="26"/>
      <c r="B90" s="24"/>
      <c r="C90" s="54">
        <f t="shared" si="47"/>
        <v>1201</v>
      </c>
      <c r="D90" s="54">
        <f t="shared" si="47"/>
        <v>2401</v>
      </c>
      <c r="E90" s="54" t="str">
        <f t="shared" si="48"/>
        <v>2rec</v>
      </c>
      <c r="F90" s="55">
        <f t="shared" si="48"/>
        <v>108.56</v>
      </c>
      <c r="G90" s="56">
        <f t="shared" si="49"/>
        <v>1.0473140144120235E-2</v>
      </c>
      <c r="H90" s="57">
        <f t="shared" si="50"/>
        <v>37896.094325718499</v>
      </c>
      <c r="I90" s="58">
        <f t="shared" si="53"/>
        <v>4114000</v>
      </c>
      <c r="J90" s="56">
        <f t="shared" si="52"/>
        <v>2.0570000000000001E-2</v>
      </c>
      <c r="L90" s="37">
        <f t="shared" si="35"/>
        <v>30000</v>
      </c>
      <c r="M90" s="59">
        <f t="shared" si="36"/>
        <v>3740000</v>
      </c>
      <c r="N90" s="59">
        <f t="shared" si="37"/>
        <v>374000</v>
      </c>
      <c r="O90" s="58">
        <f t="shared" si="51"/>
        <v>4114000</v>
      </c>
    </row>
    <row r="91" spans="1:15" s="10" customFormat="1" ht="15" hidden="1" customHeight="1" x14ac:dyDescent="0.2">
      <c r="A91" s="26"/>
      <c r="B91" s="24"/>
      <c r="C91" s="54">
        <f t="shared" si="47"/>
        <v>1202</v>
      </c>
      <c r="D91" s="54">
        <f t="shared" si="47"/>
        <v>2402</v>
      </c>
      <c r="E91" s="54" t="str">
        <f t="shared" si="48"/>
        <v>1rec</v>
      </c>
      <c r="F91" s="55">
        <f t="shared" si="48"/>
        <v>56.43</v>
      </c>
      <c r="G91" s="56">
        <f t="shared" si="49"/>
        <v>5.7686279938202363E-3</v>
      </c>
      <c r="H91" s="57">
        <f t="shared" si="50"/>
        <v>40155.945419103315</v>
      </c>
      <c r="I91" s="58">
        <f t="shared" si="53"/>
        <v>2266000</v>
      </c>
      <c r="J91" s="56">
        <f t="shared" si="52"/>
        <v>1.133E-2</v>
      </c>
      <c r="L91" s="37">
        <f t="shared" si="35"/>
        <v>20000</v>
      </c>
      <c r="M91" s="59">
        <f t="shared" si="36"/>
        <v>2060000</v>
      </c>
      <c r="N91" s="59">
        <f t="shared" si="37"/>
        <v>206000</v>
      </c>
      <c r="O91" s="58">
        <f t="shared" si="51"/>
        <v>2266000</v>
      </c>
    </row>
    <row r="92" spans="1:15" s="10" customFormat="1" ht="15" hidden="1" customHeight="1" x14ac:dyDescent="0.2">
      <c r="A92" s="26"/>
      <c r="B92" s="24"/>
      <c r="C92" s="54">
        <f t="shared" si="47"/>
        <v>1203</v>
      </c>
      <c r="D92" s="54">
        <f t="shared" si="47"/>
        <v>2403</v>
      </c>
      <c r="E92" s="54" t="str">
        <f t="shared" si="48"/>
        <v>1rec</v>
      </c>
      <c r="F92" s="55">
        <f t="shared" si="48"/>
        <v>56.43</v>
      </c>
      <c r="G92" s="56">
        <f t="shared" si="49"/>
        <v>5.7686279938202363E-3</v>
      </c>
      <c r="H92" s="57">
        <f t="shared" si="50"/>
        <v>40155.945419103315</v>
      </c>
      <c r="I92" s="58">
        <f t="shared" si="53"/>
        <v>2266000</v>
      </c>
      <c r="J92" s="56">
        <f t="shared" si="52"/>
        <v>1.133E-2</v>
      </c>
      <c r="L92" s="37">
        <f t="shared" si="35"/>
        <v>20000</v>
      </c>
      <c r="M92" s="59">
        <f t="shared" si="36"/>
        <v>2060000</v>
      </c>
      <c r="N92" s="59">
        <f t="shared" si="37"/>
        <v>206000</v>
      </c>
      <c r="O92" s="58">
        <f t="shared" si="51"/>
        <v>2266000</v>
      </c>
    </row>
    <row r="93" spans="1:15" s="10" customFormat="1" ht="15" hidden="1" customHeight="1" x14ac:dyDescent="0.2">
      <c r="A93" s="26"/>
      <c r="B93" s="24"/>
      <c r="C93" s="54">
        <f t="shared" si="47"/>
        <v>1204</v>
      </c>
      <c r="D93" s="54">
        <f t="shared" si="47"/>
        <v>2404</v>
      </c>
      <c r="E93" s="54" t="str">
        <f t="shared" si="48"/>
        <v>3rec</v>
      </c>
      <c r="F93" s="55">
        <f t="shared" si="48"/>
        <v>140.01</v>
      </c>
      <c r="G93" s="56">
        <f t="shared" si="49"/>
        <v>1.2153323054941663E-2</v>
      </c>
      <c r="H93" s="57">
        <f t="shared" si="50"/>
        <v>34097.564459681453</v>
      </c>
      <c r="I93" s="58">
        <f t="shared" si="53"/>
        <v>4774000</v>
      </c>
      <c r="J93" s="56">
        <f t="shared" si="52"/>
        <v>2.3869999999999999E-2</v>
      </c>
      <c r="L93" s="37">
        <f t="shared" si="35"/>
        <v>30000</v>
      </c>
      <c r="M93" s="59">
        <f t="shared" si="36"/>
        <v>4340000</v>
      </c>
      <c r="N93" s="59">
        <f t="shared" si="37"/>
        <v>434000</v>
      </c>
      <c r="O93" s="58">
        <f t="shared" si="51"/>
        <v>4774000</v>
      </c>
    </row>
    <row r="94" spans="1:15" s="10" customFormat="1" ht="15" customHeight="1" x14ac:dyDescent="0.2">
      <c r="A94" s="26"/>
      <c r="B94" s="24">
        <f>B88+1</f>
        <v>35</v>
      </c>
      <c r="C94" s="54">
        <f t="shared" si="47"/>
        <v>1205</v>
      </c>
      <c r="D94" s="54">
        <f t="shared" si="47"/>
        <v>2405</v>
      </c>
      <c r="E94" s="54" t="str">
        <f t="shared" si="48"/>
        <v>3rec</v>
      </c>
      <c r="F94" s="55">
        <f t="shared" si="48"/>
        <v>140.01</v>
      </c>
      <c r="G94" s="56">
        <f t="shared" si="49"/>
        <v>1.2474085247007572E-2</v>
      </c>
      <c r="H94" s="57">
        <f t="shared" si="50"/>
        <v>34997.500178558679</v>
      </c>
      <c r="I94" s="58">
        <v>4900000</v>
      </c>
      <c r="J94" s="56">
        <f t="shared" si="52"/>
        <v>2.4500000000000001E-2</v>
      </c>
      <c r="L94" s="37">
        <f t="shared" si="35"/>
        <v>30000</v>
      </c>
      <c r="M94" s="59">
        <f t="shared" si="36"/>
        <v>4240000</v>
      </c>
      <c r="N94" s="59">
        <f t="shared" si="37"/>
        <v>424000</v>
      </c>
      <c r="O94" s="58">
        <f t="shared" si="51"/>
        <v>4664000</v>
      </c>
    </row>
    <row r="95" spans="1:15" s="10" customFormat="1" ht="15" customHeight="1" x14ac:dyDescent="0.2">
      <c r="A95" s="26"/>
      <c r="B95" s="24">
        <f>B94+1</f>
        <v>36</v>
      </c>
      <c r="C95" s="54">
        <f t="shared" si="47"/>
        <v>1206</v>
      </c>
      <c r="D95" s="54">
        <f t="shared" si="47"/>
        <v>2406</v>
      </c>
      <c r="E95" s="54" t="str">
        <f t="shared" si="48"/>
        <v>1rec</v>
      </c>
      <c r="F95" s="55">
        <f t="shared" si="48"/>
        <v>56.43</v>
      </c>
      <c r="G95" s="56">
        <f t="shared" si="49"/>
        <v>5.8551828710443708E-3</v>
      </c>
      <c r="H95" s="57">
        <f t="shared" si="50"/>
        <v>40758.461811093388</v>
      </c>
      <c r="I95" s="58">
        <v>2300000</v>
      </c>
      <c r="J95" s="56">
        <f t="shared" si="52"/>
        <v>1.15E-2</v>
      </c>
      <c r="L95" s="37">
        <f t="shared" si="35"/>
        <v>20000</v>
      </c>
      <c r="M95" s="59">
        <f t="shared" si="36"/>
        <v>2010000</v>
      </c>
      <c r="N95" s="59">
        <f t="shared" si="37"/>
        <v>201000</v>
      </c>
      <c r="O95" s="58">
        <f t="shared" si="51"/>
        <v>2211000</v>
      </c>
    </row>
    <row r="96" spans="1:15" s="10" customFormat="1" ht="15" hidden="1" customHeight="1" x14ac:dyDescent="0.2">
      <c r="A96" s="26"/>
      <c r="B96" s="24"/>
      <c r="C96" s="54">
        <f t="shared" si="47"/>
        <v>1207</v>
      </c>
      <c r="D96" s="54">
        <f t="shared" si="47"/>
        <v>2407</v>
      </c>
      <c r="E96" s="54" t="str">
        <f t="shared" si="48"/>
        <v>1rec</v>
      </c>
      <c r="F96" s="55">
        <f t="shared" si="48"/>
        <v>56.43</v>
      </c>
      <c r="G96" s="56">
        <f t="shared" si="49"/>
        <v>5.6286127512517837E-3</v>
      </c>
      <c r="H96" s="57">
        <f t="shared" si="50"/>
        <v>39181.286549707605</v>
      </c>
      <c r="I96" s="58">
        <f t="shared" si="53"/>
        <v>2211000</v>
      </c>
      <c r="J96" s="56">
        <f t="shared" si="52"/>
        <v>1.1055000000000001E-2</v>
      </c>
      <c r="L96" s="37">
        <f t="shared" si="35"/>
        <v>20000</v>
      </c>
      <c r="M96" s="59">
        <f t="shared" si="36"/>
        <v>2010000</v>
      </c>
      <c r="N96" s="59">
        <f t="shared" si="37"/>
        <v>201000</v>
      </c>
      <c r="O96" s="58">
        <f t="shared" si="51"/>
        <v>2211000</v>
      </c>
    </row>
    <row r="97" spans="1:15" s="10" customFormat="1" ht="15" hidden="1" customHeight="1" x14ac:dyDescent="0.2">
      <c r="A97" s="26"/>
      <c r="B97" s="24"/>
      <c r="C97" s="54">
        <f t="shared" si="47"/>
        <v>1208</v>
      </c>
      <c r="D97" s="54">
        <f t="shared" si="47"/>
        <v>2408</v>
      </c>
      <c r="E97" s="54" t="str">
        <f t="shared" si="48"/>
        <v>2rec</v>
      </c>
      <c r="F97" s="55">
        <f t="shared" si="48"/>
        <v>108.56</v>
      </c>
      <c r="G97" s="56">
        <f t="shared" si="49"/>
        <v>1.019310965898333E-2</v>
      </c>
      <c r="H97" s="57">
        <f t="shared" si="50"/>
        <v>36882.829771554898</v>
      </c>
      <c r="I97" s="58">
        <f t="shared" si="53"/>
        <v>4004000</v>
      </c>
      <c r="J97" s="56">
        <f t="shared" si="52"/>
        <v>2.002E-2</v>
      </c>
      <c r="L97" s="37">
        <f t="shared" si="35"/>
        <v>30000</v>
      </c>
      <c r="M97" s="59">
        <f t="shared" si="36"/>
        <v>3640000</v>
      </c>
      <c r="N97" s="59">
        <f t="shared" si="37"/>
        <v>364000</v>
      </c>
      <c r="O97" s="58">
        <f t="shared" si="51"/>
        <v>4004000</v>
      </c>
    </row>
    <row r="98" spans="1:15" s="10" customFormat="1" ht="15" hidden="1" customHeight="1" x14ac:dyDescent="0.2">
      <c r="A98" s="26"/>
      <c r="B98" s="24"/>
      <c r="C98" s="54" t="s">
        <v>37</v>
      </c>
      <c r="D98" s="54">
        <f t="shared" ref="D98:D113" si="54">D90+100</f>
        <v>2501</v>
      </c>
      <c r="E98" s="54" t="str">
        <f t="shared" ref="E98:F105" si="55">E90</f>
        <v>2rec</v>
      </c>
      <c r="F98" s="55">
        <f t="shared" si="55"/>
        <v>108.56</v>
      </c>
      <c r="G98" s="56">
        <f t="shared" si="49"/>
        <v>1.0557149289661307E-2</v>
      </c>
      <c r="H98" s="57">
        <f t="shared" si="50"/>
        <v>38200.073691967576</v>
      </c>
      <c r="I98" s="58">
        <f t="shared" si="53"/>
        <v>4147000</v>
      </c>
      <c r="J98" s="56">
        <f t="shared" si="52"/>
        <v>2.0735E-2</v>
      </c>
      <c r="L98" s="37">
        <f t="shared" si="35"/>
        <v>30000</v>
      </c>
      <c r="M98" s="59">
        <f t="shared" si="36"/>
        <v>3770000</v>
      </c>
      <c r="N98" s="59">
        <f t="shared" si="37"/>
        <v>377000</v>
      </c>
      <c r="O98" s="58">
        <f t="shared" si="51"/>
        <v>4147000</v>
      </c>
    </row>
    <row r="99" spans="1:15" s="10" customFormat="1" ht="15" customHeight="1" x14ac:dyDescent="0.2">
      <c r="A99" s="26"/>
      <c r="B99" s="24">
        <f>B95+1</f>
        <v>37</v>
      </c>
      <c r="C99" s="54" t="s">
        <v>37</v>
      </c>
      <c r="D99" s="54">
        <f t="shared" si="54"/>
        <v>2502</v>
      </c>
      <c r="E99" s="54" t="str">
        <f t="shared" si="55"/>
        <v>1rec</v>
      </c>
      <c r="F99" s="55">
        <f t="shared" si="55"/>
        <v>56.43</v>
      </c>
      <c r="G99" s="56">
        <f t="shared" si="49"/>
        <v>6.1097560393506478E-3</v>
      </c>
      <c r="H99" s="57">
        <f t="shared" si="50"/>
        <v>42530.568846358321</v>
      </c>
      <c r="I99" s="58">
        <v>2400000</v>
      </c>
      <c r="J99" s="56">
        <f t="shared" si="52"/>
        <v>1.2E-2</v>
      </c>
      <c r="L99" s="37">
        <f t="shared" si="35"/>
        <v>20000</v>
      </c>
      <c r="M99" s="59">
        <f t="shared" si="36"/>
        <v>2080000</v>
      </c>
      <c r="N99" s="59">
        <f t="shared" si="37"/>
        <v>208000</v>
      </c>
      <c r="O99" s="58">
        <f t="shared" si="51"/>
        <v>2288000</v>
      </c>
    </row>
    <row r="100" spans="1:15" s="10" customFormat="1" ht="15" customHeight="1" x14ac:dyDescent="0.2">
      <c r="A100" s="26"/>
      <c r="B100" s="24">
        <f t="shared" ref="B100" si="56">B99+1</f>
        <v>38</v>
      </c>
      <c r="C100" s="54" t="s">
        <v>37</v>
      </c>
      <c r="D100" s="54">
        <f t="shared" si="54"/>
        <v>2503</v>
      </c>
      <c r="E100" s="54" t="str">
        <f t="shared" si="55"/>
        <v>1rec</v>
      </c>
      <c r="F100" s="55">
        <f t="shared" si="55"/>
        <v>56.43</v>
      </c>
      <c r="G100" s="56">
        <f t="shared" si="49"/>
        <v>6.1097560393506478E-3</v>
      </c>
      <c r="H100" s="57">
        <f t="shared" si="50"/>
        <v>42530.568846358321</v>
      </c>
      <c r="I100" s="58">
        <f>I99</f>
        <v>2400000</v>
      </c>
      <c r="J100" s="56">
        <f t="shared" si="52"/>
        <v>1.2E-2</v>
      </c>
      <c r="L100" s="37">
        <f t="shared" si="35"/>
        <v>20000</v>
      </c>
      <c r="M100" s="59">
        <f t="shared" si="36"/>
        <v>2080000</v>
      </c>
      <c r="N100" s="59">
        <f t="shared" si="37"/>
        <v>208000</v>
      </c>
      <c r="O100" s="58">
        <f t="shared" si="51"/>
        <v>2288000</v>
      </c>
    </row>
    <row r="101" spans="1:15" s="10" customFormat="1" ht="15" hidden="1" customHeight="1" x14ac:dyDescent="0.2">
      <c r="A101" s="26"/>
      <c r="B101" s="24"/>
      <c r="C101" s="54" t="s">
        <v>37</v>
      </c>
      <c r="D101" s="54">
        <f t="shared" si="54"/>
        <v>2504</v>
      </c>
      <c r="E101" s="54" t="str">
        <f t="shared" si="55"/>
        <v>3rec</v>
      </c>
      <c r="F101" s="55">
        <f t="shared" si="55"/>
        <v>140.01</v>
      </c>
      <c r="G101" s="56">
        <f t="shared" si="49"/>
        <v>1.2237332200482735E-2</v>
      </c>
      <c r="H101" s="57">
        <f t="shared" si="50"/>
        <v>34333.261909863584</v>
      </c>
      <c r="I101" s="58">
        <f t="shared" si="53"/>
        <v>4807000</v>
      </c>
      <c r="J101" s="56">
        <f t="shared" si="52"/>
        <v>2.4035000000000001E-2</v>
      </c>
      <c r="L101" s="37">
        <f t="shared" si="35"/>
        <v>30000</v>
      </c>
      <c r="M101" s="59">
        <f t="shared" si="36"/>
        <v>4370000</v>
      </c>
      <c r="N101" s="59">
        <f t="shared" si="37"/>
        <v>437000</v>
      </c>
      <c r="O101" s="58">
        <f t="shared" si="51"/>
        <v>4807000</v>
      </c>
    </row>
    <row r="102" spans="1:15" s="10" customFormat="1" ht="15" hidden="1" customHeight="1" x14ac:dyDescent="0.2">
      <c r="A102" s="26"/>
      <c r="B102" s="24"/>
      <c r="C102" s="54" t="s">
        <v>37</v>
      </c>
      <c r="D102" s="54">
        <f t="shared" si="54"/>
        <v>2505</v>
      </c>
      <c r="E102" s="54" t="str">
        <f t="shared" si="55"/>
        <v>3rec</v>
      </c>
      <c r="F102" s="55">
        <f t="shared" si="55"/>
        <v>140.01</v>
      </c>
      <c r="G102" s="56">
        <f t="shared" si="49"/>
        <v>1.1957301715345829E-2</v>
      </c>
      <c r="H102" s="57">
        <f t="shared" si="50"/>
        <v>33547.603742589818</v>
      </c>
      <c r="I102" s="58">
        <f t="shared" si="53"/>
        <v>4697000</v>
      </c>
      <c r="J102" s="56">
        <f t="shared" si="52"/>
        <v>2.3484999999999999E-2</v>
      </c>
      <c r="L102" s="37">
        <f t="shared" si="35"/>
        <v>30000</v>
      </c>
      <c r="M102" s="59">
        <f t="shared" si="36"/>
        <v>4270000</v>
      </c>
      <c r="N102" s="59">
        <f t="shared" si="37"/>
        <v>427000</v>
      </c>
      <c r="O102" s="58">
        <f t="shared" si="51"/>
        <v>4697000</v>
      </c>
    </row>
    <row r="103" spans="1:15" s="10" customFormat="1" ht="15" hidden="1" customHeight="1" x14ac:dyDescent="0.2">
      <c r="A103" s="26"/>
      <c r="B103" s="24"/>
      <c r="C103" s="54" t="s">
        <v>37</v>
      </c>
      <c r="D103" s="54">
        <f t="shared" si="54"/>
        <v>2506</v>
      </c>
      <c r="E103" s="54" t="str">
        <f t="shared" si="55"/>
        <v>1rec</v>
      </c>
      <c r="F103" s="55">
        <f t="shared" si="55"/>
        <v>56.43</v>
      </c>
      <c r="G103" s="56">
        <f t="shared" si="49"/>
        <v>5.6846188482791646E-3</v>
      </c>
      <c r="H103" s="57">
        <f t="shared" si="50"/>
        <v>39571.150097465885</v>
      </c>
      <c r="I103" s="58">
        <f t="shared" si="53"/>
        <v>2233000</v>
      </c>
      <c r="J103" s="56">
        <f t="shared" si="52"/>
        <v>1.1165E-2</v>
      </c>
      <c r="L103" s="37">
        <f t="shared" si="35"/>
        <v>20000</v>
      </c>
      <c r="M103" s="59">
        <f t="shared" si="36"/>
        <v>2030000</v>
      </c>
      <c r="N103" s="59">
        <f t="shared" si="37"/>
        <v>203000</v>
      </c>
      <c r="O103" s="58">
        <f t="shared" si="51"/>
        <v>2233000</v>
      </c>
    </row>
    <row r="104" spans="1:15" s="10" customFormat="1" ht="15" hidden="1" customHeight="1" x14ac:dyDescent="0.2">
      <c r="A104" s="26"/>
      <c r="B104" s="24"/>
      <c r="C104" s="54" t="s">
        <v>37</v>
      </c>
      <c r="D104" s="54">
        <f t="shared" si="54"/>
        <v>2507</v>
      </c>
      <c r="E104" s="54" t="str">
        <f t="shared" si="55"/>
        <v>1rec</v>
      </c>
      <c r="F104" s="55">
        <f t="shared" si="55"/>
        <v>56.43</v>
      </c>
      <c r="G104" s="56">
        <f t="shared" si="49"/>
        <v>5.6846188482791646E-3</v>
      </c>
      <c r="H104" s="57">
        <f t="shared" si="50"/>
        <v>39571.150097465885</v>
      </c>
      <c r="I104" s="58">
        <f t="shared" si="53"/>
        <v>2233000</v>
      </c>
      <c r="J104" s="56">
        <f t="shared" si="52"/>
        <v>1.1165E-2</v>
      </c>
      <c r="L104" s="37">
        <f t="shared" si="35"/>
        <v>20000</v>
      </c>
      <c r="M104" s="59">
        <f t="shared" si="36"/>
        <v>2030000</v>
      </c>
      <c r="N104" s="59">
        <f t="shared" si="37"/>
        <v>203000</v>
      </c>
      <c r="O104" s="58">
        <f t="shared" si="51"/>
        <v>2233000</v>
      </c>
    </row>
    <row r="105" spans="1:15" s="10" customFormat="1" ht="15" customHeight="1" x14ac:dyDescent="0.2">
      <c r="A105" s="26"/>
      <c r="B105" s="24">
        <f>B100+1</f>
        <v>39</v>
      </c>
      <c r="C105" s="54" t="s">
        <v>37</v>
      </c>
      <c r="D105" s="54">
        <f t="shared" si="54"/>
        <v>2508</v>
      </c>
      <c r="E105" s="54" t="str">
        <f t="shared" si="55"/>
        <v>2rec</v>
      </c>
      <c r="F105" s="55">
        <f t="shared" si="55"/>
        <v>108.56</v>
      </c>
      <c r="G105" s="56">
        <f t="shared" si="49"/>
        <v>1.0437499900557356E-2</v>
      </c>
      <c r="H105" s="57">
        <f>I105/F105</f>
        <v>37767.13338246131</v>
      </c>
      <c r="I105" s="58">
        <v>4100000</v>
      </c>
      <c r="J105" s="56">
        <f t="shared" si="52"/>
        <v>2.0500000000000001E-2</v>
      </c>
      <c r="L105" s="37">
        <f t="shared" si="35"/>
        <v>30000</v>
      </c>
      <c r="M105" s="59">
        <f t="shared" si="36"/>
        <v>3670000</v>
      </c>
      <c r="N105" s="59">
        <f t="shared" si="37"/>
        <v>367000</v>
      </c>
      <c r="O105" s="58">
        <f t="shared" si="51"/>
        <v>4037000</v>
      </c>
    </row>
    <row r="106" spans="1:15" s="10" customFormat="1" ht="15" hidden="1" customHeight="1" x14ac:dyDescent="0.2">
      <c r="A106" s="26"/>
      <c r="B106" s="24"/>
      <c r="C106" s="54">
        <f t="shared" ref="C106:C113" si="57">C90+100</f>
        <v>1301</v>
      </c>
      <c r="D106" s="54">
        <f t="shared" si="54"/>
        <v>2601</v>
      </c>
      <c r="E106" s="54" t="str">
        <f t="shared" ref="E106:E113" si="58">E90</f>
        <v>2rec</v>
      </c>
      <c r="F106" s="55">
        <v>134.33000000000001</v>
      </c>
      <c r="G106" s="56">
        <f t="shared" si="49"/>
        <v>1.4757606566714876E-2</v>
      </c>
      <c r="H106" s="57">
        <f t="shared" si="50"/>
        <v>43154.916995458938</v>
      </c>
      <c r="I106" s="58">
        <f t="shared" si="53"/>
        <v>5797000</v>
      </c>
      <c r="J106" s="56">
        <f t="shared" si="52"/>
        <v>2.8985E-2</v>
      </c>
      <c r="L106" s="37">
        <f>L90+1500000</f>
        <v>1530000</v>
      </c>
      <c r="M106" s="59">
        <f t="shared" ref="M106:M113" si="59">M90+L106</f>
        <v>5270000</v>
      </c>
      <c r="N106" s="59">
        <f t="shared" ref="N106:N113" si="60">M106*$N$9</f>
        <v>527000</v>
      </c>
      <c r="O106" s="58">
        <f t="shared" si="51"/>
        <v>5797000</v>
      </c>
    </row>
    <row r="107" spans="1:15" s="10" customFormat="1" ht="16" hidden="1" x14ac:dyDescent="0.2">
      <c r="A107" s="26"/>
      <c r="B107" s="24"/>
      <c r="C107" s="54">
        <f t="shared" si="57"/>
        <v>1302</v>
      </c>
      <c r="D107" s="54">
        <f t="shared" si="54"/>
        <v>2602</v>
      </c>
      <c r="E107" s="54" t="str">
        <f t="shared" si="58"/>
        <v>1rec</v>
      </c>
      <c r="F107" s="55">
        <f>F91</f>
        <v>56.43</v>
      </c>
      <c r="G107" s="56">
        <f t="shared" si="49"/>
        <v>5.8246340908476172E-3</v>
      </c>
      <c r="H107" s="57">
        <f t="shared" si="50"/>
        <v>40545.808966861601</v>
      </c>
      <c r="I107" s="58">
        <f t="shared" si="53"/>
        <v>2288000</v>
      </c>
      <c r="J107" s="56">
        <f t="shared" si="52"/>
        <v>1.1440000000000001E-2</v>
      </c>
      <c r="L107" s="37">
        <f>L91</f>
        <v>20000</v>
      </c>
      <c r="M107" s="59">
        <f t="shared" si="59"/>
        <v>2080000</v>
      </c>
      <c r="N107" s="59">
        <f t="shared" si="60"/>
        <v>208000</v>
      </c>
      <c r="O107" s="58">
        <f t="shared" si="51"/>
        <v>2288000</v>
      </c>
    </row>
    <row r="108" spans="1:15" s="10" customFormat="1" ht="16" hidden="1" x14ac:dyDescent="0.2">
      <c r="A108" s="26"/>
      <c r="B108" s="24"/>
      <c r="C108" s="54">
        <f t="shared" si="57"/>
        <v>1303</v>
      </c>
      <c r="D108" s="54">
        <f t="shared" si="54"/>
        <v>2603</v>
      </c>
      <c r="E108" s="54" t="str">
        <f t="shared" si="58"/>
        <v>1rec</v>
      </c>
      <c r="F108" s="55">
        <f>F92</f>
        <v>56.43</v>
      </c>
      <c r="G108" s="56">
        <f t="shared" si="49"/>
        <v>5.8246340908476172E-3</v>
      </c>
      <c r="H108" s="57">
        <f t="shared" si="50"/>
        <v>40545.808966861601</v>
      </c>
      <c r="I108" s="58">
        <f t="shared" si="53"/>
        <v>2288000</v>
      </c>
      <c r="J108" s="56">
        <f t="shared" si="52"/>
        <v>1.1440000000000001E-2</v>
      </c>
      <c r="L108" s="37">
        <f>L92</f>
        <v>20000</v>
      </c>
      <c r="M108" s="59">
        <f t="shared" si="59"/>
        <v>2080000</v>
      </c>
      <c r="N108" s="59">
        <f t="shared" si="60"/>
        <v>208000</v>
      </c>
      <c r="O108" s="58">
        <f t="shared" si="51"/>
        <v>2288000</v>
      </c>
    </row>
    <row r="109" spans="1:15" s="10" customFormat="1" ht="16" x14ac:dyDescent="0.2">
      <c r="A109" s="26"/>
      <c r="B109" s="33">
        <f>B105+1</f>
        <v>40</v>
      </c>
      <c r="C109" s="54">
        <f t="shared" si="57"/>
        <v>1304</v>
      </c>
      <c r="D109" s="54">
        <f t="shared" si="54"/>
        <v>2604</v>
      </c>
      <c r="E109" s="54" t="str">
        <f t="shared" si="58"/>
        <v>3rec</v>
      </c>
      <c r="F109" s="55">
        <v>163.16</v>
      </c>
      <c r="G109" s="56">
        <f t="shared" si="49"/>
        <v>1.6292682771601726E-2</v>
      </c>
      <c r="H109" s="57">
        <f t="shared" si="50"/>
        <v>39225.300318705566</v>
      </c>
      <c r="I109" s="58">
        <v>6400000</v>
      </c>
      <c r="J109" s="56">
        <f t="shared" si="52"/>
        <v>3.2000000000000001E-2</v>
      </c>
      <c r="L109" s="37">
        <f>L93+1500000</f>
        <v>1530000</v>
      </c>
      <c r="M109" s="59">
        <f t="shared" si="59"/>
        <v>5870000</v>
      </c>
      <c r="N109" s="59">
        <f t="shared" si="60"/>
        <v>587000</v>
      </c>
      <c r="O109" s="58">
        <f t="shared" si="51"/>
        <v>6457000</v>
      </c>
    </row>
    <row r="110" spans="1:15" s="10" customFormat="1" ht="16" hidden="1" x14ac:dyDescent="0.2">
      <c r="A110" s="26"/>
      <c r="B110" s="24"/>
      <c r="C110" s="54">
        <f t="shared" si="57"/>
        <v>1305</v>
      </c>
      <c r="D110" s="54">
        <f t="shared" si="54"/>
        <v>2605</v>
      </c>
      <c r="E110" s="54" t="str">
        <f t="shared" si="58"/>
        <v>3rec</v>
      </c>
      <c r="F110" s="55">
        <v>163.16</v>
      </c>
      <c r="G110" s="56">
        <f t="shared" si="49"/>
        <v>1.61577589923994E-2</v>
      </c>
      <c r="H110" s="57">
        <f t="shared" si="50"/>
        <v>38900.465800441285</v>
      </c>
      <c r="I110" s="58">
        <f t="shared" si="53"/>
        <v>6347000</v>
      </c>
      <c r="J110" s="56">
        <f t="shared" si="52"/>
        <v>3.1734999999999999E-2</v>
      </c>
      <c r="L110" s="37">
        <f>L94+1500000</f>
        <v>1530000</v>
      </c>
      <c r="M110" s="59">
        <f t="shared" si="59"/>
        <v>5770000</v>
      </c>
      <c r="N110" s="59">
        <f t="shared" si="60"/>
        <v>577000</v>
      </c>
      <c r="O110" s="58">
        <f t="shared" si="51"/>
        <v>6347000</v>
      </c>
    </row>
    <row r="111" spans="1:15" s="10" customFormat="1" ht="16" hidden="1" x14ac:dyDescent="0.2">
      <c r="A111" s="26"/>
      <c r="B111" s="24"/>
      <c r="C111" s="54">
        <f t="shared" si="57"/>
        <v>1306</v>
      </c>
      <c r="D111" s="54">
        <f t="shared" si="54"/>
        <v>2606</v>
      </c>
      <c r="E111" s="54" t="str">
        <f t="shared" si="58"/>
        <v>1rec</v>
      </c>
      <c r="F111" s="55">
        <f>F95</f>
        <v>56.43</v>
      </c>
      <c r="G111" s="56">
        <f t="shared" si="49"/>
        <v>5.6846188482791646E-3</v>
      </c>
      <c r="H111" s="57">
        <f t="shared" si="50"/>
        <v>39571.150097465885</v>
      </c>
      <c r="I111" s="58">
        <f t="shared" si="53"/>
        <v>2233000</v>
      </c>
      <c r="J111" s="56">
        <f t="shared" si="52"/>
        <v>1.1165E-2</v>
      </c>
      <c r="L111" s="37">
        <f>L95</f>
        <v>20000</v>
      </c>
      <c r="M111" s="59">
        <f t="shared" si="59"/>
        <v>2030000</v>
      </c>
      <c r="N111" s="59">
        <f t="shared" si="60"/>
        <v>203000</v>
      </c>
      <c r="O111" s="58">
        <f t="shared" si="51"/>
        <v>2233000</v>
      </c>
    </row>
    <row r="112" spans="1:15" s="10" customFormat="1" ht="16" hidden="1" x14ac:dyDescent="0.2">
      <c r="A112" s="26"/>
      <c r="B112" s="24"/>
      <c r="C112" s="54">
        <f t="shared" si="57"/>
        <v>1307</v>
      </c>
      <c r="D112" s="54">
        <f t="shared" si="54"/>
        <v>2607</v>
      </c>
      <c r="E112" s="54" t="str">
        <f t="shared" si="58"/>
        <v>1rec</v>
      </c>
      <c r="F112" s="55">
        <f>F96</f>
        <v>56.43</v>
      </c>
      <c r="G112" s="56">
        <f t="shared" si="49"/>
        <v>5.6846188482791646E-3</v>
      </c>
      <c r="H112" s="57">
        <f t="shared" si="50"/>
        <v>39571.150097465885</v>
      </c>
      <c r="I112" s="58">
        <f t="shared" si="53"/>
        <v>2233000</v>
      </c>
      <c r="J112" s="56">
        <f t="shared" si="52"/>
        <v>1.1165E-2</v>
      </c>
      <c r="L112" s="37">
        <f>L96</f>
        <v>20000</v>
      </c>
      <c r="M112" s="59">
        <f t="shared" si="59"/>
        <v>2030000</v>
      </c>
      <c r="N112" s="59">
        <f t="shared" si="60"/>
        <v>203000</v>
      </c>
      <c r="O112" s="58">
        <f t="shared" si="51"/>
        <v>2233000</v>
      </c>
    </row>
    <row r="113" spans="1:16" s="10" customFormat="1" ht="16" hidden="1" x14ac:dyDescent="0.2">
      <c r="A113" s="26"/>
      <c r="B113" s="24"/>
      <c r="C113" s="54">
        <f t="shared" si="57"/>
        <v>1308</v>
      </c>
      <c r="D113" s="54">
        <f t="shared" si="54"/>
        <v>2608</v>
      </c>
      <c r="E113" s="54" t="str">
        <f t="shared" si="58"/>
        <v>2rec</v>
      </c>
      <c r="F113" s="55">
        <v>134.33000000000001</v>
      </c>
      <c r="G113" s="56">
        <f t="shared" si="49"/>
        <v>1.4477576081577972E-2</v>
      </c>
      <c r="H113" s="57">
        <f t="shared" si="50"/>
        <v>42336.038115089701</v>
      </c>
      <c r="I113" s="58">
        <f t="shared" si="53"/>
        <v>5687000</v>
      </c>
      <c r="J113" s="56">
        <f t="shared" si="52"/>
        <v>2.8434999999999998E-2</v>
      </c>
      <c r="L113" s="37">
        <f>L97+1500000</f>
        <v>1530000</v>
      </c>
      <c r="M113" s="59">
        <f t="shared" si="59"/>
        <v>5170000</v>
      </c>
      <c r="N113" s="59">
        <f t="shared" si="60"/>
        <v>517000</v>
      </c>
      <c r="O113" s="58">
        <f t="shared" si="51"/>
        <v>5687000</v>
      </c>
    </row>
    <row r="114" spans="1:16" s="31" customFormat="1" ht="7.5" customHeight="1" x14ac:dyDescent="0.15">
      <c r="A114" s="32"/>
      <c r="B114" s="33"/>
      <c r="C114" s="64"/>
      <c r="D114" s="64"/>
      <c r="E114" s="64"/>
      <c r="F114" s="65"/>
      <c r="G114" s="56"/>
      <c r="H114" s="57"/>
      <c r="I114" s="66"/>
      <c r="J114" s="50"/>
      <c r="K114" s="11"/>
      <c r="L114" s="37"/>
      <c r="M114" s="67"/>
      <c r="N114" s="67"/>
      <c r="O114" s="66"/>
    </row>
    <row r="115" spans="1:16" s="1" customFormat="1" hidden="1" x14ac:dyDescent="0.15">
      <c r="A115" s="39"/>
      <c r="B115" s="40"/>
      <c r="C115" s="41"/>
      <c r="D115" s="41"/>
      <c r="E115" s="41"/>
      <c r="F115" s="44">
        <f>SUM(F10:F114)</f>
        <v>10412.420000000013</v>
      </c>
      <c r="G115" s="43">
        <f>SUM(G10:G114)</f>
        <v>1.0000000000000004</v>
      </c>
      <c r="H115" s="42">
        <f>I115/F115</f>
        <v>37725.55995628293</v>
      </c>
      <c r="I115" s="42">
        <f>SUM(I10:I114)</f>
        <v>392814375</v>
      </c>
      <c r="J115" s="43"/>
      <c r="K115" s="2"/>
      <c r="L115" s="68"/>
      <c r="M115" s="69">
        <f>SUM(M10:M114)</f>
        <v>361578375</v>
      </c>
      <c r="N115" s="69">
        <f>SUM(N10:N114)</f>
        <v>27133000</v>
      </c>
      <c r="O115" s="69">
        <f>SUM(O10:O114)</f>
        <v>388711375</v>
      </c>
      <c r="P115" s="70"/>
    </row>
    <row r="116" spans="1:16" hidden="1" x14ac:dyDescent="0.15">
      <c r="C116" s="21" t="s">
        <v>44</v>
      </c>
      <c r="D116" s="21"/>
    </row>
  </sheetData>
  <sheetProtection algorithmName="SHA-512" hashValue="vUufIWhqPEzSR7Lgc+ZFcfWmSRSFVfbzh03473kW57UCt7bsPyMP27h0zq+ORdSqk0fpp5A6Gtcdu0P6t/oqiw==" saltValue="flKAalCncnzHzgcZmz46Xg==" spinCount="100000" sheet="1" objects="1" scenarios="1"/>
  <mergeCells count="2">
    <mergeCell ref="C7:J7"/>
    <mergeCell ref="D22:G22"/>
  </mergeCells>
  <pageMargins left="0.25" right="0.2" top="0.75" bottom="0.75" header="0.3" footer="0.3"/>
  <pageSetup scale="8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T73"/>
  <sheetViews>
    <sheetView showGridLines="0" zoomScale="90" zoomScaleNormal="90" workbookViewId="0">
      <selection activeCell="O33" sqref="O33:O34"/>
    </sheetView>
  </sheetViews>
  <sheetFormatPr baseColWidth="10" defaultColWidth="9.1640625" defaultRowHeight="14" x14ac:dyDescent="0.15"/>
  <cols>
    <col min="1" max="1" width="10.33203125" style="13" customWidth="1"/>
    <col min="2" max="2" width="10.1640625" style="4" customWidth="1"/>
    <col min="3" max="3" width="14.5" style="14" customWidth="1"/>
    <col min="4" max="4" width="10.5" style="6" customWidth="1"/>
    <col min="5" max="5" width="12.6640625" style="15" bestFit="1" customWidth="1"/>
    <col min="6" max="6" width="10.6640625" style="6" customWidth="1"/>
    <col min="7" max="7" width="12.6640625" style="15" bestFit="1" customWidth="1"/>
    <col min="8" max="8" width="13.1640625" style="6" customWidth="1"/>
    <col min="9" max="9" width="15.6640625" style="15" customWidth="1"/>
    <col min="10" max="10" width="14.5" style="6" customWidth="1"/>
    <col min="11" max="11" width="14" style="15" customWidth="1"/>
    <col min="12" max="12" width="11.6640625" style="6" customWidth="1"/>
    <col min="13" max="13" width="12.6640625" style="6" bestFit="1" customWidth="1"/>
    <col min="14" max="14" width="13" style="6" customWidth="1"/>
    <col min="15" max="15" width="12.6640625" style="6" bestFit="1" customWidth="1"/>
    <col min="16" max="16" width="11.5" style="6" customWidth="1"/>
    <col min="17" max="17" width="15.33203125" style="6" customWidth="1"/>
    <col min="18" max="18" width="2.6640625" customWidth="1"/>
    <col min="19" max="19" width="22.1640625" style="18" bestFit="1" customWidth="1"/>
    <col min="20" max="20" width="22.1640625" style="18" hidden="1" customWidth="1"/>
    <col min="21" max="16384" width="9.1640625" style="6"/>
  </cols>
  <sheetData>
    <row r="10" spans="1:20" ht="30" x14ac:dyDescent="0.15">
      <c r="B10" s="104" t="s">
        <v>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20" x14ac:dyDescent="0.15">
      <c r="A11" s="6"/>
      <c r="B11" s="6"/>
      <c r="C11" s="6"/>
      <c r="E11" s="6"/>
      <c r="G11" s="6"/>
      <c r="I11" s="6"/>
      <c r="K11" s="6"/>
    </row>
    <row r="12" spans="1:20" ht="17" thickBot="1" x14ac:dyDescent="0.2">
      <c r="B12" s="105" t="s">
        <v>22</v>
      </c>
      <c r="C12" s="105"/>
      <c r="D12" s="105" t="s">
        <v>17</v>
      </c>
      <c r="E12" s="105"/>
      <c r="F12" s="106" t="str">
        <f>D12</f>
        <v>Vista Pte (1rec)</v>
      </c>
      <c r="G12" s="106"/>
      <c r="H12" s="105" t="s">
        <v>16</v>
      </c>
      <c r="I12" s="105"/>
      <c r="J12" s="105" t="s">
        <v>18</v>
      </c>
      <c r="K12" s="105"/>
      <c r="L12" s="105" t="s">
        <v>19</v>
      </c>
      <c r="M12" s="105"/>
      <c r="N12" s="105" t="str">
        <f>L12</f>
        <v>Vista Ote (1rec)</v>
      </c>
      <c r="O12" s="105"/>
      <c r="P12" s="105" t="s">
        <v>23</v>
      </c>
      <c r="Q12" s="105"/>
      <c r="S12" s="19"/>
      <c r="T12" s="19" t="s">
        <v>45</v>
      </c>
    </row>
    <row r="13" spans="1:20" s="5" customFormat="1" ht="15" customHeight="1" thickTop="1" x14ac:dyDescent="0.15">
      <c r="A13" s="8"/>
      <c r="B13" s="22">
        <f>B15+100</f>
        <v>2601</v>
      </c>
      <c r="C13" s="100"/>
      <c r="D13" s="22">
        <f>D15+100</f>
        <v>2602</v>
      </c>
      <c r="E13" s="102"/>
      <c r="F13" s="22">
        <f>F15+100</f>
        <v>2603</v>
      </c>
      <c r="G13" s="100"/>
      <c r="H13" s="90">
        <f>H15+100</f>
        <v>2604</v>
      </c>
      <c r="I13" s="98">
        <f>'Precios '!$I$109</f>
        <v>6400000</v>
      </c>
      <c r="J13" s="22">
        <f>J15+100</f>
        <v>2605</v>
      </c>
      <c r="K13" s="100"/>
      <c r="L13" s="22">
        <f>L15+100</f>
        <v>2606</v>
      </c>
      <c r="M13" s="100"/>
      <c r="N13" s="22">
        <f>N15+100</f>
        <v>2607</v>
      </c>
      <c r="O13" s="100"/>
      <c r="P13" s="22">
        <f>N13+1</f>
        <v>2608</v>
      </c>
      <c r="Q13" s="102"/>
      <c r="S13" s="19" t="s">
        <v>46</v>
      </c>
      <c r="T13" s="19">
        <v>3.5</v>
      </c>
    </row>
    <row r="14" spans="1:20" ht="15" customHeight="1" thickBot="1" x14ac:dyDescent="0.2">
      <c r="A14" s="9"/>
      <c r="B14" s="23" t="s">
        <v>24</v>
      </c>
      <c r="C14" s="101"/>
      <c r="D14" s="23" t="s">
        <v>25</v>
      </c>
      <c r="E14" s="103"/>
      <c r="F14" s="23" t="s">
        <v>25</v>
      </c>
      <c r="G14" s="101"/>
      <c r="H14" s="91" t="s">
        <v>65</v>
      </c>
      <c r="I14" s="99"/>
      <c r="J14" s="23" t="s">
        <v>26</v>
      </c>
      <c r="K14" s="101"/>
      <c r="L14" s="23" t="s">
        <v>25</v>
      </c>
      <c r="M14" s="101"/>
      <c r="N14" s="23" t="s">
        <v>25</v>
      </c>
      <c r="O14" s="101"/>
      <c r="P14" s="25" t="s">
        <v>24</v>
      </c>
      <c r="Q14" s="107"/>
    </row>
    <row r="15" spans="1:20" s="5" customFormat="1" ht="15.75" customHeight="1" thickTop="1" x14ac:dyDescent="0.15">
      <c r="A15" s="8"/>
      <c r="B15" s="83">
        <f>B17+100</f>
        <v>2501</v>
      </c>
      <c r="C15" s="100"/>
      <c r="D15" s="85">
        <f>D17+100</f>
        <v>2502</v>
      </c>
      <c r="E15" s="98">
        <f>'Precios '!$I$99</f>
        <v>2400000</v>
      </c>
      <c r="F15" s="85">
        <f>F17+100</f>
        <v>2503</v>
      </c>
      <c r="G15" s="98">
        <f>'Precios '!$I$100</f>
        <v>2400000</v>
      </c>
      <c r="H15" s="22">
        <f>H17+100</f>
        <v>2504</v>
      </c>
      <c r="I15" s="100"/>
      <c r="J15" s="22">
        <f>J17+100</f>
        <v>2505</v>
      </c>
      <c r="K15" s="100"/>
      <c r="L15" s="83">
        <f>L17+100</f>
        <v>2506</v>
      </c>
      <c r="M15" s="100"/>
      <c r="N15" s="83">
        <f>N17+100</f>
        <v>2507</v>
      </c>
      <c r="O15" s="100"/>
      <c r="P15" s="85">
        <f>N15+1</f>
        <v>2508</v>
      </c>
      <c r="Q15" s="98">
        <f>'Precios '!$I$105</f>
        <v>4100000</v>
      </c>
      <c r="S15" s="19" t="s">
        <v>47</v>
      </c>
      <c r="T15" s="19">
        <f>T13</f>
        <v>3.5</v>
      </c>
    </row>
    <row r="16" spans="1:20" ht="15.75" customHeight="1" thickBot="1" x14ac:dyDescent="0.2">
      <c r="A16" s="9"/>
      <c r="B16" s="84" t="s">
        <v>24</v>
      </c>
      <c r="C16" s="101"/>
      <c r="D16" s="86" t="s">
        <v>25</v>
      </c>
      <c r="E16" s="99"/>
      <c r="F16" s="86" t="s">
        <v>25</v>
      </c>
      <c r="G16" s="99"/>
      <c r="H16" s="23" t="s">
        <v>26</v>
      </c>
      <c r="I16" s="101"/>
      <c r="J16" s="23" t="s">
        <v>26</v>
      </c>
      <c r="K16" s="101"/>
      <c r="L16" s="84" t="s">
        <v>25</v>
      </c>
      <c r="M16" s="101"/>
      <c r="N16" s="84" t="s">
        <v>25</v>
      </c>
      <c r="O16" s="101"/>
      <c r="P16" s="87" t="s">
        <v>24</v>
      </c>
      <c r="Q16" s="99"/>
    </row>
    <row r="17" spans="1:20" s="5" customFormat="1" ht="15.75" customHeight="1" thickTop="1" x14ac:dyDescent="0.15">
      <c r="A17" s="8"/>
      <c r="B17" s="22">
        <f>B19+100</f>
        <v>2401</v>
      </c>
      <c r="C17" s="100"/>
      <c r="D17" s="22">
        <f>D19+100</f>
        <v>2402</v>
      </c>
      <c r="E17" s="102"/>
      <c r="F17" s="22">
        <f>F19+100</f>
        <v>2403</v>
      </c>
      <c r="G17" s="100"/>
      <c r="H17" s="22">
        <f>H19+100</f>
        <v>2404</v>
      </c>
      <c r="I17" s="100"/>
      <c r="J17" s="85">
        <f>J19+100</f>
        <v>2405</v>
      </c>
      <c r="K17" s="98">
        <f>'Precios '!$I$94</f>
        <v>4900000</v>
      </c>
      <c r="L17" s="85">
        <f>L19+100</f>
        <v>2406</v>
      </c>
      <c r="M17" s="98">
        <f>'Precios '!$I$95</f>
        <v>2300000</v>
      </c>
      <c r="N17" s="22">
        <f>N19+100</f>
        <v>2407</v>
      </c>
      <c r="O17" s="100"/>
      <c r="P17" s="22">
        <f>N17+1</f>
        <v>2408</v>
      </c>
      <c r="Q17" s="102"/>
      <c r="S17" s="19" t="s">
        <v>48</v>
      </c>
      <c r="T17" s="19">
        <f>T15</f>
        <v>3.5</v>
      </c>
    </row>
    <row r="18" spans="1:20" ht="15.75" customHeight="1" thickBot="1" x14ac:dyDescent="0.2">
      <c r="A18" s="9"/>
      <c r="B18" s="23" t="s">
        <v>24</v>
      </c>
      <c r="C18" s="101"/>
      <c r="D18" s="23" t="s">
        <v>25</v>
      </c>
      <c r="E18" s="103"/>
      <c r="F18" s="23" t="s">
        <v>25</v>
      </c>
      <c r="G18" s="101"/>
      <c r="H18" s="23" t="s">
        <v>26</v>
      </c>
      <c r="I18" s="101"/>
      <c r="J18" s="86" t="s">
        <v>26</v>
      </c>
      <c r="K18" s="99"/>
      <c r="L18" s="86" t="s">
        <v>25</v>
      </c>
      <c r="M18" s="99"/>
      <c r="N18" s="23" t="s">
        <v>25</v>
      </c>
      <c r="O18" s="101"/>
      <c r="P18" s="25" t="s">
        <v>24</v>
      </c>
      <c r="Q18" s="107"/>
      <c r="S18" s="19"/>
      <c r="T18" s="19"/>
    </row>
    <row r="19" spans="1:20" s="5" customFormat="1" ht="15.75" customHeight="1" thickTop="1" x14ac:dyDescent="0.15">
      <c r="A19" s="8"/>
      <c r="B19" s="85">
        <f>B21+100</f>
        <v>2301</v>
      </c>
      <c r="C19" s="98">
        <f>'Precios '!$I$82</f>
        <v>4300000</v>
      </c>
      <c r="D19" s="85">
        <f>D21+100</f>
        <v>2302</v>
      </c>
      <c r="E19" s="98">
        <f>'Precios '!$I$83</f>
        <v>2350000</v>
      </c>
      <c r="F19" s="85">
        <f>F21+100</f>
        <v>2303</v>
      </c>
      <c r="G19" s="98">
        <f>'Precios '!$I$84</f>
        <v>2350000</v>
      </c>
      <c r="H19" s="85">
        <f>H21+100</f>
        <v>2304</v>
      </c>
      <c r="I19" s="98">
        <f>'Precios '!$I$85</f>
        <v>5000000</v>
      </c>
      <c r="J19" s="85">
        <f>J21+100</f>
        <v>2305</v>
      </c>
      <c r="K19" s="98">
        <f>'Precios '!$I$86</f>
        <v>4800000</v>
      </c>
      <c r="L19" s="85">
        <f>L21+100</f>
        <v>2306</v>
      </c>
      <c r="M19" s="98">
        <f>'Precios '!$I$87</f>
        <v>2250000</v>
      </c>
      <c r="N19" s="85">
        <f>N21+100</f>
        <v>2307</v>
      </c>
      <c r="O19" s="98">
        <f>'Precios '!$I$88</f>
        <v>2250000</v>
      </c>
      <c r="P19" s="22">
        <f>N19+1</f>
        <v>2308</v>
      </c>
      <c r="Q19" s="102"/>
      <c r="S19" s="19" t="s">
        <v>49</v>
      </c>
      <c r="T19" s="19">
        <f>T17</f>
        <v>3.5</v>
      </c>
    </row>
    <row r="20" spans="1:20" ht="15.75" customHeight="1" thickBot="1" x14ac:dyDescent="0.2">
      <c r="A20" s="9"/>
      <c r="B20" s="86" t="s">
        <v>24</v>
      </c>
      <c r="C20" s="99"/>
      <c r="D20" s="86" t="s">
        <v>25</v>
      </c>
      <c r="E20" s="99"/>
      <c r="F20" s="86" t="s">
        <v>25</v>
      </c>
      <c r="G20" s="99"/>
      <c r="H20" s="86" t="s">
        <v>26</v>
      </c>
      <c r="I20" s="99"/>
      <c r="J20" s="86" t="s">
        <v>26</v>
      </c>
      <c r="K20" s="99"/>
      <c r="L20" s="86" t="s">
        <v>25</v>
      </c>
      <c r="M20" s="99"/>
      <c r="N20" s="86" t="s">
        <v>25</v>
      </c>
      <c r="O20" s="99"/>
      <c r="P20" s="25" t="s">
        <v>24</v>
      </c>
      <c r="Q20" s="107"/>
    </row>
    <row r="21" spans="1:20" s="5" customFormat="1" ht="15.75" customHeight="1" thickTop="1" x14ac:dyDescent="0.15">
      <c r="A21" s="8"/>
      <c r="B21" s="22">
        <f>B23+100</f>
        <v>2201</v>
      </c>
      <c r="C21" s="100"/>
      <c r="D21" s="85">
        <f>D23+100</f>
        <v>2202</v>
      </c>
      <c r="E21" s="98">
        <f>'Precios '!$I$75</f>
        <v>2300000</v>
      </c>
      <c r="F21" s="85">
        <f>F23+100</f>
        <v>2203</v>
      </c>
      <c r="G21" s="98">
        <f>'Precios '!$I$76</f>
        <v>2300000</v>
      </c>
      <c r="H21" s="22">
        <f>H23+100</f>
        <v>2204</v>
      </c>
      <c r="I21" s="100"/>
      <c r="J21" s="22">
        <f>J23+100</f>
        <v>2205</v>
      </c>
      <c r="K21" s="100"/>
      <c r="L21" s="22">
        <f>L23+100</f>
        <v>2206</v>
      </c>
      <c r="M21" s="100"/>
      <c r="N21" s="90">
        <f>N23+100</f>
        <v>2207</v>
      </c>
      <c r="O21" s="98">
        <f>'Precios '!$I$80</f>
        <v>2200000</v>
      </c>
      <c r="P21" s="90">
        <f>N21+1</f>
        <v>2208</v>
      </c>
      <c r="Q21" s="98">
        <f>'Precios '!$I$81</f>
        <v>4000000</v>
      </c>
      <c r="S21" s="19" t="s">
        <v>50</v>
      </c>
      <c r="T21" s="19">
        <f>T19</f>
        <v>3.5</v>
      </c>
    </row>
    <row r="22" spans="1:20" ht="15.75" customHeight="1" thickBot="1" x14ac:dyDescent="0.2">
      <c r="A22" s="9"/>
      <c r="B22" s="23" t="s">
        <v>24</v>
      </c>
      <c r="C22" s="101"/>
      <c r="D22" s="86" t="s">
        <v>25</v>
      </c>
      <c r="E22" s="99"/>
      <c r="F22" s="86" t="s">
        <v>25</v>
      </c>
      <c r="G22" s="99"/>
      <c r="H22" s="23" t="s">
        <v>26</v>
      </c>
      <c r="I22" s="101"/>
      <c r="J22" s="23" t="s">
        <v>26</v>
      </c>
      <c r="K22" s="101"/>
      <c r="L22" s="23" t="s">
        <v>25</v>
      </c>
      <c r="M22" s="101"/>
      <c r="N22" s="91" t="s">
        <v>25</v>
      </c>
      <c r="O22" s="99"/>
      <c r="P22" s="87" t="s">
        <v>24</v>
      </c>
      <c r="Q22" s="99"/>
    </row>
    <row r="23" spans="1:20" s="5" customFormat="1" ht="15.75" customHeight="1" thickTop="1" x14ac:dyDescent="0.15">
      <c r="A23" s="8"/>
      <c r="B23" s="85">
        <f>B25+100</f>
        <v>2101</v>
      </c>
      <c r="C23" s="98">
        <f>'Precios '!$I$66</f>
        <v>4200000</v>
      </c>
      <c r="D23" s="22">
        <f>D25+100</f>
        <v>2102</v>
      </c>
      <c r="E23" s="100"/>
      <c r="F23" s="22">
        <f>F25+100</f>
        <v>2103</v>
      </c>
      <c r="G23" s="100"/>
      <c r="H23" s="22">
        <f>H25+100</f>
        <v>2104</v>
      </c>
      <c r="I23" s="100"/>
      <c r="J23" s="22">
        <f>J25+100</f>
        <v>2105</v>
      </c>
      <c r="K23" s="100"/>
      <c r="L23" s="22">
        <f>L25+100</f>
        <v>2106</v>
      </c>
      <c r="M23" s="100"/>
      <c r="N23" s="22">
        <f>N25+100</f>
        <v>2107</v>
      </c>
      <c r="O23" s="100"/>
      <c r="P23" s="22">
        <f>N23+1</f>
        <v>2108</v>
      </c>
      <c r="Q23" s="102"/>
      <c r="S23" s="19" t="s">
        <v>51</v>
      </c>
      <c r="T23" s="19">
        <f>T21</f>
        <v>3.5</v>
      </c>
    </row>
    <row r="24" spans="1:20" ht="15.75" customHeight="1" thickBot="1" x14ac:dyDescent="0.2">
      <c r="A24" s="9"/>
      <c r="B24" s="86" t="s">
        <v>24</v>
      </c>
      <c r="C24" s="99"/>
      <c r="D24" s="23" t="s">
        <v>25</v>
      </c>
      <c r="E24" s="101"/>
      <c r="F24" s="23" t="s">
        <v>25</v>
      </c>
      <c r="G24" s="101"/>
      <c r="H24" s="23" t="s">
        <v>26</v>
      </c>
      <c r="I24" s="101"/>
      <c r="J24" s="23" t="s">
        <v>26</v>
      </c>
      <c r="K24" s="101"/>
      <c r="L24" s="23" t="s">
        <v>25</v>
      </c>
      <c r="M24" s="101"/>
      <c r="N24" s="23" t="s">
        <v>25</v>
      </c>
      <c r="O24" s="101"/>
      <c r="P24" s="25" t="s">
        <v>24</v>
      </c>
      <c r="Q24" s="107"/>
      <c r="S24" s="20"/>
      <c r="T24" s="20"/>
    </row>
    <row r="25" spans="1:20" s="5" customFormat="1" ht="15.75" customHeight="1" thickTop="1" x14ac:dyDescent="0.15">
      <c r="A25" s="8"/>
      <c r="B25" s="88">
        <f>B27+100</f>
        <v>2001</v>
      </c>
      <c r="C25" s="100"/>
      <c r="D25" s="22">
        <f>D27+100</f>
        <v>2002</v>
      </c>
      <c r="E25" s="102"/>
      <c r="F25" s="22">
        <f>F27+100</f>
        <v>2003</v>
      </c>
      <c r="G25" s="100"/>
      <c r="H25" s="22">
        <f>H27+100</f>
        <v>2004</v>
      </c>
      <c r="I25" s="100"/>
      <c r="J25" s="22">
        <f>J27+100</f>
        <v>2005</v>
      </c>
      <c r="K25" s="100"/>
      <c r="L25" s="22">
        <f>L27+100</f>
        <v>2006</v>
      </c>
      <c r="M25" s="100"/>
      <c r="N25" s="22">
        <f>N27+100</f>
        <v>2007</v>
      </c>
      <c r="O25" s="100"/>
      <c r="P25" s="22">
        <f>N25+1</f>
        <v>2008</v>
      </c>
      <c r="Q25" s="102"/>
      <c r="S25" s="19" t="s">
        <v>52</v>
      </c>
      <c r="T25" s="19">
        <f>T23</f>
        <v>3.5</v>
      </c>
    </row>
    <row r="26" spans="1:20" ht="15.75" customHeight="1" thickBot="1" x14ac:dyDescent="0.2">
      <c r="A26" s="9"/>
      <c r="B26" s="89" t="s">
        <v>24</v>
      </c>
      <c r="C26" s="101"/>
      <c r="D26" s="23" t="s">
        <v>25</v>
      </c>
      <c r="E26" s="103"/>
      <c r="F26" s="23" t="s">
        <v>25</v>
      </c>
      <c r="G26" s="101"/>
      <c r="H26" s="23" t="s">
        <v>26</v>
      </c>
      <c r="I26" s="101"/>
      <c r="J26" s="23" t="s">
        <v>26</v>
      </c>
      <c r="K26" s="101"/>
      <c r="L26" s="23" t="s">
        <v>25</v>
      </c>
      <c r="M26" s="101"/>
      <c r="N26" s="23" t="s">
        <v>25</v>
      </c>
      <c r="O26" s="101"/>
      <c r="P26" s="25" t="s">
        <v>24</v>
      </c>
      <c r="Q26" s="107"/>
      <c r="S26" s="20"/>
      <c r="T26" s="20"/>
    </row>
    <row r="27" spans="1:20" s="5" customFormat="1" ht="15" customHeight="1" thickTop="1" x14ac:dyDescent="0.15">
      <c r="A27" s="8"/>
      <c r="B27" s="22">
        <f>B29+100</f>
        <v>1901</v>
      </c>
      <c r="C27" s="100"/>
      <c r="D27" s="90">
        <f>D29+100</f>
        <v>1902</v>
      </c>
      <c r="E27" s="98">
        <f>'Precios '!$I51</f>
        <v>2250000</v>
      </c>
      <c r="F27" s="90">
        <f>F29+100</f>
        <v>1903</v>
      </c>
      <c r="G27" s="98">
        <f>'Precios '!$I52</f>
        <v>2250000</v>
      </c>
      <c r="H27" s="90">
        <f>H29+100</f>
        <v>1904</v>
      </c>
      <c r="I27" s="98">
        <f>'Precios '!$I53</f>
        <v>4900000</v>
      </c>
      <c r="J27" s="22">
        <f>J29+100</f>
        <v>1905</v>
      </c>
      <c r="K27" s="100"/>
      <c r="L27" s="22">
        <f>L29+100</f>
        <v>1906</v>
      </c>
      <c r="M27" s="100"/>
      <c r="N27" s="22">
        <f>N29+100</f>
        <v>1907</v>
      </c>
      <c r="O27" s="100"/>
      <c r="P27" s="22">
        <f>N27+1</f>
        <v>1908</v>
      </c>
      <c r="Q27" s="102"/>
      <c r="S27" s="19" t="s">
        <v>53</v>
      </c>
      <c r="T27" s="19">
        <f>T25</f>
        <v>3.5</v>
      </c>
    </row>
    <row r="28" spans="1:20" ht="15" customHeight="1" thickBot="1" x14ac:dyDescent="0.2">
      <c r="A28" s="9"/>
      <c r="B28" s="23" t="s">
        <v>24</v>
      </c>
      <c r="C28" s="101"/>
      <c r="D28" s="91" t="s">
        <v>25</v>
      </c>
      <c r="E28" s="99"/>
      <c r="F28" s="91" t="s">
        <v>25</v>
      </c>
      <c r="G28" s="99"/>
      <c r="H28" s="91" t="s">
        <v>26</v>
      </c>
      <c r="I28" s="99"/>
      <c r="J28" s="23" t="s">
        <v>26</v>
      </c>
      <c r="K28" s="101"/>
      <c r="L28" s="23" t="s">
        <v>25</v>
      </c>
      <c r="M28" s="101"/>
      <c r="N28" s="23" t="s">
        <v>25</v>
      </c>
      <c r="O28" s="101"/>
      <c r="P28" s="25" t="s">
        <v>24</v>
      </c>
      <c r="Q28" s="107"/>
      <c r="S28" s="20"/>
      <c r="T28" s="20"/>
    </row>
    <row r="29" spans="1:20" s="5" customFormat="1" ht="15" customHeight="1" thickTop="1" x14ac:dyDescent="0.15">
      <c r="A29" s="8"/>
      <c r="B29" s="22">
        <f>B31+100</f>
        <v>1801</v>
      </c>
      <c r="C29" s="100"/>
      <c r="D29" s="22">
        <f>D31+100</f>
        <v>1802</v>
      </c>
      <c r="E29" s="102"/>
      <c r="F29" s="22">
        <f>F31+100</f>
        <v>1803</v>
      </c>
      <c r="G29" s="100"/>
      <c r="H29" s="22">
        <f>H31+100</f>
        <v>1804</v>
      </c>
      <c r="I29" s="100"/>
      <c r="J29" s="90">
        <f>J31+100</f>
        <v>1805</v>
      </c>
      <c r="K29" s="98">
        <f>'Precios '!$I$46</f>
        <v>4700000</v>
      </c>
      <c r="L29" s="90">
        <f>L31+100</f>
        <v>1806</v>
      </c>
      <c r="M29" s="98">
        <f>'Precios '!$I$47</f>
        <v>2150000</v>
      </c>
      <c r="N29" s="90">
        <f>N31+100</f>
        <v>1807</v>
      </c>
      <c r="O29" s="98">
        <f>'Precios '!$I$48</f>
        <v>2150000</v>
      </c>
      <c r="P29" s="90">
        <f>N29+1</f>
        <v>1808</v>
      </c>
      <c r="Q29" s="98">
        <f>'Precios '!$I49</f>
        <v>3900000</v>
      </c>
      <c r="S29" s="19" t="s">
        <v>54</v>
      </c>
      <c r="T29" s="19">
        <f>T27</f>
        <v>3.5</v>
      </c>
    </row>
    <row r="30" spans="1:20" ht="15" customHeight="1" thickBot="1" x14ac:dyDescent="0.2">
      <c r="A30" s="9"/>
      <c r="B30" s="23" t="s">
        <v>24</v>
      </c>
      <c r="C30" s="101"/>
      <c r="D30" s="23" t="s">
        <v>25</v>
      </c>
      <c r="E30" s="103"/>
      <c r="F30" s="23" t="s">
        <v>25</v>
      </c>
      <c r="G30" s="101"/>
      <c r="H30" s="23" t="s">
        <v>26</v>
      </c>
      <c r="I30" s="101"/>
      <c r="J30" s="91" t="s">
        <v>26</v>
      </c>
      <c r="K30" s="99"/>
      <c r="L30" s="91" t="s">
        <v>25</v>
      </c>
      <c r="M30" s="99"/>
      <c r="N30" s="91" t="s">
        <v>25</v>
      </c>
      <c r="O30" s="99"/>
      <c r="P30" s="87" t="s">
        <v>24</v>
      </c>
      <c r="Q30" s="99"/>
      <c r="S30" s="20"/>
      <c r="T30" s="20"/>
    </row>
    <row r="31" spans="1:20" s="5" customFormat="1" ht="15.75" customHeight="1" thickTop="1" x14ac:dyDescent="0.15">
      <c r="A31" s="8"/>
      <c r="B31" s="22">
        <f>B33+100</f>
        <v>1701</v>
      </c>
      <c r="C31" s="100"/>
      <c r="D31" s="22">
        <f>D33+100</f>
        <v>1702</v>
      </c>
      <c r="E31" s="102"/>
      <c r="F31" s="22">
        <f>F33+100</f>
        <v>1703</v>
      </c>
      <c r="G31" s="100"/>
      <c r="H31" s="85">
        <f>H33+100</f>
        <v>1704</v>
      </c>
      <c r="I31" s="98">
        <f>'Precios '!$I$37</f>
        <v>4800000</v>
      </c>
      <c r="J31" s="90">
        <f>J33+100</f>
        <v>1705</v>
      </c>
      <c r="K31" s="98">
        <f>'Precios '!$I$38</f>
        <v>4600000</v>
      </c>
      <c r="L31" s="90">
        <f>L33+100</f>
        <v>1706</v>
      </c>
      <c r="M31" s="98">
        <f>'Precios '!$I$39</f>
        <v>2100000</v>
      </c>
      <c r="N31" s="92">
        <f>N33+100</f>
        <v>1707</v>
      </c>
      <c r="O31" s="100"/>
      <c r="P31" s="90">
        <f>N31+1</f>
        <v>1708</v>
      </c>
      <c r="Q31" s="98">
        <f>'Precios '!$I$41</f>
        <v>3800000</v>
      </c>
      <c r="S31" s="19" t="s">
        <v>55</v>
      </c>
      <c r="T31" s="19">
        <f>T29</f>
        <v>3.5</v>
      </c>
    </row>
    <row r="32" spans="1:20" ht="15.75" customHeight="1" thickBot="1" x14ac:dyDescent="0.2">
      <c r="A32" s="9"/>
      <c r="B32" s="23" t="s">
        <v>24</v>
      </c>
      <c r="C32" s="101"/>
      <c r="D32" s="23" t="s">
        <v>25</v>
      </c>
      <c r="E32" s="103"/>
      <c r="F32" s="23" t="s">
        <v>25</v>
      </c>
      <c r="G32" s="101"/>
      <c r="H32" s="86" t="s">
        <v>26</v>
      </c>
      <c r="I32" s="99"/>
      <c r="J32" s="91" t="s">
        <v>26</v>
      </c>
      <c r="K32" s="99"/>
      <c r="L32" s="91" t="s">
        <v>25</v>
      </c>
      <c r="M32" s="99"/>
      <c r="N32" s="93" t="s">
        <v>25</v>
      </c>
      <c r="O32" s="101"/>
      <c r="P32" s="87" t="s">
        <v>24</v>
      </c>
      <c r="Q32" s="99"/>
      <c r="S32" s="20"/>
      <c r="T32" s="20"/>
    </row>
    <row r="33" spans="1:20" s="5" customFormat="1" ht="15.75" customHeight="1" thickTop="1" x14ac:dyDescent="0.15">
      <c r="A33" s="8"/>
      <c r="B33" s="85">
        <v>1601</v>
      </c>
      <c r="C33" s="98">
        <f>'Precios '!$I$26</f>
        <v>4000000</v>
      </c>
      <c r="D33" s="85">
        <f>B33+1</f>
        <v>1602</v>
      </c>
      <c r="E33" s="98">
        <f>'Precios '!$I$27</f>
        <v>2200000</v>
      </c>
      <c r="F33" s="85">
        <f>D33+1</f>
        <v>1603</v>
      </c>
      <c r="G33" s="98">
        <f>'Precios '!$I$28</f>
        <v>2200000</v>
      </c>
      <c r="H33" s="85">
        <f>F33+1</f>
        <v>1604</v>
      </c>
      <c r="I33" s="98">
        <f>'Precios '!$I$29</f>
        <v>4700000</v>
      </c>
      <c r="J33" s="22">
        <f>H33+1</f>
        <v>1605</v>
      </c>
      <c r="K33" s="100"/>
      <c r="L33" s="22">
        <f>J33+1</f>
        <v>1606</v>
      </c>
      <c r="M33" s="100"/>
      <c r="N33" s="22">
        <f>L33+1</f>
        <v>1607</v>
      </c>
      <c r="O33" s="100"/>
      <c r="P33" s="22">
        <f>N33+1</f>
        <v>1608</v>
      </c>
      <c r="Q33" s="102"/>
      <c r="S33" s="20" t="s">
        <v>56</v>
      </c>
      <c r="T33" s="19">
        <f>T31</f>
        <v>3.5</v>
      </c>
    </row>
    <row r="34" spans="1:20" ht="15.75" customHeight="1" thickBot="1" x14ac:dyDescent="0.2">
      <c r="A34" s="9"/>
      <c r="B34" s="86" t="s">
        <v>24</v>
      </c>
      <c r="C34" s="99"/>
      <c r="D34" s="86" t="s">
        <v>25</v>
      </c>
      <c r="E34" s="99"/>
      <c r="F34" s="86" t="s">
        <v>25</v>
      </c>
      <c r="G34" s="99"/>
      <c r="H34" s="87" t="s">
        <v>26</v>
      </c>
      <c r="I34" s="99"/>
      <c r="J34" s="23" t="s">
        <v>26</v>
      </c>
      <c r="K34" s="101"/>
      <c r="L34" s="23" t="s">
        <v>25</v>
      </c>
      <c r="M34" s="101"/>
      <c r="N34" s="23" t="s">
        <v>25</v>
      </c>
      <c r="O34" s="101"/>
      <c r="P34" s="25" t="s">
        <v>24</v>
      </c>
      <c r="Q34" s="107"/>
      <c r="S34" s="20"/>
      <c r="T34" s="20"/>
    </row>
    <row r="35" spans="1:20" s="17" customFormat="1" ht="22" customHeight="1" thickTop="1" x14ac:dyDescent="0.2">
      <c r="A35" s="16"/>
      <c r="B35" s="108" t="s">
        <v>8</v>
      </c>
      <c r="C35" s="109"/>
      <c r="D35" s="109"/>
      <c r="E35" s="109"/>
      <c r="F35" s="109"/>
      <c r="G35" s="109"/>
      <c r="H35" s="109"/>
      <c r="I35" s="109"/>
      <c r="J35" s="109"/>
      <c r="K35" s="110"/>
      <c r="L35" s="92">
        <v>1506</v>
      </c>
      <c r="M35" s="100"/>
      <c r="N35" s="92">
        <f>L35+1</f>
        <v>1507</v>
      </c>
      <c r="O35" s="100"/>
      <c r="P35" s="92">
        <f>N35+1</f>
        <v>1508</v>
      </c>
      <c r="Q35" s="100"/>
      <c r="S35" s="19" t="s">
        <v>57</v>
      </c>
      <c r="T35" s="71">
        <v>4.5</v>
      </c>
    </row>
    <row r="36" spans="1:20" s="17" customFormat="1" ht="22" customHeight="1" thickBot="1" x14ac:dyDescent="0.25">
      <c r="A36" s="16"/>
      <c r="B36" s="111"/>
      <c r="C36" s="112"/>
      <c r="D36" s="112"/>
      <c r="E36" s="112"/>
      <c r="F36" s="112"/>
      <c r="G36" s="112"/>
      <c r="H36" s="112"/>
      <c r="I36" s="112"/>
      <c r="J36" s="112"/>
      <c r="K36" s="113"/>
      <c r="L36" s="93" t="s">
        <v>25</v>
      </c>
      <c r="M36" s="101"/>
      <c r="N36" s="93" t="s">
        <v>25</v>
      </c>
      <c r="O36" s="101"/>
      <c r="P36" s="93" t="s">
        <v>24</v>
      </c>
      <c r="Q36" s="101"/>
      <c r="S36" s="19"/>
      <c r="T36" s="71"/>
    </row>
    <row r="37" spans="1:20" s="17" customFormat="1" ht="22" customHeight="1" thickTop="1" x14ac:dyDescent="0.2">
      <c r="A37" s="16"/>
      <c r="B37" s="121">
        <f>B39+100</f>
        <v>1401</v>
      </c>
      <c r="C37" s="122"/>
      <c r="D37" s="128">
        <f>'Precios '!$I$18</f>
        <v>6100000</v>
      </c>
      <c r="E37" s="129"/>
      <c r="F37" s="121">
        <f>F39+100</f>
        <v>1402</v>
      </c>
      <c r="G37" s="122"/>
      <c r="H37" s="128">
        <f>'Precios '!$I$19</f>
        <v>9400000</v>
      </c>
      <c r="I37" s="129"/>
      <c r="J37" s="117">
        <f>J39+100</f>
        <v>1403</v>
      </c>
      <c r="K37" s="118"/>
      <c r="L37" s="132"/>
      <c r="M37" s="133"/>
      <c r="N37" s="121">
        <f>N39+100</f>
        <v>1404</v>
      </c>
      <c r="O37" s="122"/>
      <c r="P37" s="128">
        <f>'Precios '!$I$21</f>
        <v>5900000</v>
      </c>
      <c r="Q37" s="129"/>
      <c r="S37" s="20" t="s">
        <v>58</v>
      </c>
      <c r="T37" s="72">
        <v>4.5</v>
      </c>
    </row>
    <row r="38" spans="1:20" s="17" customFormat="1" ht="22" customHeight="1" thickBot="1" x14ac:dyDescent="0.25">
      <c r="A38" s="16"/>
      <c r="B38" s="123" t="str">
        <f>B40</f>
        <v>139m2</v>
      </c>
      <c r="C38" s="124"/>
      <c r="D38" s="130"/>
      <c r="E38" s="131"/>
      <c r="F38" s="123" t="str">
        <f>F40</f>
        <v>218m2</v>
      </c>
      <c r="G38" s="124"/>
      <c r="H38" s="130"/>
      <c r="I38" s="131"/>
      <c r="J38" s="119" t="str">
        <f>J40</f>
        <v>218m2</v>
      </c>
      <c r="K38" s="120"/>
      <c r="L38" s="134"/>
      <c r="M38" s="135"/>
      <c r="N38" s="123" t="str">
        <f>N40</f>
        <v>139m2</v>
      </c>
      <c r="O38" s="124"/>
      <c r="P38" s="130"/>
      <c r="Q38" s="131"/>
      <c r="S38" s="20"/>
      <c r="T38" s="72"/>
    </row>
    <row r="39" spans="1:20" s="17" customFormat="1" ht="22" customHeight="1" thickTop="1" x14ac:dyDescent="0.2">
      <c r="A39" s="16"/>
      <c r="B39" s="121">
        <f>B41+100</f>
        <v>1301</v>
      </c>
      <c r="C39" s="122"/>
      <c r="D39" s="128">
        <f>'Precios '!$I$14</f>
        <v>6000000</v>
      </c>
      <c r="E39" s="129"/>
      <c r="F39" s="121">
        <f>F41+100</f>
        <v>1302</v>
      </c>
      <c r="G39" s="122"/>
      <c r="H39" s="128">
        <f>'Precios '!$I$15</f>
        <v>9300000</v>
      </c>
      <c r="I39" s="129"/>
      <c r="J39" s="121">
        <f>J41+100</f>
        <v>1303</v>
      </c>
      <c r="K39" s="122"/>
      <c r="L39" s="128">
        <f>'Precios '!$I$16</f>
        <v>9100000</v>
      </c>
      <c r="M39" s="129"/>
      <c r="N39" s="121">
        <f>N41+100</f>
        <v>1304</v>
      </c>
      <c r="O39" s="122"/>
      <c r="P39" s="128">
        <f>'Precios '!$I$17</f>
        <v>5800000</v>
      </c>
      <c r="Q39" s="129"/>
      <c r="S39" s="19" t="s">
        <v>42</v>
      </c>
      <c r="T39" s="72">
        <v>4.5</v>
      </c>
    </row>
    <row r="40" spans="1:20" s="17" customFormat="1" ht="22" customHeight="1" thickBot="1" x14ac:dyDescent="0.25">
      <c r="A40" s="16"/>
      <c r="B40" s="123" t="str">
        <f>B42</f>
        <v>139m2</v>
      </c>
      <c r="C40" s="124"/>
      <c r="D40" s="130"/>
      <c r="E40" s="131"/>
      <c r="F40" s="123" t="str">
        <f>F42</f>
        <v>218m2</v>
      </c>
      <c r="G40" s="124"/>
      <c r="H40" s="130"/>
      <c r="I40" s="131"/>
      <c r="J40" s="123" t="str">
        <f>J42</f>
        <v>218m2</v>
      </c>
      <c r="K40" s="124"/>
      <c r="L40" s="130"/>
      <c r="M40" s="131"/>
      <c r="N40" s="123" t="str">
        <f>N42</f>
        <v>139m2</v>
      </c>
      <c r="O40" s="124"/>
      <c r="P40" s="130"/>
      <c r="Q40" s="131"/>
      <c r="S40" s="19"/>
      <c r="T40" s="72"/>
    </row>
    <row r="41" spans="1:20" s="17" customFormat="1" ht="22" customHeight="1" thickTop="1" x14ac:dyDescent="0.2">
      <c r="A41" s="16"/>
      <c r="B41" s="117">
        <v>1201</v>
      </c>
      <c r="C41" s="118"/>
      <c r="D41" s="132"/>
      <c r="E41" s="133"/>
      <c r="F41" s="117">
        <f>B41+1</f>
        <v>1202</v>
      </c>
      <c r="G41" s="118"/>
      <c r="H41" s="132"/>
      <c r="I41" s="133"/>
      <c r="J41" s="117">
        <f>F41+1</f>
        <v>1203</v>
      </c>
      <c r="K41" s="118"/>
      <c r="L41" s="132"/>
      <c r="M41" s="133"/>
      <c r="N41" s="117">
        <f>J41+1</f>
        <v>1204</v>
      </c>
      <c r="O41" s="118"/>
      <c r="P41" s="132"/>
      <c r="Q41" s="133"/>
      <c r="S41" s="20" t="s">
        <v>39</v>
      </c>
      <c r="T41" s="72">
        <v>4.5</v>
      </c>
    </row>
    <row r="42" spans="1:20" s="17" customFormat="1" ht="22" customHeight="1" thickBot="1" x14ac:dyDescent="0.25">
      <c r="A42" s="16"/>
      <c r="B42" s="119" t="s">
        <v>63</v>
      </c>
      <c r="C42" s="120"/>
      <c r="D42" s="134"/>
      <c r="E42" s="135"/>
      <c r="F42" s="119" t="s">
        <v>64</v>
      </c>
      <c r="G42" s="120"/>
      <c r="H42" s="134"/>
      <c r="I42" s="135"/>
      <c r="J42" s="119" t="str">
        <f>F42</f>
        <v>218m2</v>
      </c>
      <c r="K42" s="120"/>
      <c r="L42" s="134"/>
      <c r="M42" s="135"/>
      <c r="N42" s="119" t="str">
        <f>B42</f>
        <v>139m2</v>
      </c>
      <c r="O42" s="120"/>
      <c r="P42" s="134"/>
      <c r="Q42" s="135"/>
    </row>
    <row r="43" spans="1:20" s="17" customFormat="1" ht="19" thickTop="1" x14ac:dyDescent="0.2">
      <c r="A43" s="16"/>
      <c r="B43" s="125" t="s">
        <v>3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S43" s="20" t="s">
        <v>59</v>
      </c>
      <c r="T43" s="20">
        <v>5.05</v>
      </c>
    </row>
    <row r="44" spans="1:20" s="17" customFormat="1" ht="8" customHeight="1" thickBot="1" x14ac:dyDescent="0.25">
      <c r="A44" s="16"/>
      <c r="B44" s="75"/>
      <c r="C44" s="76"/>
      <c r="D44" s="77"/>
      <c r="E44" s="76"/>
      <c r="F44" s="77"/>
      <c r="G44" s="76"/>
      <c r="H44" s="77"/>
      <c r="I44" s="76"/>
      <c r="J44" s="77"/>
      <c r="K44" s="76"/>
      <c r="L44" s="77"/>
      <c r="M44" s="76"/>
      <c r="N44" s="77"/>
      <c r="O44" s="76"/>
      <c r="P44" s="77"/>
      <c r="Q44" s="78"/>
      <c r="S44" s="20"/>
      <c r="T44" s="20"/>
    </row>
    <row r="45" spans="1:20" s="17" customFormat="1" ht="18" x14ac:dyDescent="0.2">
      <c r="A45" s="16"/>
      <c r="B45" s="114" t="s">
        <v>3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6"/>
      <c r="S45" s="20" t="s">
        <v>38</v>
      </c>
      <c r="T45" s="20">
        <v>2.8</v>
      </c>
    </row>
    <row r="46" spans="1:20" s="17" customFormat="1" ht="8" customHeight="1" thickBot="1" x14ac:dyDescent="0.25">
      <c r="A46" s="16"/>
      <c r="B46" s="75"/>
      <c r="C46" s="76"/>
      <c r="D46" s="77"/>
      <c r="E46" s="76"/>
      <c r="F46" s="77"/>
      <c r="G46" s="76"/>
      <c r="H46" s="77"/>
      <c r="I46" s="76"/>
      <c r="J46" s="77"/>
      <c r="K46" s="76"/>
      <c r="L46" s="77"/>
      <c r="M46" s="76"/>
      <c r="N46" s="77"/>
      <c r="O46" s="76"/>
      <c r="P46" s="77"/>
      <c r="Q46" s="78"/>
      <c r="S46" s="20"/>
      <c r="T46" s="20"/>
    </row>
    <row r="47" spans="1:20" s="17" customFormat="1" ht="18" x14ac:dyDescent="0.2">
      <c r="A47" s="16"/>
      <c r="B47" s="114" t="s">
        <v>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6"/>
      <c r="S47" s="20" t="s">
        <v>21</v>
      </c>
      <c r="T47" s="20">
        <f>T45</f>
        <v>2.8</v>
      </c>
    </row>
    <row r="48" spans="1:20" s="17" customFormat="1" ht="8" customHeight="1" thickBot="1" x14ac:dyDescent="0.25">
      <c r="A48" s="16"/>
      <c r="B48" s="75"/>
      <c r="C48" s="76"/>
      <c r="D48" s="77"/>
      <c r="E48" s="76"/>
      <c r="F48" s="77"/>
      <c r="G48" s="76"/>
      <c r="H48" s="77"/>
      <c r="I48" s="76"/>
      <c r="J48" s="77"/>
      <c r="K48" s="76"/>
      <c r="L48" s="77"/>
      <c r="M48" s="76"/>
      <c r="N48" s="77"/>
      <c r="O48" s="76"/>
      <c r="P48" s="77"/>
      <c r="Q48" s="78"/>
      <c r="S48" s="19"/>
      <c r="T48" s="19"/>
    </row>
    <row r="49" spans="1:20" s="17" customFormat="1" ht="18" x14ac:dyDescent="0.2">
      <c r="A49" s="16"/>
      <c r="B49" s="114" t="s">
        <v>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S49" s="20" t="s">
        <v>20</v>
      </c>
      <c r="T49" s="20">
        <f>T47</f>
        <v>2.8</v>
      </c>
    </row>
    <row r="50" spans="1:20" s="17" customFormat="1" ht="8" customHeight="1" thickBot="1" x14ac:dyDescent="0.25">
      <c r="A50" s="16"/>
      <c r="B50" s="75"/>
      <c r="C50" s="76"/>
      <c r="D50" s="77"/>
      <c r="E50" s="76"/>
      <c r="F50" s="77"/>
      <c r="G50" s="76"/>
      <c r="H50" s="77"/>
      <c r="I50" s="76"/>
      <c r="J50" s="77"/>
      <c r="K50" s="76"/>
      <c r="L50" s="77"/>
      <c r="M50" s="76"/>
      <c r="N50" s="77"/>
      <c r="O50" s="76"/>
      <c r="P50" s="77"/>
      <c r="Q50" s="78"/>
      <c r="S50" s="20"/>
      <c r="T50" s="20"/>
    </row>
    <row r="51" spans="1:20" s="17" customFormat="1" ht="18" x14ac:dyDescent="0.2">
      <c r="A51" s="16"/>
      <c r="B51" s="114" t="s">
        <v>3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  <c r="S51" s="20" t="s">
        <v>10</v>
      </c>
      <c r="T51" s="20">
        <f>T49</f>
        <v>2.8</v>
      </c>
    </row>
    <row r="52" spans="1:20" s="17" customFormat="1" ht="8" customHeight="1" thickBot="1" x14ac:dyDescent="0.25">
      <c r="A52" s="16"/>
      <c r="B52" s="75"/>
      <c r="C52" s="76"/>
      <c r="D52" s="77"/>
      <c r="E52" s="76"/>
      <c r="F52" s="77"/>
      <c r="G52" s="76"/>
      <c r="H52" s="77"/>
      <c r="I52" s="76"/>
      <c r="J52" s="77"/>
      <c r="K52" s="76"/>
      <c r="L52" s="77"/>
      <c r="M52" s="76"/>
      <c r="N52" s="77"/>
      <c r="O52" s="76"/>
      <c r="P52" s="77"/>
      <c r="Q52" s="78"/>
      <c r="S52" s="19"/>
      <c r="T52" s="19"/>
    </row>
    <row r="53" spans="1:20" s="17" customFormat="1" ht="18" x14ac:dyDescent="0.2">
      <c r="A53" s="16"/>
      <c r="B53" s="114" t="s">
        <v>3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6"/>
      <c r="S53" s="20" t="s">
        <v>11</v>
      </c>
      <c r="T53" s="20">
        <f>T51</f>
        <v>2.8</v>
      </c>
    </row>
    <row r="54" spans="1:20" s="17" customFormat="1" ht="8" customHeight="1" thickBot="1" x14ac:dyDescent="0.25">
      <c r="A54" s="16"/>
      <c r="B54" s="75"/>
      <c r="C54" s="76"/>
      <c r="D54" s="77"/>
      <c r="E54" s="76"/>
      <c r="F54" s="77"/>
      <c r="G54" s="76"/>
      <c r="H54" s="77"/>
      <c r="I54" s="76"/>
      <c r="J54" s="77"/>
      <c r="K54" s="76"/>
      <c r="L54" s="77"/>
      <c r="M54" s="76"/>
      <c r="N54" s="77"/>
      <c r="O54" s="76"/>
      <c r="P54" s="77"/>
      <c r="Q54" s="78"/>
      <c r="S54" s="20"/>
      <c r="T54" s="20"/>
    </row>
    <row r="55" spans="1:20" s="17" customFormat="1" ht="18" x14ac:dyDescent="0.2">
      <c r="A55" s="16"/>
      <c r="B55" s="114" t="s">
        <v>3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6"/>
      <c r="S55" s="20" t="s">
        <v>12</v>
      </c>
      <c r="T55" s="20">
        <f>T53</f>
        <v>2.8</v>
      </c>
    </row>
    <row r="56" spans="1:20" s="17" customFormat="1" ht="8" customHeight="1" thickBot="1" x14ac:dyDescent="0.25">
      <c r="A56" s="16"/>
      <c r="B56" s="75"/>
      <c r="C56" s="76"/>
      <c r="D56" s="77"/>
      <c r="E56" s="76"/>
      <c r="F56" s="77"/>
      <c r="G56" s="76"/>
      <c r="H56" s="77"/>
      <c r="I56" s="76"/>
      <c r="J56" s="77"/>
      <c r="K56" s="76"/>
      <c r="L56" s="77"/>
      <c r="M56" s="76"/>
      <c r="N56" s="77"/>
      <c r="O56" s="76"/>
      <c r="P56" s="77"/>
      <c r="Q56" s="78"/>
      <c r="S56" s="20"/>
      <c r="T56" s="20"/>
    </row>
    <row r="57" spans="1:20" s="17" customFormat="1" ht="18" x14ac:dyDescent="0.2">
      <c r="A57" s="16"/>
      <c r="B57" s="114" t="s">
        <v>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6"/>
      <c r="S57" s="20" t="s">
        <v>13</v>
      </c>
      <c r="T57" s="20">
        <f>T55</f>
        <v>2.8</v>
      </c>
    </row>
    <row r="58" spans="1:20" s="17" customFormat="1" ht="8" customHeight="1" thickBot="1" x14ac:dyDescent="0.25">
      <c r="A58" s="16"/>
      <c r="B58" s="75"/>
      <c r="C58" s="76"/>
      <c r="D58" s="77"/>
      <c r="E58" s="76"/>
      <c r="F58" s="77"/>
      <c r="G58" s="76"/>
      <c r="H58" s="77"/>
      <c r="I58" s="76"/>
      <c r="J58" s="77"/>
      <c r="K58" s="76"/>
      <c r="L58" s="77"/>
      <c r="M58" s="76"/>
      <c r="N58" s="77"/>
      <c r="O58" s="76"/>
      <c r="P58" s="77"/>
      <c r="Q58" s="78"/>
      <c r="S58" s="20"/>
      <c r="T58" s="20"/>
    </row>
    <row r="59" spans="1:20" s="17" customFormat="1" ht="18" x14ac:dyDescent="0.2">
      <c r="A59" s="16"/>
      <c r="B59" s="114" t="s">
        <v>3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6"/>
      <c r="S59" s="20" t="s">
        <v>14</v>
      </c>
      <c r="T59" s="20">
        <f>T57</f>
        <v>2.8</v>
      </c>
    </row>
    <row r="60" spans="1:20" s="17" customFormat="1" ht="8" customHeight="1" thickBot="1" x14ac:dyDescent="0.25">
      <c r="A60" s="16"/>
      <c r="B60" s="75"/>
      <c r="C60" s="76"/>
      <c r="D60" s="77"/>
      <c r="E60" s="76"/>
      <c r="F60" s="77"/>
      <c r="G60" s="76"/>
      <c r="H60" s="77"/>
      <c r="I60" s="76"/>
      <c r="J60" s="77"/>
      <c r="K60" s="76"/>
      <c r="L60" s="77"/>
      <c r="M60" s="76"/>
      <c r="N60" s="77"/>
      <c r="O60" s="76"/>
      <c r="P60" s="77"/>
      <c r="Q60" s="78"/>
    </row>
    <row r="61" spans="1:20" s="17" customFormat="1" ht="18" x14ac:dyDescent="0.2">
      <c r="A61" s="16"/>
      <c r="B61" s="114" t="s">
        <v>3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6"/>
      <c r="S61" s="20" t="s">
        <v>15</v>
      </c>
      <c r="T61" s="20">
        <f>T59</f>
        <v>2.8</v>
      </c>
    </row>
    <row r="62" spans="1:20" s="17" customFormat="1" ht="8" customHeight="1" thickBot="1" x14ac:dyDescent="0.25">
      <c r="A62" s="16"/>
      <c r="B62" s="75"/>
      <c r="C62" s="76"/>
      <c r="D62" s="77"/>
      <c r="E62" s="76"/>
      <c r="F62" s="77"/>
      <c r="G62" s="76"/>
      <c r="H62" s="77"/>
      <c r="I62" s="76"/>
      <c r="J62" s="77"/>
      <c r="K62" s="76"/>
      <c r="L62" s="77"/>
      <c r="M62" s="76"/>
      <c r="N62" s="77"/>
      <c r="O62" s="76"/>
      <c r="P62" s="77"/>
      <c r="Q62" s="78"/>
    </row>
    <row r="63" spans="1:20" s="17" customFormat="1" ht="18" x14ac:dyDescent="0.2">
      <c r="A63" s="16"/>
      <c r="B63" s="114" t="s">
        <v>3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6"/>
      <c r="S63" s="20" t="s">
        <v>9</v>
      </c>
      <c r="T63" s="73">
        <f>T61</f>
        <v>2.8</v>
      </c>
    </row>
    <row r="64" spans="1:20" s="17" customFormat="1" ht="8" customHeight="1" thickBot="1" x14ac:dyDescent="0.25">
      <c r="A64" s="16"/>
      <c r="B64" s="79"/>
      <c r="C64" s="80"/>
      <c r="D64" s="81"/>
      <c r="E64" s="80"/>
      <c r="F64" s="81"/>
      <c r="G64" s="80"/>
      <c r="H64" s="81"/>
      <c r="I64" s="80"/>
      <c r="J64" s="81"/>
      <c r="K64" s="80"/>
      <c r="L64" s="81"/>
      <c r="M64" s="80"/>
      <c r="N64" s="81"/>
      <c r="O64" s="80"/>
      <c r="P64" s="81"/>
      <c r="Q64" s="82"/>
    </row>
    <row r="65" spans="3:20" x14ac:dyDescent="0.15">
      <c r="T65" s="19">
        <f>SUM(T13:T63)</f>
        <v>89.549999999999969</v>
      </c>
    </row>
    <row r="69" spans="3:20" x14ac:dyDescent="0.15">
      <c r="C69" s="45"/>
    </row>
    <row r="70" spans="3:20" x14ac:dyDescent="0.15">
      <c r="C70" s="45"/>
    </row>
    <row r="71" spans="3:20" x14ac:dyDescent="0.15">
      <c r="C71" s="45"/>
    </row>
    <row r="72" spans="3:20" x14ac:dyDescent="0.15">
      <c r="C72" s="45"/>
    </row>
    <row r="73" spans="3:20" x14ac:dyDescent="0.15">
      <c r="C73" s="45"/>
    </row>
  </sheetData>
  <sheetProtection algorithmName="SHA-512" hashValue="O8K+oLwuQxoPBTIuUFt+n6fupdoIK493T8A9Jgz7OdhYDmOcB5gtTuMvcYCxI/11lr2S/kIyiBUkvj3ijpt9Fg==" saltValue="90WrfXsqr5mLsKxXiQAX3g==" spinCount="100000" sheet="1" objects="1" scenarios="1"/>
  <mergeCells count="148">
    <mergeCell ref="B37:C37"/>
    <mergeCell ref="D37:E38"/>
    <mergeCell ref="F37:G37"/>
    <mergeCell ref="H37:I38"/>
    <mergeCell ref="J37:K37"/>
    <mergeCell ref="L37:M38"/>
    <mergeCell ref="N37:O37"/>
    <mergeCell ref="B38:C38"/>
    <mergeCell ref="L41:M42"/>
    <mergeCell ref="P39:Q40"/>
    <mergeCell ref="P37:Q38"/>
    <mergeCell ref="P41:Q42"/>
    <mergeCell ref="F39:G39"/>
    <mergeCell ref="F40:G40"/>
    <mergeCell ref="F41:G41"/>
    <mergeCell ref="F42:G42"/>
    <mergeCell ref="J39:K39"/>
    <mergeCell ref="J40:K40"/>
    <mergeCell ref="J41:K41"/>
    <mergeCell ref="J42:K42"/>
    <mergeCell ref="F38:G38"/>
    <mergeCell ref="J38:K38"/>
    <mergeCell ref="N38:O38"/>
    <mergeCell ref="B61:Q61"/>
    <mergeCell ref="B63:Q63"/>
    <mergeCell ref="B41:C41"/>
    <mergeCell ref="B42:C42"/>
    <mergeCell ref="B39:C39"/>
    <mergeCell ref="B40:C40"/>
    <mergeCell ref="N39:O39"/>
    <mergeCell ref="N40:O40"/>
    <mergeCell ref="N41:O41"/>
    <mergeCell ref="N42:O42"/>
    <mergeCell ref="B49:Q49"/>
    <mergeCell ref="B51:Q51"/>
    <mergeCell ref="B53:Q53"/>
    <mergeCell ref="B55:Q55"/>
    <mergeCell ref="B57:Q57"/>
    <mergeCell ref="B59:Q59"/>
    <mergeCell ref="B43:Q43"/>
    <mergeCell ref="B45:Q45"/>
    <mergeCell ref="B47:Q47"/>
    <mergeCell ref="D39:E40"/>
    <mergeCell ref="D41:E42"/>
    <mergeCell ref="H39:I40"/>
    <mergeCell ref="H41:I42"/>
    <mergeCell ref="L39:M40"/>
    <mergeCell ref="O33:O34"/>
    <mergeCell ref="Q33:Q34"/>
    <mergeCell ref="B35:K36"/>
    <mergeCell ref="M35:M36"/>
    <mergeCell ref="O35:O36"/>
    <mergeCell ref="Q35:Q36"/>
    <mergeCell ref="C33:C34"/>
    <mergeCell ref="E33:E34"/>
    <mergeCell ref="G33:G34"/>
    <mergeCell ref="I33:I34"/>
    <mergeCell ref="K33:K34"/>
    <mergeCell ref="M33:M34"/>
    <mergeCell ref="O29:O30"/>
    <mergeCell ref="Q29:Q30"/>
    <mergeCell ref="C31:C32"/>
    <mergeCell ref="E31:E32"/>
    <mergeCell ref="G31:G32"/>
    <mergeCell ref="I31:I32"/>
    <mergeCell ref="K31:K32"/>
    <mergeCell ref="M31:M32"/>
    <mergeCell ref="O31:O32"/>
    <mergeCell ref="Q31:Q32"/>
    <mergeCell ref="C29:C30"/>
    <mergeCell ref="E29:E30"/>
    <mergeCell ref="G29:G30"/>
    <mergeCell ref="I29:I30"/>
    <mergeCell ref="K29:K30"/>
    <mergeCell ref="M29:M30"/>
    <mergeCell ref="O25:O26"/>
    <mergeCell ref="Q25:Q26"/>
    <mergeCell ref="C27:C28"/>
    <mergeCell ref="E27:E28"/>
    <mergeCell ref="G27:G28"/>
    <mergeCell ref="I27:I28"/>
    <mergeCell ref="K27:K28"/>
    <mergeCell ref="M27:M28"/>
    <mergeCell ref="O27:O28"/>
    <mergeCell ref="Q27:Q28"/>
    <mergeCell ref="C25:C26"/>
    <mergeCell ref="E25:E26"/>
    <mergeCell ref="G25:G26"/>
    <mergeCell ref="I25:I26"/>
    <mergeCell ref="K25:K26"/>
    <mergeCell ref="M25:M26"/>
    <mergeCell ref="E15:E16"/>
    <mergeCell ref="O21:O22"/>
    <mergeCell ref="Q21:Q22"/>
    <mergeCell ref="C23:C24"/>
    <mergeCell ref="E23:E24"/>
    <mergeCell ref="G23:G24"/>
    <mergeCell ref="I23:I24"/>
    <mergeCell ref="K23:K24"/>
    <mergeCell ref="M23:M24"/>
    <mergeCell ref="O23:O24"/>
    <mergeCell ref="Q23:Q24"/>
    <mergeCell ref="C21:C22"/>
    <mergeCell ref="E21:E22"/>
    <mergeCell ref="G21:G22"/>
    <mergeCell ref="I21:I22"/>
    <mergeCell ref="K21:K22"/>
    <mergeCell ref="M21:M22"/>
    <mergeCell ref="O17:O18"/>
    <mergeCell ref="Q17:Q18"/>
    <mergeCell ref="C19:C20"/>
    <mergeCell ref="E19:E20"/>
    <mergeCell ref="G19:G20"/>
    <mergeCell ref="I19:I20"/>
    <mergeCell ref="K19:K20"/>
    <mergeCell ref="M19:M20"/>
    <mergeCell ref="O19:O20"/>
    <mergeCell ref="Q19:Q20"/>
    <mergeCell ref="C17:C18"/>
    <mergeCell ref="E17:E18"/>
    <mergeCell ref="G17:G18"/>
    <mergeCell ref="I17:I18"/>
    <mergeCell ref="K17:K18"/>
    <mergeCell ref="M17:M18"/>
    <mergeCell ref="G15:G16"/>
    <mergeCell ref="I15:I16"/>
    <mergeCell ref="K15:K16"/>
    <mergeCell ref="M15:M16"/>
    <mergeCell ref="O15:O16"/>
    <mergeCell ref="Q15:Q16"/>
    <mergeCell ref="C13:C14"/>
    <mergeCell ref="E13:E14"/>
    <mergeCell ref="B10:Q10"/>
    <mergeCell ref="B12:C12"/>
    <mergeCell ref="D12:E12"/>
    <mergeCell ref="F12:G12"/>
    <mergeCell ref="H12:I12"/>
    <mergeCell ref="J12:K12"/>
    <mergeCell ref="L12:M12"/>
    <mergeCell ref="N12:O12"/>
    <mergeCell ref="P12:Q12"/>
    <mergeCell ref="G13:G14"/>
    <mergeCell ref="I13:I14"/>
    <mergeCell ref="K13:K14"/>
    <mergeCell ref="M13:M14"/>
    <mergeCell ref="O13:O14"/>
    <mergeCell ref="Q13:Q14"/>
    <mergeCell ref="C15:C16"/>
  </mergeCells>
  <pageMargins left="0.25" right="0.25" top="0.25" bottom="0.25" header="0.3" footer="0.3"/>
  <pageSetup scale="5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Precios </vt:lpstr>
      <vt:lpstr>Disponibilidad </vt:lpstr>
    </vt:vector>
  </TitlesOfParts>
  <Company>Usuario Final de Lanix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 de Lanix</dc:creator>
  <cp:lastModifiedBy>Microsoft Office User</cp:lastModifiedBy>
  <cp:lastPrinted>2019-02-02T01:50:33Z</cp:lastPrinted>
  <dcterms:created xsi:type="dcterms:W3CDTF">1999-03-23T14:51:31Z</dcterms:created>
  <dcterms:modified xsi:type="dcterms:W3CDTF">2019-07-18T22:17:14Z</dcterms:modified>
</cp:coreProperties>
</file>